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nila\OneDrive\Documents\2025 Data Analyst\Resume challenge\"/>
    </mc:Choice>
  </mc:AlternateContent>
  <xr:revisionPtr revIDLastSave="0" documentId="8_{7A937B2C-3094-4353-8F59-FBE9556AD20A}" xr6:coauthVersionLast="47" xr6:coauthVersionMax="47" xr10:uidLastSave="{00000000-0000-0000-0000-000000000000}"/>
  <bookViews>
    <workbookView xWindow="-98" yWindow="-98" windowWidth="21795" windowHeight="12975" xr2:uid="{22D40509-6A3B-49A1-8732-01BFF419A624}"/>
  </bookViews>
  <sheets>
    <sheet name="Job Card Utilization rate" sheetId="1" r:id="rId1"/>
    <sheet name="JCU RATE DASHBOARD" sheetId="14" r:id="rId2"/>
    <sheet name="Worker Participation" sheetId="2" r:id="rId3"/>
    <sheet name="Inclusivity in MGNREGA Employm" sheetId="3" r:id="rId4"/>
    <sheet name="Employment Duration" sheetId="4" r:id="rId5"/>
    <sheet name="Wage Rate" sheetId="6" r:id="rId6"/>
    <sheet name="Sheet6" sheetId="7" r:id="rId7"/>
    <sheet name="MGNREGA (2)" sheetId="13" r:id="rId8"/>
  </sheets>
  <definedNames>
    <definedName name="ExternalData_1" localSheetId="7" hidden="1">'MGNREGA (2)'!$A$1:$AD$741</definedName>
    <definedName name="Slicer_state_nam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s>
  <extLst>
    <ext xmlns:x14="http://schemas.microsoft.com/office/spreadsheetml/2009/9/main" uri="{876F7934-8845-4945-9796-88D515C7AA90}">
      <x14:pivotCaches>
        <pivotCache cacheId="16"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GNREGA_8c2802d1-cc86-4521-86a2-5d429c56f6b2" name="MGNREGA" connection="Query - MGNREGA"/>
          <x15:modelTable id="AVERAGE WAGE RATE_edf01391-db40-4d88-a98d-739bf701b4f8" name="AVERAGE WAGE RATE" connection="Query - AVERAGE WAGE RATE"/>
          <x15:modelTable id="avg_wage_paid  2_6c51209f-50d3-41ff-b2ee-1bdaa6b6639c" name="avg_wage_paid  2" connection="Query - avg_wage_paid (2)"/>
          <x15:modelTable id="avg_wage_paid  3_80057cc9-fb59-4107-b4f5-b72ad226955f" name="avg_wage_paid  3" connection="Query - avg_wage_paid (3)"/>
          <x15:modelTable id="Inflation_e7e03186-0f9a-4dd8-8731-59140d32a74a" name="Inflation" connection="Query - Infl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1" l="1"/>
  <c r="E81" i="1"/>
  <c r="C81" i="1"/>
  <c r="A81" i="1"/>
  <c r="C86" i="1"/>
  <c r="M118" i="1" l="1"/>
  <c r="M110" i="1"/>
  <c r="M102" i="1"/>
  <c r="M94" i="1"/>
  <c r="M86" i="1"/>
  <c r="N111" i="1"/>
  <c r="N103" i="1"/>
  <c r="N95" i="1"/>
  <c r="N87" i="1"/>
  <c r="I75" i="1"/>
  <c r="I71" i="1"/>
  <c r="I63" i="1"/>
  <c r="I55" i="1"/>
  <c r="J65" i="1"/>
  <c r="J57" i="1"/>
  <c r="J49" i="1"/>
  <c r="I52" i="1"/>
  <c r="M109" i="1"/>
  <c r="M101" i="1"/>
  <c r="M93" i="1"/>
  <c r="N118" i="1"/>
  <c r="N110" i="1"/>
  <c r="N102" i="1"/>
  <c r="N94" i="1"/>
  <c r="N86" i="1"/>
  <c r="J74" i="1"/>
  <c r="I70" i="1"/>
  <c r="I62" i="1"/>
  <c r="I54" i="1"/>
  <c r="J64" i="1"/>
  <c r="J56" i="1"/>
  <c r="J48" i="1"/>
  <c r="M108" i="1"/>
  <c r="M100" i="1"/>
  <c r="M92" i="1"/>
  <c r="N117" i="1"/>
  <c r="N109" i="1"/>
  <c r="N101" i="1"/>
  <c r="N93" i="1"/>
  <c r="N85" i="1"/>
  <c r="I74" i="1"/>
  <c r="I69" i="1"/>
  <c r="I61" i="1"/>
  <c r="I53" i="1"/>
  <c r="J63" i="1"/>
  <c r="J55" i="1"/>
  <c r="I47" i="1"/>
  <c r="M115" i="1"/>
  <c r="M107" i="1"/>
  <c r="M98" i="1"/>
  <c r="M91" i="1"/>
  <c r="N116" i="1"/>
  <c r="N108" i="1"/>
  <c r="N100" i="1"/>
  <c r="N92" i="1"/>
  <c r="M85" i="1"/>
  <c r="J73" i="1"/>
  <c r="I68" i="1"/>
  <c r="I60" i="1"/>
  <c r="J70" i="1"/>
  <c r="J62" i="1"/>
  <c r="J54" i="1"/>
  <c r="J47" i="1"/>
  <c r="M114" i="1"/>
  <c r="M106" i="1"/>
  <c r="M99" i="1"/>
  <c r="M90" i="1"/>
  <c r="N115" i="1"/>
  <c r="N107" i="1"/>
  <c r="N99" i="1"/>
  <c r="N91" i="1"/>
  <c r="C90" i="1"/>
  <c r="I73" i="1"/>
  <c r="I67" i="1"/>
  <c r="I59" i="1"/>
  <c r="J69" i="1"/>
  <c r="J61" i="1"/>
  <c r="J53" i="1"/>
  <c r="I48" i="1"/>
  <c r="M113" i="1"/>
  <c r="M105" i="1"/>
  <c r="M97" i="1"/>
  <c r="M89" i="1"/>
  <c r="N114" i="1"/>
  <c r="N106" i="1"/>
  <c r="N98" i="1"/>
  <c r="N90" i="1"/>
  <c r="C89" i="1"/>
  <c r="J72" i="1"/>
  <c r="I66" i="1"/>
  <c r="I58" i="1"/>
  <c r="J68" i="1"/>
  <c r="J60" i="1"/>
  <c r="J52" i="1"/>
  <c r="I49" i="1"/>
  <c r="M112" i="1"/>
  <c r="M104" i="1"/>
  <c r="M96" i="1"/>
  <c r="M88" i="1"/>
  <c r="N113" i="1"/>
  <c r="N105" i="1"/>
  <c r="N97" i="1"/>
  <c r="N89" i="1"/>
  <c r="C85" i="1"/>
  <c r="I72" i="1"/>
  <c r="I65" i="1"/>
  <c r="I57" i="1"/>
  <c r="J67" i="1"/>
  <c r="J59" i="1"/>
  <c r="J51" i="1"/>
  <c r="I50" i="1"/>
  <c r="M103" i="1"/>
  <c r="M95" i="1"/>
  <c r="M87" i="1"/>
  <c r="N112" i="1"/>
  <c r="N104" i="1"/>
  <c r="N96" i="1"/>
  <c r="N88" i="1"/>
  <c r="J75" i="1"/>
  <c r="J71" i="1"/>
  <c r="I64" i="1"/>
  <c r="I56" i="1"/>
  <c r="J66" i="1"/>
  <c r="J58" i="1"/>
  <c r="J50" i="1"/>
  <c r="I51" i="1"/>
  <c r="M117" i="1"/>
  <c r="M116" i="1"/>
  <c r="M111" i="1"/>
  <c r="D85" i="1" l="1"/>
  <c r="D89" i="1"/>
  <c r="AD742" i="13"/>
  <c r="I45" i="1"/>
  <c r="I44" i="1"/>
  <c r="J46" i="1"/>
  <c r="I43" i="1"/>
  <c r="J45" i="1"/>
  <c r="I42" i="1"/>
  <c r="J44" i="1"/>
  <c r="J43" i="1"/>
  <c r="J42" i="1"/>
  <c r="I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40935D-6CC1-4C37-AD37-E264FE420FE8}" name="Query - AVERAGE WAGE RATE" description="Connection to the 'AVERAGE WAGE RATE' query in the workbook." type="100" refreshedVersion="8" minRefreshableVersion="5">
    <extLst>
      <ext xmlns:x15="http://schemas.microsoft.com/office/spreadsheetml/2010/11/main" uri="{DE250136-89BD-433C-8126-D09CA5730AF9}">
        <x15:connection id="75d8b3bc-96ae-48dc-84e4-d753ee22dc48"/>
      </ext>
    </extLst>
  </connection>
  <connection id="2" xr16:uid="{74BCE122-91C0-4856-A8A6-28EE804C0CEB}" name="Query - avg_wage_paid (2)" description="Connection to the 'avg_wage_paid (2)' query in the workbook." type="100" refreshedVersion="8" minRefreshableVersion="5">
    <extLst>
      <ext xmlns:x15="http://schemas.microsoft.com/office/spreadsheetml/2010/11/main" uri="{DE250136-89BD-433C-8126-D09CA5730AF9}">
        <x15:connection id="53f0d168-0224-4609-9210-29198c0aeaa5"/>
      </ext>
    </extLst>
  </connection>
  <connection id="3" xr16:uid="{77FD3FB6-9C32-41DD-BC19-589CE07E57ED}" name="Query - avg_wage_paid (3)" description="Connection to the 'avg_wage_paid (3)' query in the workbook." type="100" refreshedVersion="8" minRefreshableVersion="5">
    <extLst>
      <ext xmlns:x15="http://schemas.microsoft.com/office/spreadsheetml/2010/11/main" uri="{DE250136-89BD-433C-8126-D09CA5730AF9}">
        <x15:connection id="c23129de-5584-4c1f-8106-c79de50edde4">
          <x15:oledbPr connection="Provider=Microsoft.Mashup.OleDb.1;Data Source=$Workbook$;Location=&quot;avg_wage_paid (3)&quot;;Extended Properties=&quot;&quot;">
            <x15:dbTables>
              <x15:dbTable name="avg_wage_paid (3)"/>
            </x15:dbTables>
          </x15:oledbPr>
        </x15:connection>
      </ext>
    </extLst>
  </connection>
  <connection id="4" xr16:uid="{C904167E-094D-4F1D-B431-5470E9078C5D}" name="Query - Inflation" description="Connection to the 'Inflation' query in the workbook." type="100" refreshedVersion="8" minRefreshableVersion="5">
    <extLst>
      <ext xmlns:x15="http://schemas.microsoft.com/office/spreadsheetml/2010/11/main" uri="{DE250136-89BD-433C-8126-D09CA5730AF9}">
        <x15:connection id="32f9d6f6-5098-48df-bbfb-9e3681a9d6f2"/>
      </ext>
    </extLst>
  </connection>
  <connection id="5" xr16:uid="{5153D3CD-6CC0-47A0-BB88-EDF7CAB0C7D7}" name="Query - MGNREGA" description="Connection to the 'MGNREGA' query in the workbook." type="100" refreshedVersion="8" minRefreshableVersion="5">
    <extLst>
      <ext xmlns:x15="http://schemas.microsoft.com/office/spreadsheetml/2010/11/main" uri="{DE250136-89BD-433C-8126-D09CA5730AF9}">
        <x15:connection id="d455f52a-355e-46d2-8222-c8118a913b13"/>
      </ext>
    </extLst>
  </connection>
  <connection id="6" xr16:uid="{C20449EF-89AC-4E11-B4D1-95FB736F7608}" keepAlive="1" name="Query - MGNREGA (2)" description="Connection to the 'MGNREGA (2)' query in the workbook." type="5" refreshedVersion="8" background="1" saveData="1">
    <dbPr connection="Provider=Microsoft.Mashup.OleDb.1;Data Source=$Workbook$;Location=&quot;MGNREGA (2)&quot;;Extended Properties=&quot;&quot;" command="SELECT * FROM [MGNREGA (2)]"/>
  </connection>
  <connection id="7" xr16:uid="{8EDE3031-9B1A-483F-AB5E-59172FD991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<sst xmlns="http://schemas.openxmlformats.org/spreadsheetml/2006/main" count="22929" uniqueCount="17075">
  <si>
    <t>Row Labels</t>
  </si>
  <si>
    <t>ANDAMAN AND NICOBAR</t>
  </si>
  <si>
    <t>ANDHRA PRADESH</t>
  </si>
  <si>
    <t>ARUNACHAL PRADESH</t>
  </si>
  <si>
    <t>ASSAM</t>
  </si>
  <si>
    <t>BIHAR</t>
  </si>
  <si>
    <t>CHHATTISGARH</t>
  </si>
  <si>
    <t>DN HAVELI AND DD</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</si>
  <si>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</si>
  <si>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</si>
  <si>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</si>
  <si>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</si>
  <si>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</si>
  <si>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</si>
  <si>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</si>
  <si>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</si>
  <si>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</si>
  <si>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</si>
  <si>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</si>
  <si>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</si>
  <si>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</si>
  <si>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</si>
  <si>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</si>
  <si>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</si>
  <si>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</si>
  <si>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</si>
  <si>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</si>
  <si>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</si>
  <si>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</si>
  <si>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</si>
  <si>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</si>
  <si>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</si>
  <si>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</si>
  <si>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</si>
  <si>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</si>
  <si>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Grand Total</t>
  </si>
  <si>
    <t>24 PARGANAS (NORTH)</t>
  </si>
  <si>
    <t>24 PARGANAS SOUTH</t>
  </si>
  <si>
    <t>Adilabad</t>
  </si>
  <si>
    <t>AGAR-MALWA</t>
  </si>
  <si>
    <t>AGRA</t>
  </si>
  <si>
    <t>AHMADABAD</t>
  </si>
  <si>
    <t>AHMEDNAGAR</t>
  </si>
  <si>
    <t>AIZAWL</t>
  </si>
  <si>
    <t>AJMER</t>
  </si>
  <si>
    <t>AKOLA</t>
  </si>
  <si>
    <t>ALAPPUZHA</t>
  </si>
  <si>
    <t>ALIGARH</t>
  </si>
  <si>
    <t>ALIPURDUAR</t>
  </si>
  <si>
    <t>ALIRAJPUR</t>
  </si>
  <si>
    <t>ALLURI SITHARAMA RAJU</t>
  </si>
  <si>
    <t>ALMORA</t>
  </si>
  <si>
    <t>ALWAR</t>
  </si>
  <si>
    <t>AMBALA</t>
  </si>
  <si>
    <t>AMBEDKAR NAGAR</t>
  </si>
  <si>
    <t>AMETHI</t>
  </si>
  <si>
    <t>AMRAVATI</t>
  </si>
  <si>
    <t>AMRELI</t>
  </si>
  <si>
    <t>AMRITSAR</t>
  </si>
  <si>
    <t>AMROHA</t>
  </si>
  <si>
    <t>ANAKAPALLI</t>
  </si>
  <si>
    <t>ANAND</t>
  </si>
  <si>
    <t>ANANTAPUR</t>
  </si>
  <si>
    <t>ANANTNAG</t>
  </si>
  <si>
    <t>ANGUL</t>
  </si>
  <si>
    <t>ANJAW</t>
  </si>
  <si>
    <t>ANNAMAYYA</t>
  </si>
  <si>
    <t>ANUPPUR</t>
  </si>
  <si>
    <t>ARARIA</t>
  </si>
  <si>
    <t>ARIYALUR</t>
  </si>
  <si>
    <t>ARVALLI</t>
  </si>
  <si>
    <t>ARWAL</t>
  </si>
  <si>
    <t>ASHOK NAGAR</t>
  </si>
  <si>
    <t>AURAIYA</t>
  </si>
  <si>
    <t>AURANAGABAD</t>
  </si>
  <si>
    <t>AURANGABAD</t>
  </si>
  <si>
    <t>AYODHYA</t>
  </si>
  <si>
    <t>AZAMGARH</t>
  </si>
  <si>
    <t>BADGAM</t>
  </si>
  <si>
    <t>BAGALKOTE</t>
  </si>
  <si>
    <t>BAGESHWAR</t>
  </si>
  <si>
    <t>BAGHPAT</t>
  </si>
  <si>
    <t>BAHRAICH</t>
  </si>
  <si>
    <t>BAJALI</t>
  </si>
  <si>
    <t>BAKSA</t>
  </si>
  <si>
    <t>BALAGHAT</t>
  </si>
  <si>
    <t>BALESHWAR</t>
  </si>
  <si>
    <t>BALLARI</t>
  </si>
  <si>
    <t>BALLIA</t>
  </si>
  <si>
    <t>BALOD</t>
  </si>
  <si>
    <t>BALODA BAZAR</t>
  </si>
  <si>
    <t>BALRAMPUR</t>
  </si>
  <si>
    <t>BANAS KANTHA</t>
  </si>
  <si>
    <t>BANDA</t>
  </si>
  <si>
    <t>BANDIPORA</t>
  </si>
  <si>
    <t>BANKA</t>
  </si>
  <si>
    <t>BANKURA</t>
  </si>
  <si>
    <t>BANSWARA</t>
  </si>
  <si>
    <t>BAPATLA</t>
  </si>
  <si>
    <t>BARABANKI</t>
  </si>
  <si>
    <t>BARAMULLA</t>
  </si>
  <si>
    <t>BARAN</t>
  </si>
  <si>
    <t>BAREILLY</t>
  </si>
  <si>
    <t>BARGARH</t>
  </si>
  <si>
    <t>BARMER</t>
  </si>
  <si>
    <t>BARNALA</t>
  </si>
  <si>
    <t>BARPETA</t>
  </si>
  <si>
    <t>BARWANI</t>
  </si>
  <si>
    <t>BASTAR</t>
  </si>
  <si>
    <t>BASTI</t>
  </si>
  <si>
    <t>BEED</t>
  </si>
  <si>
    <t>BEGUSARAI</t>
  </si>
  <si>
    <t>BELAGAVI</t>
  </si>
  <si>
    <t>BEMETARA</t>
  </si>
  <si>
    <t>BENGALURU</t>
  </si>
  <si>
    <t>BENGALURU RURAL</t>
  </si>
  <si>
    <t>BETUL</t>
  </si>
  <si>
    <t>Bhadradri Kothagudem</t>
  </si>
  <si>
    <t>BHADRAK</t>
  </si>
  <si>
    <t>BHAGALPUR</t>
  </si>
  <si>
    <t>BHANDARA</t>
  </si>
  <si>
    <t>BHARATPUR</t>
  </si>
  <si>
    <t>BHARUCH</t>
  </si>
  <si>
    <t>BHATINDA</t>
  </si>
  <si>
    <t>BHAVNAGAR</t>
  </si>
  <si>
    <t>BHILWARA</t>
  </si>
  <si>
    <t>BHIND</t>
  </si>
  <si>
    <t>BHIWANI</t>
  </si>
  <si>
    <t>BHOJPUR</t>
  </si>
  <si>
    <t>BHOPAL</t>
  </si>
  <si>
    <t>BIDAR</t>
  </si>
  <si>
    <t>BIJAPUR</t>
  </si>
  <si>
    <t>BIJNOR</t>
  </si>
  <si>
    <t>BIKANER</t>
  </si>
  <si>
    <t>BILASPUR</t>
  </si>
  <si>
    <t>BIRBHUM</t>
  </si>
  <si>
    <t>BISHNUPUR</t>
  </si>
  <si>
    <t>Biswanath</t>
  </si>
  <si>
    <t>BOKARO</t>
  </si>
  <si>
    <t>BOLANGIR</t>
  </si>
  <si>
    <t>BONGAIGAON</t>
  </si>
  <si>
    <t>Botad</t>
  </si>
  <si>
    <t>BOUDH</t>
  </si>
  <si>
    <t>BUDAUN</t>
  </si>
  <si>
    <t>BULANDSHAHR</t>
  </si>
  <si>
    <t>BULDHANA</t>
  </si>
  <si>
    <t>BUNDI</t>
  </si>
  <si>
    <t>BURHANPUR</t>
  </si>
  <si>
    <t>BUXAR</t>
  </si>
  <si>
    <t>CACHAR</t>
  </si>
  <si>
    <t>CHAMARAJA NAGARA</t>
  </si>
  <si>
    <t>CHAMBA</t>
  </si>
  <si>
    <t>CHAMOLI</t>
  </si>
  <si>
    <t>CHAMPAWAT</t>
  </si>
  <si>
    <t>CHAMPHAI</t>
  </si>
  <si>
    <t>CHANDAULI</t>
  </si>
  <si>
    <t>CHANDEL</t>
  </si>
  <si>
    <t>CHANDRAPUR</t>
  </si>
  <si>
    <t>CHANGLANG</t>
  </si>
  <si>
    <t>CHARAIDEO</t>
  </si>
  <si>
    <t>CHARKI DADRI</t>
  </si>
  <si>
    <t>CHATRA</t>
  </si>
  <si>
    <t>CHENGALPATTU</t>
  </si>
  <si>
    <t>CHHATARPUR</t>
  </si>
  <si>
    <t>CHHINDWARA</t>
  </si>
  <si>
    <t>Chhotaudepur</t>
  </si>
  <si>
    <t>CHIKKABALLAPURA</t>
  </si>
  <si>
    <t>CHIKKAMAGALURU</t>
  </si>
  <si>
    <t>CHIRANG</t>
  </si>
  <si>
    <t>CHITRADURGA</t>
  </si>
  <si>
    <t>CHITRAKOOT</t>
  </si>
  <si>
    <t>CHITTOOR</t>
  </si>
  <si>
    <t>CHITTORGARH</t>
  </si>
  <si>
    <t>CHURACHANDPUR</t>
  </si>
  <si>
    <t>CHURU</t>
  </si>
  <si>
    <t>COIMBATORE</t>
  </si>
  <si>
    <t>COOCHBEHAR</t>
  </si>
  <si>
    <t>CUDDALORE</t>
  </si>
  <si>
    <t>CUTTACK</t>
  </si>
  <si>
    <t>DADRA AND NAGAR HAVELI</t>
  </si>
  <si>
    <t>DAKSHINA KANNADA</t>
  </si>
  <si>
    <t>DAMOH</t>
  </si>
  <si>
    <t>DANG</t>
  </si>
  <si>
    <t>DANTEWADA</t>
  </si>
  <si>
    <t>DARBHANGA</t>
  </si>
  <si>
    <t>Darjeeling Gorkha Hill Council (DGHC)</t>
  </si>
  <si>
    <t>DARRANG</t>
  </si>
  <si>
    <t>DATIA</t>
  </si>
  <si>
    <t>DAUSA</t>
  </si>
  <si>
    <t>DAVANAGERE</t>
  </si>
  <si>
    <t>DEHRADUN</t>
  </si>
  <si>
    <t>DEOGARH</t>
  </si>
  <si>
    <t>DEOGHAR</t>
  </si>
  <si>
    <t>DEORIA</t>
  </si>
  <si>
    <t>DEVBHUMI DWARKA</t>
  </si>
  <si>
    <t>DEWAS</t>
  </si>
  <si>
    <t>DHALAI</t>
  </si>
  <si>
    <t>DHAMTARI</t>
  </si>
  <si>
    <t>DHANBAD</t>
  </si>
  <si>
    <t>DHAR</t>
  </si>
  <si>
    <t>DHARMAPURI</t>
  </si>
  <si>
    <t>DHARWAR</t>
  </si>
  <si>
    <t>DHEMAJI</t>
  </si>
  <si>
    <t>DHENKANAL</t>
  </si>
  <si>
    <t>DHOLPUR</t>
  </si>
  <si>
    <t>DHUBRI</t>
  </si>
  <si>
    <t>DHULE</t>
  </si>
  <si>
    <t>DIBRUGARH</t>
  </si>
  <si>
    <t>Dima Hasao</t>
  </si>
  <si>
    <t>DIMAPUR</t>
  </si>
  <si>
    <t>DINAJPUR DAKSHIN</t>
  </si>
  <si>
    <t>DINAJPUR UTTAR</t>
  </si>
  <si>
    <t>DINDIGUL</t>
  </si>
  <si>
    <t>DINDORI</t>
  </si>
  <si>
    <t>DODA</t>
  </si>
  <si>
    <t>DOHAD</t>
  </si>
  <si>
    <t>DUMKA</t>
  </si>
  <si>
    <t>DUNGARPUR</t>
  </si>
  <si>
    <t>DURG</t>
  </si>
  <si>
    <t>EAST GARO HILLS</t>
  </si>
  <si>
    <t>EAST GODAVARI</t>
  </si>
  <si>
    <t>East Jaintia Hills</t>
  </si>
  <si>
    <t>EAST KAMENG</t>
  </si>
  <si>
    <t>EAST KHASI HILLS</t>
  </si>
  <si>
    <t>EAST SIANG</t>
  </si>
  <si>
    <t>EAST SINGHBUM</t>
  </si>
  <si>
    <t>EASTERN WEST KHASI HILLS</t>
  </si>
  <si>
    <t>ELURU</t>
  </si>
  <si>
    <t>ERNAKULAM</t>
  </si>
  <si>
    <t>ERODE</t>
  </si>
  <si>
    <t>ETAH</t>
  </si>
  <si>
    <t>ETAWAH</t>
  </si>
  <si>
    <t>FARIDABAD</t>
  </si>
  <si>
    <t>FARIDKOT</t>
  </si>
  <si>
    <t>FARRUKHABAD</t>
  </si>
  <si>
    <t>FATEHABAD</t>
  </si>
  <si>
    <t>FATEHGARH SAHIB</t>
  </si>
  <si>
    <t>FATEHPUR</t>
  </si>
  <si>
    <t>Fazilka</t>
  </si>
  <si>
    <t>FEROZEPUR</t>
  </si>
  <si>
    <t>FIROZABAD</t>
  </si>
  <si>
    <t>GADAG</t>
  </si>
  <si>
    <t>GADCHIROLI</t>
  </si>
  <si>
    <t>GAJAPATI</t>
  </si>
  <si>
    <t>GANDERBAL</t>
  </si>
  <si>
    <t>GANDHINAGAR</t>
  </si>
  <si>
    <t>Gangtok District</t>
  </si>
  <si>
    <t>GANJAM</t>
  </si>
  <si>
    <t>GARHWA</t>
  </si>
  <si>
    <t>GARIYABAND</t>
  </si>
  <si>
    <t>GAURELA PENDRA MARWAHI</t>
  </si>
  <si>
    <t>GAUTAM BUDDHA NAGAR</t>
  </si>
  <si>
    <t>GAYA</t>
  </si>
  <si>
    <t>GHAZIABAD</t>
  </si>
  <si>
    <t>GHAZIPUR</t>
  </si>
  <si>
    <t>GIR SOMNATH</t>
  </si>
  <si>
    <t>GIRIDIH</t>
  </si>
  <si>
    <t>GOALPARA</t>
  </si>
  <si>
    <t>GODDA</t>
  </si>
  <si>
    <t>GOLAGHAT</t>
  </si>
  <si>
    <t>Gomati</t>
  </si>
  <si>
    <t>GONDA</t>
  </si>
  <si>
    <t>GONDIA</t>
  </si>
  <si>
    <t>GOPALGANJ</t>
  </si>
  <si>
    <t>GORAKHPUR</t>
  </si>
  <si>
    <t>GUMLA</t>
  </si>
  <si>
    <t>GUNA</t>
  </si>
  <si>
    <t>GUNTUR</t>
  </si>
  <si>
    <t>GURDASPUR</t>
  </si>
  <si>
    <t>GURUGRAM</t>
  </si>
  <si>
    <t>GWALIOR</t>
  </si>
  <si>
    <t>Gyalshing District</t>
  </si>
  <si>
    <t>HAILAKANDI</t>
  </si>
  <si>
    <t>HAMIRPUR</t>
  </si>
  <si>
    <t>Hanumakonda</t>
  </si>
  <si>
    <t>HANUMANGARH</t>
  </si>
  <si>
    <t>HAPUR</t>
  </si>
  <si>
    <t>HARDA</t>
  </si>
  <si>
    <t>HARDOI</t>
  </si>
  <si>
    <t>HARIDWAR</t>
  </si>
  <si>
    <t>HASSAN</t>
  </si>
  <si>
    <t>HATHRAS</t>
  </si>
  <si>
    <t>HAVERI</t>
  </si>
  <si>
    <t>HAZARIBAGH</t>
  </si>
  <si>
    <t>HINGOLI</t>
  </si>
  <si>
    <t>HISAR</t>
  </si>
  <si>
    <t>HNAHTHIAL</t>
  </si>
  <si>
    <t>HOJAI</t>
  </si>
  <si>
    <t>HOOGHLY</t>
  </si>
  <si>
    <t>HOSHIARPUR</t>
  </si>
  <si>
    <t>HOWRAH</t>
  </si>
  <si>
    <t>IDUKKI</t>
  </si>
  <si>
    <t>IMPHAL EAST</t>
  </si>
  <si>
    <t>IMPHAL WEST</t>
  </si>
  <si>
    <t>INDORE</t>
  </si>
  <si>
    <t>JABALPUR</t>
  </si>
  <si>
    <t>JAGATSINGHAPUR</t>
  </si>
  <si>
    <t>Jagtial</t>
  </si>
  <si>
    <t>JAIPUR</t>
  </si>
  <si>
    <t>JAISALMER</t>
  </si>
  <si>
    <t>JAJPUR</t>
  </si>
  <si>
    <t>JALANDHAR</t>
  </si>
  <si>
    <t>JALAUN</t>
  </si>
  <si>
    <t>JALGAON</t>
  </si>
  <si>
    <t>JALNA</t>
  </si>
  <si>
    <t>JALORE</t>
  </si>
  <si>
    <t>JALPAIGURI</t>
  </si>
  <si>
    <t>JAMMU</t>
  </si>
  <si>
    <t>JAMNAGAR</t>
  </si>
  <si>
    <t>JAMTARA</t>
  </si>
  <si>
    <t>JAMUI</t>
  </si>
  <si>
    <t>Jangaon</t>
  </si>
  <si>
    <t>JANJGIR-CHAMPA</t>
  </si>
  <si>
    <t>JASHPUR</t>
  </si>
  <si>
    <t>JAUNPUR</t>
  </si>
  <si>
    <t>Jayashanker Bhopalapally</t>
  </si>
  <si>
    <t>JEHANABAD</t>
  </si>
  <si>
    <t>JHABUA</t>
  </si>
  <si>
    <t>JHAJJAR</t>
  </si>
  <si>
    <t>JHALAWAR</t>
  </si>
  <si>
    <t>JHANSI</t>
  </si>
  <si>
    <t>JHARGRAM</t>
  </si>
  <si>
    <t>JHARSUGUDA</t>
  </si>
  <si>
    <t>JHUNJHUNU</t>
  </si>
  <si>
    <t>JIND</t>
  </si>
  <si>
    <t>JIRIBAM</t>
  </si>
  <si>
    <t>JODHPUR</t>
  </si>
  <si>
    <t>Jogulamba Gadwal</t>
  </si>
  <si>
    <t>JORHAT</t>
  </si>
  <si>
    <t>JUNAGADH</t>
  </si>
  <si>
    <t>KACHCHH</t>
  </si>
  <si>
    <t>KAIMUR (BHABUA)</t>
  </si>
  <si>
    <t>KAITHAL</t>
  </si>
  <si>
    <t>KAKCHING</t>
  </si>
  <si>
    <t>KAKINADA</t>
  </si>
  <si>
    <t>KALABURAGI</t>
  </si>
  <si>
    <t>KALAHANDI</t>
  </si>
  <si>
    <t>KALIMPONG</t>
  </si>
  <si>
    <t>KALLAKURICHI</t>
  </si>
  <si>
    <t>Kamareddy</t>
  </si>
  <si>
    <t>KAMJONG</t>
  </si>
  <si>
    <t>KAMLE</t>
  </si>
  <si>
    <t>KAMRUP</t>
  </si>
  <si>
    <t>KAMRUP (METRO)</t>
  </si>
  <si>
    <t>KANCHIPURAM</t>
  </si>
  <si>
    <t>KANDHAMAL</t>
  </si>
  <si>
    <t>KANGPOKPI</t>
  </si>
  <si>
    <t>KANGRA</t>
  </si>
  <si>
    <t>KANKER</t>
  </si>
  <si>
    <t>KANNAUJ</t>
  </si>
  <si>
    <t>KANNIYAKUMARI</t>
  </si>
  <si>
    <t>KANNUR</t>
  </si>
  <si>
    <t>KANPUR DEHAT</t>
  </si>
  <si>
    <t>KANPUR NAGAR</t>
  </si>
  <si>
    <t>KAPURTHALA</t>
  </si>
  <si>
    <t>KARAIKAL</t>
  </si>
  <si>
    <t>KARAULI</t>
  </si>
  <si>
    <t>KARBI ANGLONG</t>
  </si>
  <si>
    <t>KARGIL</t>
  </si>
  <si>
    <t>KARIMGANJ</t>
  </si>
  <si>
    <t>Karimnagar</t>
  </si>
  <si>
    <t>KARNAL</t>
  </si>
  <si>
    <t>KARUR</t>
  </si>
  <si>
    <t>KASARGOD</t>
  </si>
  <si>
    <t>KASHGANJ</t>
  </si>
  <si>
    <t>KATHUA</t>
  </si>
  <si>
    <t>KATIHAR</t>
  </si>
  <si>
    <t>KATNI</t>
  </si>
  <si>
    <t>KAUSHAMBI</t>
  </si>
  <si>
    <t>KAWARDHA</t>
  </si>
  <si>
    <t>KENDRAPARA</t>
  </si>
  <si>
    <t>KENDUJHAR</t>
  </si>
  <si>
    <t>KHAGARIA</t>
  </si>
  <si>
    <t>KHAIRAGARH CHHUIKHADAN GANDAI</t>
  </si>
  <si>
    <t>Khammam</t>
  </si>
  <si>
    <t>KHANDWA</t>
  </si>
  <si>
    <t>KHARGONE</t>
  </si>
  <si>
    <t>KHAWZAWL</t>
  </si>
  <si>
    <t>KHEDA</t>
  </si>
  <si>
    <t>KHERI</t>
  </si>
  <si>
    <t>KHORDHA</t>
  </si>
  <si>
    <t>Khowai</t>
  </si>
  <si>
    <t>KHUNTI</t>
  </si>
  <si>
    <t>KINNAUR</t>
  </si>
  <si>
    <t>KIPHIRE</t>
  </si>
  <si>
    <t>KISHANGANJ</t>
  </si>
  <si>
    <t>KISHTWAR</t>
  </si>
  <si>
    <t>KODAGU</t>
  </si>
  <si>
    <t>KODERMA</t>
  </si>
  <si>
    <t>KOHIMA</t>
  </si>
  <si>
    <t>KOKRAJHAR</t>
  </si>
  <si>
    <t>KOLAR</t>
  </si>
  <si>
    <t>KOLASIB</t>
  </si>
  <si>
    <t>KOLHAPUR</t>
  </si>
  <si>
    <t>KOLLAM</t>
  </si>
  <si>
    <t>KONASEEMA</t>
  </si>
  <si>
    <t>KONDAGAON</t>
  </si>
  <si>
    <t>KOPPAL</t>
  </si>
  <si>
    <t>KORAPUT</t>
  </si>
  <si>
    <t>KORBA</t>
  </si>
  <si>
    <t>KOREA</t>
  </si>
  <si>
    <t>KOTA</t>
  </si>
  <si>
    <t>KOTTAYAM</t>
  </si>
  <si>
    <t>KOZHIKODE</t>
  </si>
  <si>
    <t>KRA-DAADI</t>
  </si>
  <si>
    <t>KRISHNA</t>
  </si>
  <si>
    <t>KRISHNAGIRI</t>
  </si>
  <si>
    <t>KULGAM</t>
  </si>
  <si>
    <t>KULLU</t>
  </si>
  <si>
    <t>Kumram Bheem(Asifabad)</t>
  </si>
  <si>
    <t>KUPWARA</t>
  </si>
  <si>
    <t>KURNOOL</t>
  </si>
  <si>
    <t>KURUKSHETRA</t>
  </si>
  <si>
    <t>KURUNG KUMEY</t>
  </si>
  <si>
    <t>KUSHI NAGAR</t>
  </si>
  <si>
    <t>LAHUL AND SPITI</t>
  </si>
  <si>
    <t>LAKHIMPUR</t>
  </si>
  <si>
    <t>LAKHISARAI</t>
  </si>
  <si>
    <t>LAKSHADWEEP DISTRICT</t>
  </si>
  <si>
    <t>LALITPUR</t>
  </si>
  <si>
    <t>LATEHAR</t>
  </si>
  <si>
    <t>LATUR</t>
  </si>
  <si>
    <t>LAWNGTLAI</t>
  </si>
  <si>
    <t>LEH (LADAKH)</t>
  </si>
  <si>
    <t>LEPARADA</t>
  </si>
  <si>
    <t>LOHARDAGA</t>
  </si>
  <si>
    <t>LOHIT</t>
  </si>
  <si>
    <t>LONGDING</t>
  </si>
  <si>
    <t>LONGLENG</t>
  </si>
  <si>
    <t>LOWER DIBANG VALLEY</t>
  </si>
  <si>
    <t>LOWER SIANG</t>
  </si>
  <si>
    <t>LOWER SUBANSIRI</t>
  </si>
  <si>
    <t>LUCKNOW</t>
  </si>
  <si>
    <t>LUDHIANA</t>
  </si>
  <si>
    <t>LUNGLEI</t>
  </si>
  <si>
    <t>MADHEPURA</t>
  </si>
  <si>
    <t>MADHUBANI</t>
  </si>
  <si>
    <t>MADURAI</t>
  </si>
  <si>
    <t>Mahabubabad</t>
  </si>
  <si>
    <t>Mahabubnagar</t>
  </si>
  <si>
    <t>MAHARAJGANJ</t>
  </si>
  <si>
    <t>MAHASAMUND</t>
  </si>
  <si>
    <t>MAHENDRAGARH</t>
  </si>
  <si>
    <t>MAHESANA</t>
  </si>
  <si>
    <t>MAHISAGAR</t>
  </si>
  <si>
    <t>MAHOBA</t>
  </si>
  <si>
    <t>MAINPURI</t>
  </si>
  <si>
    <t>MAJULI</t>
  </si>
  <si>
    <t>MALAPPURAM</t>
  </si>
  <si>
    <t>MALDAH</t>
  </si>
  <si>
    <t>MALERKOTLA</t>
  </si>
  <si>
    <t>MALKANGIRI</t>
  </si>
  <si>
    <t>MAMIT</t>
  </si>
  <si>
    <t>Mancherial</t>
  </si>
  <si>
    <t>MANDI</t>
  </si>
  <si>
    <t>MANDLA</t>
  </si>
  <si>
    <t>MANDSAUR</t>
  </si>
  <si>
    <t>MANDYA</t>
  </si>
  <si>
    <t>MANENDRAGARH CHIRMIRI BHARATPUR</t>
  </si>
  <si>
    <t>Mangan District</t>
  </si>
  <si>
    <t>MANSA</t>
  </si>
  <si>
    <t>MATHURA</t>
  </si>
  <si>
    <t>MAU</t>
  </si>
  <si>
    <t>MAYILADUTHURAI</t>
  </si>
  <si>
    <t>MAYURBHANJ</t>
  </si>
  <si>
    <t>Medak</t>
  </si>
  <si>
    <t>Medchal</t>
  </si>
  <si>
    <t>MEERUT</t>
  </si>
  <si>
    <t>MEWAT</t>
  </si>
  <si>
    <t>MIRZAPUR</t>
  </si>
  <si>
    <t>MOGA</t>
  </si>
  <si>
    <t>MOHLA MANPUR AMBAGARH CHOWKI</t>
  </si>
  <si>
    <t>MOKOKCHUNG</t>
  </si>
  <si>
    <t>MON</t>
  </si>
  <si>
    <t>MORADABAD</t>
  </si>
  <si>
    <t>Morbi</t>
  </si>
  <si>
    <t>MORENA</t>
  </si>
  <si>
    <t>Morigaon</t>
  </si>
  <si>
    <t>MUKATSAR</t>
  </si>
  <si>
    <t>Mulugu</t>
  </si>
  <si>
    <t>MUNGELI</t>
  </si>
  <si>
    <t>MUNGER</t>
  </si>
  <si>
    <t>MURSHIDABAD</t>
  </si>
  <si>
    <t>MUZAFFARNAGAR</t>
  </si>
  <si>
    <t>MUZAFFARPUR</t>
  </si>
  <si>
    <t>MYSURU</t>
  </si>
  <si>
    <t>NABARANGAPUR</t>
  </si>
  <si>
    <t>NADIA</t>
  </si>
  <si>
    <t>NAGAON</t>
  </si>
  <si>
    <t>NAGAPATTINAM</t>
  </si>
  <si>
    <t>Nagarkurnool</t>
  </si>
  <si>
    <t>NAGAUR</t>
  </si>
  <si>
    <t>NAGPUR</t>
  </si>
  <si>
    <t>NAINITAL</t>
  </si>
  <si>
    <t>NALANDA</t>
  </si>
  <si>
    <t>NALBARI</t>
  </si>
  <si>
    <t>Nalgonda</t>
  </si>
  <si>
    <t>NAMAKKAL</t>
  </si>
  <si>
    <t>Namchi District</t>
  </si>
  <si>
    <t>NAMSAI</t>
  </si>
  <si>
    <t>NANDED</t>
  </si>
  <si>
    <t>NANDURBAR</t>
  </si>
  <si>
    <t>NANDYAL</t>
  </si>
  <si>
    <t>Narayanpet</t>
  </si>
  <si>
    <t>NARAYANPUR</t>
  </si>
  <si>
    <t>NARMADA</t>
  </si>
  <si>
    <t>NARMADAPURAM</t>
  </si>
  <si>
    <t>NARSINGHPUR</t>
  </si>
  <si>
    <t>NASHIK</t>
  </si>
  <si>
    <t>NAVSARI</t>
  </si>
  <si>
    <t>NAWADA</t>
  </si>
  <si>
    <t>NAWANSHAHR</t>
  </si>
  <si>
    <t>NAYAGARH</t>
  </si>
  <si>
    <t>NEEMUCH</t>
  </si>
  <si>
    <t>NELLORE</t>
  </si>
  <si>
    <t>NICOBARS</t>
  </si>
  <si>
    <t>Nirmal</t>
  </si>
  <si>
    <t>NIWARI</t>
  </si>
  <si>
    <t>Nizamabad</t>
  </si>
  <si>
    <t>NONEY</t>
  </si>
  <si>
    <t>NORTH AND MIDDLE ANDAMAN</t>
  </si>
  <si>
    <t>NORTH GARO HILLS</t>
  </si>
  <si>
    <t>NORTH GOA</t>
  </si>
  <si>
    <t>NORTH TRIPURA</t>
  </si>
  <si>
    <t>NTR</t>
  </si>
  <si>
    <t>NUAPADA</t>
  </si>
  <si>
    <t>OSMANABAD</t>
  </si>
  <si>
    <t>PAKKE KESSANG</t>
  </si>
  <si>
    <t>PAKUR</t>
  </si>
  <si>
    <t>PAKYONG</t>
  </si>
  <si>
    <t>PALAKKAD</t>
  </si>
  <si>
    <t>PALAMU</t>
  </si>
  <si>
    <t>PALGHAR</t>
  </si>
  <si>
    <t>PALI</t>
  </si>
  <si>
    <t>PALNADU</t>
  </si>
  <si>
    <t>PALWAL</t>
  </si>
  <si>
    <t>PANCH MAHALS</t>
  </si>
  <si>
    <t>PANCHKULA</t>
  </si>
  <si>
    <t>PANIPAT</t>
  </si>
  <si>
    <t>PANNA</t>
  </si>
  <si>
    <t>PAPUM PARE</t>
  </si>
  <si>
    <t>PARBHANI</t>
  </si>
  <si>
    <t>PARVATHIPURAM MANYAM</t>
  </si>
  <si>
    <t>PASCHIM BARDHAMAN</t>
  </si>
  <si>
    <t>PASCHIM MEDINIPUR</t>
  </si>
  <si>
    <t>PASHCHIM CHAMPARAN</t>
  </si>
  <si>
    <t>PATAN</t>
  </si>
  <si>
    <t>PATHANAMTHITTA</t>
  </si>
  <si>
    <t>Pathankot</t>
  </si>
  <si>
    <t>PATIALA</t>
  </si>
  <si>
    <t>PATNA</t>
  </si>
  <si>
    <t>PAURI GARHWAL</t>
  </si>
  <si>
    <t>Peddapalli</t>
  </si>
  <si>
    <t>PERAMBALUR</t>
  </si>
  <si>
    <t>PEREN</t>
  </si>
  <si>
    <t>PHEK</t>
  </si>
  <si>
    <t>PHERZAWL</t>
  </si>
  <si>
    <t>PILIBHIT</t>
  </si>
  <si>
    <t>PITHORAGARH</t>
  </si>
  <si>
    <t>PONDICHERRY</t>
  </si>
  <si>
    <t>POONCH</t>
  </si>
  <si>
    <t>PORBANDAR</t>
  </si>
  <si>
    <t>PRAKASAM</t>
  </si>
  <si>
    <t>PRATAPGARH</t>
  </si>
  <si>
    <t>PRAYAGRAJ</t>
  </si>
  <si>
    <t>PUDUKKOTTAI</t>
  </si>
  <si>
    <t>PULWAMA</t>
  </si>
  <si>
    <t>PUNE</t>
  </si>
  <si>
    <t>PURBA BARDHAMAN</t>
  </si>
  <si>
    <t>PURBA MEDINIPUR</t>
  </si>
  <si>
    <t>PURBI CHAMPARAN</t>
  </si>
  <si>
    <t>PURI</t>
  </si>
  <si>
    <t>PURNIA</t>
  </si>
  <si>
    <t>PURULIA</t>
  </si>
  <si>
    <t>RAE BARELI</t>
  </si>
  <si>
    <t>RAICHUR</t>
  </si>
  <si>
    <t>RAIGAD</t>
  </si>
  <si>
    <t>RAIGARH</t>
  </si>
  <si>
    <t>RAIPUR</t>
  </si>
  <si>
    <t>RAISEN</t>
  </si>
  <si>
    <t>Rajanna Sirsilla</t>
  </si>
  <si>
    <t>RAJAURI</t>
  </si>
  <si>
    <t>RAJGARH</t>
  </si>
  <si>
    <t>RAJKOT</t>
  </si>
  <si>
    <t>RAJNANDAGON</t>
  </si>
  <si>
    <t>RAJSAMAND</t>
  </si>
  <si>
    <t>RAMANAGARA</t>
  </si>
  <si>
    <t>RAMANATHAPURAM</t>
  </si>
  <si>
    <t>RAMBAN</t>
  </si>
  <si>
    <t>RAMGARH</t>
  </si>
  <si>
    <t>RAMPUR</t>
  </si>
  <si>
    <t>RANCHI</t>
  </si>
  <si>
    <t>Rangareddy</t>
  </si>
  <si>
    <t>Ranipet</t>
  </si>
  <si>
    <t>RATLAM</t>
  </si>
  <si>
    <t>RATNAGIRI</t>
  </si>
  <si>
    <t>RAYAGADA</t>
  </si>
  <si>
    <t>REASI</t>
  </si>
  <si>
    <t>REWA</t>
  </si>
  <si>
    <t>REWARI</t>
  </si>
  <si>
    <t>RI BHOI</t>
  </si>
  <si>
    <t>ROHTAK</t>
  </si>
  <si>
    <t>ROHTAS</t>
  </si>
  <si>
    <t>ROPAR</t>
  </si>
  <si>
    <t>RUDRA PRAYAG</t>
  </si>
  <si>
    <t>SABAR KANTHA</t>
  </si>
  <si>
    <t>SAGAR</t>
  </si>
  <si>
    <t>SAHARANPUR</t>
  </si>
  <si>
    <t>SAHARSA</t>
  </si>
  <si>
    <t>SAHEBGANJ</t>
  </si>
  <si>
    <t>SAIHA</t>
  </si>
  <si>
    <t>SAITUAL</t>
  </si>
  <si>
    <t>SAKTI</t>
  </si>
  <si>
    <t>SALEM</t>
  </si>
  <si>
    <t>SAMASTIPUR</t>
  </si>
  <si>
    <t>SAMBA</t>
  </si>
  <si>
    <t>SAMBALPUR</t>
  </si>
  <si>
    <t>SAMBHAL</t>
  </si>
  <si>
    <t>Sangareddy</t>
  </si>
  <si>
    <t>SANGLI</t>
  </si>
  <si>
    <t>SANGRUR</t>
  </si>
  <si>
    <t>SANT KABEER NAGAR</t>
  </si>
  <si>
    <t>SANT RAVIDAS NAGAR</t>
  </si>
  <si>
    <t>SARAIKELA KHARSAWAN</t>
  </si>
  <si>
    <t>SARAN</t>
  </si>
  <si>
    <t>SARANGARH BILAIGARH</t>
  </si>
  <si>
    <t>SAS NAGAR MOHALI</t>
  </si>
  <si>
    <t>SATARA</t>
  </si>
  <si>
    <t>SATNA</t>
  </si>
  <si>
    <t>SAWAI MADHOPUR</t>
  </si>
  <si>
    <t>SEHORE</t>
  </si>
  <si>
    <t>SENAPATI</t>
  </si>
  <si>
    <t>SEONI</t>
  </si>
  <si>
    <t>Sepahijala</t>
  </si>
  <si>
    <t>SERCHHIP</t>
  </si>
  <si>
    <t>SHAHDOL</t>
  </si>
  <si>
    <t>SHAHJAHANPUR</t>
  </si>
  <si>
    <t>SHAJAPUR</t>
  </si>
  <si>
    <t>SHAMLI</t>
  </si>
  <si>
    <t>Sheikhpura</t>
  </si>
  <si>
    <t>SHEOHAR</t>
  </si>
  <si>
    <t>SHEOPUR</t>
  </si>
  <si>
    <t>SHI YOMI</t>
  </si>
  <si>
    <t>SHIMLA</t>
  </si>
  <si>
    <t>SHIVAMOGGA</t>
  </si>
  <si>
    <t>SHIVPURI</t>
  </si>
  <si>
    <t>SHOPIAN</t>
  </si>
  <si>
    <t>SHRAVASTI</t>
  </si>
  <si>
    <t>SIANG</t>
  </si>
  <si>
    <t>SIDDHARTH NAGAR</t>
  </si>
  <si>
    <t>Siddipet</t>
  </si>
  <si>
    <t>SIDHI</t>
  </si>
  <si>
    <t>SIKAR</t>
  </si>
  <si>
    <t>SILIGURI MAHAKUMA PARISAD</t>
  </si>
  <si>
    <t>SIMDEGA</t>
  </si>
  <si>
    <t>SINDHUDURG</t>
  </si>
  <si>
    <t>SINGRAULI</t>
  </si>
  <si>
    <t>SIRMAUR</t>
  </si>
  <si>
    <t>SIROHI</t>
  </si>
  <si>
    <t>SIRSA</t>
  </si>
  <si>
    <t>SITAMARHI</t>
  </si>
  <si>
    <t>SITAPUR</t>
  </si>
  <si>
    <t>SIVAGANGAI</t>
  </si>
  <si>
    <t>SIVASAGAR</t>
  </si>
  <si>
    <t>SIWAN</t>
  </si>
  <si>
    <t>SOLAN</t>
  </si>
  <si>
    <t>SOLAPUR</t>
  </si>
  <si>
    <t>SONBHADRA</t>
  </si>
  <si>
    <t>SONEPUR</t>
  </si>
  <si>
    <t>SONIPAT</t>
  </si>
  <si>
    <t>SONITPUR</t>
  </si>
  <si>
    <t>SORENG</t>
  </si>
  <si>
    <t>SOUTH ANDAMAN</t>
  </si>
  <si>
    <t>SOUTH GARO HILLS</t>
  </si>
  <si>
    <t>SOUTH GOA</t>
  </si>
  <si>
    <t>SOUTH SALMARA-MANKACHAR</t>
  </si>
  <si>
    <t>SOUTH TRIPURA</t>
  </si>
  <si>
    <t>SOUTH WEST GARO HILLS</t>
  </si>
  <si>
    <t>SOUTH WEST KHASI HILLS</t>
  </si>
  <si>
    <t>SRI GANGANAGAR</t>
  </si>
  <si>
    <t>SRI SATHYA SAI</t>
  </si>
  <si>
    <t>SRIKAKULAM</t>
  </si>
  <si>
    <t>SRINAGAR</t>
  </si>
  <si>
    <t>SUKMA</t>
  </si>
  <si>
    <t>SULTANPUR</t>
  </si>
  <si>
    <t>SUNDARGARH</t>
  </si>
  <si>
    <t>SUPAUL</t>
  </si>
  <si>
    <t>SURAJPUR</t>
  </si>
  <si>
    <t>SURAT</t>
  </si>
  <si>
    <t>SURENDRANAGAR</t>
  </si>
  <si>
    <t>SURGUJA</t>
  </si>
  <si>
    <t>Suryapet</t>
  </si>
  <si>
    <t>TAMENGLONG</t>
  </si>
  <si>
    <t>TAMULPUR</t>
  </si>
  <si>
    <t>TAPI</t>
  </si>
  <si>
    <t>TARN TARAN</t>
  </si>
  <si>
    <t>TAWANG</t>
  </si>
  <si>
    <t>TEHRI GARHWAL</t>
  </si>
  <si>
    <t>TENGNOUPAL</t>
  </si>
  <si>
    <t>TENKASI</t>
  </si>
  <si>
    <t>THANE</t>
  </si>
  <si>
    <t>THANJAVUR</t>
  </si>
  <si>
    <t>THE NILGIRIS</t>
  </si>
  <si>
    <t>THENI</t>
  </si>
  <si>
    <t>THIRUVANANTHAPURAM</t>
  </si>
  <si>
    <t>THOOTHUKKUDI</t>
  </si>
  <si>
    <t>THOUBAL</t>
  </si>
  <si>
    <t>THRISSUR</t>
  </si>
  <si>
    <t>TIKAMGARH</t>
  </si>
  <si>
    <t>TINSUKIA</t>
  </si>
  <si>
    <t>TIRAP</t>
  </si>
  <si>
    <t>TIRUCHIRAPPALLI</t>
  </si>
  <si>
    <t>TIRUNELVELI</t>
  </si>
  <si>
    <t>TIRUPATHUR</t>
  </si>
  <si>
    <t>TIRUPATI</t>
  </si>
  <si>
    <t>TIRUPPUR</t>
  </si>
  <si>
    <t>TIRUVALLUR</t>
  </si>
  <si>
    <t>TIRUVANNAMALAI</t>
  </si>
  <si>
    <t>TIRUVARUR</t>
  </si>
  <si>
    <t>TONK</t>
  </si>
  <si>
    <t>TUENSANG</t>
  </si>
  <si>
    <t>TUMAKURU</t>
  </si>
  <si>
    <t>UDAIPUR</t>
  </si>
  <si>
    <t>UDALGURI</t>
  </si>
  <si>
    <t>UDAM SINGH NAGAR</t>
  </si>
  <si>
    <t>UDHAMPUR</t>
  </si>
  <si>
    <t>UDUPI</t>
  </si>
  <si>
    <t>UJJAIN</t>
  </si>
  <si>
    <t>UKHRUL</t>
  </si>
  <si>
    <t>UMARIA</t>
  </si>
  <si>
    <t>UNA</t>
  </si>
  <si>
    <t>Unakoti</t>
  </si>
  <si>
    <t>UNNAO</t>
  </si>
  <si>
    <t>UPPER DIBANG VALLEY</t>
  </si>
  <si>
    <t>UPPER SIANG</t>
  </si>
  <si>
    <t>UPPER SUBANSIRI</t>
  </si>
  <si>
    <t>UTTAR KASHI</t>
  </si>
  <si>
    <t>UTTARA KANNADA</t>
  </si>
  <si>
    <t>VADODARA</t>
  </si>
  <si>
    <t>VAISHALI</t>
  </si>
  <si>
    <t>VALSAD</t>
  </si>
  <si>
    <t>VARANASI</t>
  </si>
  <si>
    <t>VELLORE</t>
  </si>
  <si>
    <t>VIDISHA</t>
  </si>
  <si>
    <t>VIJAYANAGARA</t>
  </si>
  <si>
    <t>VIJAYPURA</t>
  </si>
  <si>
    <t>Vikarabad</t>
  </si>
  <si>
    <t>VILLUPURAM</t>
  </si>
  <si>
    <t>VIRUDHUNAGAR</t>
  </si>
  <si>
    <t>VISAKHAPATANAM</t>
  </si>
  <si>
    <t>VIZIANAGARAM</t>
  </si>
  <si>
    <t>Wanaparthy</t>
  </si>
  <si>
    <t>Warangal</t>
  </si>
  <si>
    <t>WARDHA</t>
  </si>
  <si>
    <t>WASHIM</t>
  </si>
  <si>
    <t>WAYANAD</t>
  </si>
  <si>
    <t>WEST GARO HILLS</t>
  </si>
  <si>
    <t>WEST GODAVARI</t>
  </si>
  <si>
    <t>WEST JAINTIA HILLS</t>
  </si>
  <si>
    <t>WEST KAMENG</t>
  </si>
  <si>
    <t>WEST KARBI ANGLONG</t>
  </si>
  <si>
    <t>WEST KHASI HILLS</t>
  </si>
  <si>
    <t>WEST SIANG</t>
  </si>
  <si>
    <t>WEST SINGHBHUM</t>
  </si>
  <si>
    <t>WEST TRIPURA</t>
  </si>
  <si>
    <t>WOKHA</t>
  </si>
  <si>
    <t>Y.S.R</t>
  </si>
  <si>
    <t>Yadadri Bhuvanagiri</t>
  </si>
  <si>
    <t>Yadgir</t>
  </si>
  <si>
    <t>YAMUNANAGAR</t>
  </si>
  <si>
    <t>YAVATMAL</t>
  </si>
  <si>
    <t>ZUNHEBOTO</t>
  </si>
  <si>
    <t>No. of JobCards issued</t>
  </si>
  <si>
    <t>Active Job Cards</t>
  </si>
  <si>
    <t>Average of Job Card Utilization</t>
  </si>
  <si>
    <t>Worker Participation Rate</t>
  </si>
  <si>
    <t>Sum of Total No. of Active Workers</t>
  </si>
  <si>
    <t>SC Participation rate</t>
  </si>
  <si>
    <t>ST Participation Rate</t>
  </si>
  <si>
    <t>Average of Women Participation Rate</t>
  </si>
  <si>
    <t>Average of Average days of employment provided per Household</t>
  </si>
  <si>
    <t>S No.</t>
  </si>
  <si>
    <t>State</t>
  </si>
  <si>
    <t>Total</t>
  </si>
  <si>
    <t>FY 2021-2022</t>
  </si>
  <si>
    <t>FY 2022-2023</t>
  </si>
  <si>
    <t>FY 2023-2024</t>
  </si>
  <si>
    <t>Sum of Value</t>
  </si>
  <si>
    <t>Column Labels</t>
  </si>
  <si>
    <t>Financial Year</t>
  </si>
  <si>
    <t>Inflation.Value</t>
  </si>
  <si>
    <t>Average Wage Rate</t>
  </si>
  <si>
    <t>inflation (CPI %)</t>
  </si>
  <si>
    <t>state_name</t>
  </si>
  <si>
    <t>district_name</t>
  </si>
  <si>
    <t>Total No. of JobCards issued</t>
  </si>
  <si>
    <t>Total No. of Workers</t>
  </si>
  <si>
    <t>Total No. of Active Job Cards</t>
  </si>
  <si>
    <t>Total No. of Active Workers</t>
  </si>
  <si>
    <t>SC workers against active workers</t>
  </si>
  <si>
    <t>ST workers against active workers</t>
  </si>
  <si>
    <t>Approved Labour Budget</t>
  </si>
  <si>
    <t>Persondays of Central Liability so far</t>
  </si>
  <si>
    <t>SC persondays</t>
  </si>
  <si>
    <t>ST persondays</t>
  </si>
  <si>
    <t>Women Persondays</t>
  </si>
  <si>
    <t>Average days of employment provided per Household</t>
  </si>
  <si>
    <t>Average Wage rate per day per person(Rs.)</t>
  </si>
  <si>
    <t>Total No of HHs completed 100 Days of Wage Employment</t>
  </si>
  <si>
    <t>Total Households Worked</t>
  </si>
  <si>
    <t>Total Individuals Worked</t>
  </si>
  <si>
    <t>Differently abled persons worked</t>
  </si>
  <si>
    <t>Number of GPs with NIL exp</t>
  </si>
  <si>
    <t>Total No. of Works Takenup (New+Spill Over)</t>
  </si>
  <si>
    <t>Number of Ongoing Works</t>
  </si>
  <si>
    <t>Number of Completed Works</t>
  </si>
  <si>
    <t>% of NRM Expenditure(Public + Individual)</t>
  </si>
  <si>
    <t>% of Category B Works</t>
  </si>
  <si>
    <t>% of Expenditure on Agriculture &amp; Agriculture Allied Works</t>
  </si>
  <si>
    <t>Total Exp(Rs. in Lakhs.)</t>
  </si>
  <si>
    <t>Wages(Rs. In Lakhs)</t>
  </si>
  <si>
    <t>Material and skilled Wages(Rs. In Lakhs)</t>
  </si>
  <si>
    <t>Total Adm Expenditure (Rs. in Lakhs.)</t>
  </si>
  <si>
    <t>6173</t>
  </si>
  <si>
    <t>9866</t>
  </si>
  <si>
    <t>1007</t>
  </si>
  <si>
    <t>2011</t>
  </si>
  <si>
    <t>0</t>
  </si>
  <si>
    <t>1678</t>
  </si>
  <si>
    <t>34000</t>
  </si>
  <si>
    <t>5046</t>
  </si>
  <si>
    <t>4325</t>
  </si>
  <si>
    <t>1536</t>
  </si>
  <si>
    <t>28</t>
  </si>
  <si>
    <t>108.4042806</t>
  </si>
  <si>
    <t>180</t>
  </si>
  <si>
    <t>201</t>
  </si>
  <si>
    <t>9</t>
  </si>
  <si>
    <t>172</t>
  </si>
  <si>
    <t>95.68</t>
  </si>
  <si>
    <t>5</t>
  </si>
  <si>
    <t>4.32</t>
  </si>
  <si>
    <t>5.47008</t>
  </si>
  <si>
    <t>18521</t>
  </si>
  <si>
    <t>29500</t>
  </si>
  <si>
    <t>6477</t>
  </si>
  <si>
    <t>11920</t>
  </si>
  <si>
    <t>76000</t>
  </si>
  <si>
    <t>30487</t>
  </si>
  <si>
    <t>18949</t>
  </si>
  <si>
    <t>22</t>
  </si>
  <si>
    <t>533.7859087</t>
  </si>
  <si>
    <t>1348</t>
  </si>
  <si>
    <t>1592</t>
  </si>
  <si>
    <t>532</t>
  </si>
  <si>
    <t>458</t>
  </si>
  <si>
    <t>74</t>
  </si>
  <si>
    <t>43.53</t>
  </si>
  <si>
    <t>41</t>
  </si>
  <si>
    <t>29.34</t>
  </si>
  <si>
    <t>167.9665017</t>
  </si>
  <si>
    <t>162.73531</t>
  </si>
  <si>
    <t>5.2311917</t>
  </si>
  <si>
    <t>13726</t>
  </si>
  <si>
    <t>17491</t>
  </si>
  <si>
    <t>3420</t>
  </si>
  <si>
    <t>5016</t>
  </si>
  <si>
    <t>40000</t>
  </si>
  <si>
    <t>4522</t>
  </si>
  <si>
    <t>3254</t>
  </si>
  <si>
    <t>8</t>
  </si>
  <si>
    <t>1661.345865</t>
  </si>
  <si>
    <t>508</t>
  </si>
  <si>
    <t>545</t>
  </si>
  <si>
    <t>1</t>
  </si>
  <si>
    <t>3</t>
  </si>
  <si>
    <t>401</t>
  </si>
  <si>
    <t>174</t>
  </si>
  <si>
    <t>227</t>
  </si>
  <si>
    <t>14.1</t>
  </si>
  <si>
    <t>44</t>
  </si>
  <si>
    <t>16.5</t>
  </si>
  <si>
    <t>79.20082</t>
  </si>
  <si>
    <t>75.12606</t>
  </si>
  <si>
    <t>1.37476</t>
  </si>
  <si>
    <t>2.7</t>
  </si>
  <si>
    <t>445787</t>
  </si>
  <si>
    <t>743762</t>
  </si>
  <si>
    <t>384349</t>
  </si>
  <si>
    <t>680409</t>
  </si>
  <si>
    <t>62310</t>
  </si>
  <si>
    <t>39751</t>
  </si>
  <si>
    <t>16700000</t>
  </si>
  <si>
    <t>15568613</t>
  </si>
  <si>
    <t>1441624</t>
  </si>
  <si>
    <t>999393</t>
  </si>
  <si>
    <t>10970657</t>
  </si>
  <si>
    <t>48</t>
  </si>
  <si>
    <t>252.668258</t>
  </si>
  <si>
    <t>9020</t>
  </si>
  <si>
    <t>322730</t>
  </si>
  <si>
    <t>472005</t>
  </si>
  <si>
    <t>6785</t>
  </si>
  <si>
    <t>4</t>
  </si>
  <si>
    <t>65095</t>
  </si>
  <si>
    <t>47441</t>
  </si>
  <si>
    <t>17654</t>
  </si>
  <si>
    <t>77.36</t>
  </si>
  <si>
    <t>58</t>
  </si>
  <si>
    <t>14.91</t>
  </si>
  <si>
    <t>50704.06827</t>
  </si>
  <si>
    <t>39336.94327</t>
  </si>
  <si>
    <t>10037.24663</t>
  </si>
  <si>
    <t>1329.87838</t>
  </si>
  <si>
    <t>388651</t>
  </si>
  <si>
    <t>694622</t>
  </si>
  <si>
    <t>350587</t>
  </si>
  <si>
    <t>648430</t>
  </si>
  <si>
    <t>76009</t>
  </si>
  <si>
    <t>18149</t>
  </si>
  <si>
    <t>16800000</t>
  </si>
  <si>
    <t>15501082</t>
  </si>
  <si>
    <t>1706793</t>
  </si>
  <si>
    <t>399666</t>
  </si>
  <si>
    <t>10691627</t>
  </si>
  <si>
    <t>50</t>
  </si>
  <si>
    <t>241.337534</t>
  </si>
  <si>
    <t>1938</t>
  </si>
  <si>
    <t>306284</t>
  </si>
  <si>
    <t>468189</t>
  </si>
  <si>
    <t>7667</t>
  </si>
  <si>
    <t>62481</t>
  </si>
  <si>
    <t>49931</t>
  </si>
  <si>
    <t>12550</t>
  </si>
  <si>
    <t>84.58</t>
  </si>
  <si>
    <t>5.32</t>
  </si>
  <si>
    <t>48338.74775</t>
  </si>
  <si>
    <t>37409.92904</t>
  </si>
  <si>
    <t>9966.570016</t>
  </si>
  <si>
    <t>962.2487</t>
  </si>
  <si>
    <t>39211</t>
  </si>
  <si>
    <t>58514</t>
  </si>
  <si>
    <t>32447</t>
  </si>
  <si>
    <t>51975</t>
  </si>
  <si>
    <t>4691</t>
  </si>
  <si>
    <t>518</t>
  </si>
  <si>
    <t>1400000</t>
  </si>
  <si>
    <t>1220411</t>
  </si>
  <si>
    <t>97829</t>
  </si>
  <si>
    <t>8429</t>
  </si>
  <si>
    <t>884231</t>
  </si>
  <si>
    <t>46</t>
  </si>
  <si>
    <t>257.1238881</t>
  </si>
  <si>
    <t>407</t>
  </si>
  <si>
    <t>25980</t>
  </si>
  <si>
    <t>36667</t>
  </si>
  <si>
    <t>211</t>
  </si>
  <si>
    <t>6</t>
  </si>
  <si>
    <t>5992</t>
  </si>
  <si>
    <t>4912</t>
  </si>
  <si>
    <t>1080</t>
  </si>
  <si>
    <t>86.39</t>
  </si>
  <si>
    <t>63</t>
  </si>
  <si>
    <t>7.43</t>
  </si>
  <si>
    <t>4033.530908</t>
  </si>
  <si>
    <t>3137.968213</t>
  </si>
  <si>
    <t>651.2459846</t>
  </si>
  <si>
    <t>244.31671</t>
  </si>
  <si>
    <t>187579</t>
  </si>
  <si>
    <t>284271</t>
  </si>
  <si>
    <t>123935</t>
  </si>
  <si>
    <t>202387</t>
  </si>
  <si>
    <t>77883</t>
  </si>
  <si>
    <t>3123</t>
  </si>
  <si>
    <t>4800000</t>
  </si>
  <si>
    <t>3704465</t>
  </si>
  <si>
    <t>1430000</t>
  </si>
  <si>
    <t>72282</t>
  </si>
  <si>
    <t>2040186</t>
  </si>
  <si>
    <t>42</t>
  </si>
  <si>
    <t>235.6403451</t>
  </si>
  <si>
    <t>864</t>
  </si>
  <si>
    <t>87616</t>
  </si>
  <si>
    <t>117601</t>
  </si>
  <si>
    <t>1890</t>
  </si>
  <si>
    <t>29651</t>
  </si>
  <si>
    <t>25294</t>
  </si>
  <si>
    <t>4357</t>
  </si>
  <si>
    <t>44.2</t>
  </si>
  <si>
    <t>40.72</t>
  </si>
  <si>
    <t>13340.33911</t>
  </si>
  <si>
    <t>8729.214109</t>
  </si>
  <si>
    <t>4301.666551</t>
  </si>
  <si>
    <t>309.45845</t>
  </si>
  <si>
    <t>178641</t>
  </si>
  <si>
    <t>284350</t>
  </si>
  <si>
    <t>125121</t>
  </si>
  <si>
    <t>218198</t>
  </si>
  <si>
    <t>58884</t>
  </si>
  <si>
    <t>1527</t>
  </si>
  <si>
    <t>3400000</t>
  </si>
  <si>
    <t>3124054</t>
  </si>
  <si>
    <t>903959</t>
  </si>
  <si>
    <t>23318</t>
  </si>
  <si>
    <t>1767710</t>
  </si>
  <si>
    <t>34</t>
  </si>
  <si>
    <t>239.0933496</t>
  </si>
  <si>
    <t>477</t>
  </si>
  <si>
    <t>91073</t>
  </si>
  <si>
    <t>134626</t>
  </si>
  <si>
    <t>1297</t>
  </si>
  <si>
    <t>36170</t>
  </si>
  <si>
    <t>30843</t>
  </si>
  <si>
    <t>5327</t>
  </si>
  <si>
    <t>5.86</t>
  </si>
  <si>
    <t>47</t>
  </si>
  <si>
    <t>74.03</t>
  </si>
  <si>
    <t>11250.73005</t>
  </si>
  <si>
    <t>7469.405352</t>
  </si>
  <si>
    <t>3511.37866</t>
  </si>
  <si>
    <t>269.94604</t>
  </si>
  <si>
    <t>220268</t>
  </si>
  <si>
    <t>379780</t>
  </si>
  <si>
    <t>170492</t>
  </si>
  <si>
    <t>317990</t>
  </si>
  <si>
    <t>118610</t>
  </si>
  <si>
    <t>5102</t>
  </si>
  <si>
    <t>6900000</t>
  </si>
  <si>
    <t>6330742</t>
  </si>
  <si>
    <t>2405410</t>
  </si>
  <si>
    <t>94001</t>
  </si>
  <si>
    <t>3377645</t>
  </si>
  <si>
    <t>253.0840774</t>
  </si>
  <si>
    <t>7567</t>
  </si>
  <si>
    <t>147795</t>
  </si>
  <si>
    <t>254066</t>
  </si>
  <si>
    <t>2414</t>
  </si>
  <si>
    <t>63586</t>
  </si>
  <si>
    <t>53533</t>
  </si>
  <si>
    <t>10053</t>
  </si>
  <si>
    <t>9.19</t>
  </si>
  <si>
    <t>29</t>
  </si>
  <si>
    <t>78.51</t>
  </si>
  <si>
    <t>21586.41516</t>
  </si>
  <si>
    <t>16022.09998</t>
  </si>
  <si>
    <t>4933.682752</t>
  </si>
  <si>
    <t>630.63243</t>
  </si>
  <si>
    <t>134904</t>
  </si>
  <si>
    <t>218949</t>
  </si>
  <si>
    <t>85047</t>
  </si>
  <si>
    <t>150682</t>
  </si>
  <si>
    <t>70756</t>
  </si>
  <si>
    <t>4732</t>
  </si>
  <si>
    <t>2900000</t>
  </si>
  <si>
    <t>2695339</t>
  </si>
  <si>
    <t>1254571</t>
  </si>
  <si>
    <t>79598</t>
  </si>
  <si>
    <t>1543985</t>
  </si>
  <si>
    <t>39</t>
  </si>
  <si>
    <t>244.1571507</t>
  </si>
  <si>
    <t>1843</t>
  </si>
  <si>
    <t>68081</t>
  </si>
  <si>
    <t>112014</t>
  </si>
  <si>
    <t>805</t>
  </si>
  <si>
    <t>23</t>
  </si>
  <si>
    <t>24785</t>
  </si>
  <si>
    <t>21535</t>
  </si>
  <si>
    <t>3250</t>
  </si>
  <si>
    <t>2.96</t>
  </si>
  <si>
    <t>32</t>
  </si>
  <si>
    <t>83.2</t>
  </si>
  <si>
    <t>9102.121961</t>
  </si>
  <si>
    <t>6580.862905</t>
  </si>
  <si>
    <t>2176.509426</t>
  </si>
  <si>
    <t>344.74963</t>
  </si>
  <si>
    <t>456805</t>
  </si>
  <si>
    <t>831178</t>
  </si>
  <si>
    <t>392018</t>
  </si>
  <si>
    <t>752056</t>
  </si>
  <si>
    <t>209855</t>
  </si>
  <si>
    <t>22186</t>
  </si>
  <si>
    <t>15000000</t>
  </si>
  <si>
    <t>14195476</t>
  </si>
  <si>
    <t>3308877</t>
  </si>
  <si>
    <t>398509</t>
  </si>
  <si>
    <t>7989493</t>
  </si>
  <si>
    <t>224.2594498</t>
  </si>
  <si>
    <t>6223</t>
  </si>
  <si>
    <t>300700</t>
  </si>
  <si>
    <t>525993</t>
  </si>
  <si>
    <t>4453</t>
  </si>
  <si>
    <t>48916</t>
  </si>
  <si>
    <t>43149</t>
  </si>
  <si>
    <t>5767</t>
  </si>
  <si>
    <t>75.71</t>
  </si>
  <si>
    <t>35</t>
  </si>
  <si>
    <t>11.38</t>
  </si>
  <si>
    <t>44477.72011</t>
  </si>
  <si>
    <t>31834.69637</t>
  </si>
  <si>
    <t>11398.09676</t>
  </si>
  <si>
    <t>1244.92698</t>
  </si>
  <si>
    <t>352016</t>
  </si>
  <si>
    <t>587920</t>
  </si>
  <si>
    <t>263013</t>
  </si>
  <si>
    <t>462273</t>
  </si>
  <si>
    <t>136815</t>
  </si>
  <si>
    <t>26497</t>
  </si>
  <si>
    <t>9500000</t>
  </si>
  <si>
    <t>9203417</t>
  </si>
  <si>
    <t>2579226</t>
  </si>
  <si>
    <t>474277</t>
  </si>
  <si>
    <t>5705072</t>
  </si>
  <si>
    <t>258.5343037</t>
  </si>
  <si>
    <t>7477</t>
  </si>
  <si>
    <t>205411</t>
  </si>
  <si>
    <t>302701</t>
  </si>
  <si>
    <t>2267</t>
  </si>
  <si>
    <t>58230</t>
  </si>
  <si>
    <t>48011</t>
  </si>
  <si>
    <t>10219</t>
  </si>
  <si>
    <t>52.78</t>
  </si>
  <si>
    <t>27</t>
  </si>
  <si>
    <t>32.7</t>
  </si>
  <si>
    <t>38395.69359</t>
  </si>
  <si>
    <t>23793.99006</t>
  </si>
  <si>
    <t>13734.45603</t>
  </si>
  <si>
    <t>867.2475</t>
  </si>
  <si>
    <t>266398</t>
  </si>
  <si>
    <t>474363</t>
  </si>
  <si>
    <t>207297</t>
  </si>
  <si>
    <t>385619</t>
  </si>
  <si>
    <t>112194</t>
  </si>
  <si>
    <t>13067</t>
  </si>
  <si>
    <t>7000000</t>
  </si>
  <si>
    <t>5881852</t>
  </si>
  <si>
    <t>1855550</t>
  </si>
  <si>
    <t>199486</t>
  </si>
  <si>
    <t>3582940</t>
  </si>
  <si>
    <t>45</t>
  </si>
  <si>
    <t>253.9152479</t>
  </si>
  <si>
    <t>4455</t>
  </si>
  <si>
    <t>130100</t>
  </si>
  <si>
    <t>202219</t>
  </si>
  <si>
    <t>2346</t>
  </si>
  <si>
    <t>2</t>
  </si>
  <si>
    <t>75160</t>
  </si>
  <si>
    <t>58182</t>
  </si>
  <si>
    <t>16978</t>
  </si>
  <si>
    <t>30.1</t>
  </si>
  <si>
    <t>69</t>
  </si>
  <si>
    <t>49.35</t>
  </si>
  <si>
    <t>22598.82456</t>
  </si>
  <si>
    <t>14934.91909</t>
  </si>
  <si>
    <t>6882.526697</t>
  </si>
  <si>
    <t>781.37878</t>
  </si>
  <si>
    <t>265245</t>
  </si>
  <si>
    <t>472373</t>
  </si>
  <si>
    <t>198061</t>
  </si>
  <si>
    <t>371530</t>
  </si>
  <si>
    <t>87036</t>
  </si>
  <si>
    <t>6098</t>
  </si>
  <si>
    <t>7100000</t>
  </si>
  <si>
    <t>6579138</t>
  </si>
  <si>
    <t>1368804</t>
  </si>
  <si>
    <t>83378</t>
  </si>
  <si>
    <t>4250267</t>
  </si>
  <si>
    <t>242.390117</t>
  </si>
  <si>
    <t>4814</t>
  </si>
  <si>
    <t>138021</t>
  </si>
  <si>
    <t>219783</t>
  </si>
  <si>
    <t>2232</t>
  </si>
  <si>
    <t>56005</t>
  </si>
  <si>
    <t>47840</t>
  </si>
  <si>
    <t>8165</t>
  </si>
  <si>
    <t>51.72</t>
  </si>
  <si>
    <t>51</t>
  </si>
  <si>
    <t>24.97</t>
  </si>
  <si>
    <t>25813.05602</t>
  </si>
  <si>
    <t>15947.1803</t>
  </si>
  <si>
    <t>8867.630471</t>
  </si>
  <si>
    <t>998.24525</t>
  </si>
  <si>
    <t>323800</t>
  </si>
  <si>
    <t>582624</t>
  </si>
  <si>
    <t>259160</t>
  </si>
  <si>
    <t>487015</t>
  </si>
  <si>
    <t>99447</t>
  </si>
  <si>
    <t>18307</t>
  </si>
  <si>
    <t>8710993</t>
  </si>
  <si>
    <t>1600406</t>
  </si>
  <si>
    <t>354494</t>
  </si>
  <si>
    <t>4868045</t>
  </si>
  <si>
    <t>49</t>
  </si>
  <si>
    <t>238.5444322</t>
  </si>
  <si>
    <t>4059</t>
  </si>
  <si>
    <t>176555</t>
  </si>
  <si>
    <t>304566</t>
  </si>
  <si>
    <t>3673</t>
  </si>
  <si>
    <t>55267</t>
  </si>
  <si>
    <t>45930</t>
  </si>
  <si>
    <t>9337</t>
  </si>
  <si>
    <t>52.95</t>
  </si>
  <si>
    <t>35.02</t>
  </si>
  <si>
    <t>31932.18643</t>
  </si>
  <si>
    <t>20779.58879</t>
  </si>
  <si>
    <t>10083.89815</t>
  </si>
  <si>
    <t>1068.69949</t>
  </si>
  <si>
    <t>335662</t>
  </si>
  <si>
    <t>621141</t>
  </si>
  <si>
    <t>256394</t>
  </si>
  <si>
    <t>508772</t>
  </si>
  <si>
    <t>109013</t>
  </si>
  <si>
    <t>6722</t>
  </si>
  <si>
    <t>8100000</t>
  </si>
  <si>
    <t>7471835</t>
  </si>
  <si>
    <t>1508869</t>
  </si>
  <si>
    <t>97747</t>
  </si>
  <si>
    <t>4104371</t>
  </si>
  <si>
    <t>267.8292994</t>
  </si>
  <si>
    <t>2288</t>
  </si>
  <si>
    <t>180221</t>
  </si>
  <si>
    <t>316375</t>
  </si>
  <si>
    <t>2746</t>
  </si>
  <si>
    <t>47694</t>
  </si>
  <si>
    <t>38804</t>
  </si>
  <si>
    <t>8890</t>
  </si>
  <si>
    <t>32.17</t>
  </si>
  <si>
    <t>40</t>
  </si>
  <si>
    <t>57.05</t>
  </si>
  <si>
    <t>27963.49582</t>
  </si>
  <si>
    <t>20011.76333</t>
  </si>
  <si>
    <t>7110.858378</t>
  </si>
  <si>
    <t>840.87411</t>
  </si>
  <si>
    <t>238959</t>
  </si>
  <si>
    <t>461108</t>
  </si>
  <si>
    <t>221625</t>
  </si>
  <si>
    <t>440689</t>
  </si>
  <si>
    <t>10188</t>
  </si>
  <si>
    <t>402187</t>
  </si>
  <si>
    <t>10700000</t>
  </si>
  <si>
    <t>9887718</t>
  </si>
  <si>
    <t>193274</t>
  </si>
  <si>
    <t>9059971</t>
  </si>
  <si>
    <t>5143752</t>
  </si>
  <si>
    <t>52</t>
  </si>
  <si>
    <t>253.535208</t>
  </si>
  <si>
    <t>14162</t>
  </si>
  <si>
    <t>188490</t>
  </si>
  <si>
    <t>336435</t>
  </si>
  <si>
    <t>3527</t>
  </si>
  <si>
    <t>69937</t>
  </si>
  <si>
    <t>60750</t>
  </si>
  <si>
    <t>9187</t>
  </si>
  <si>
    <t>25.56</t>
  </si>
  <si>
    <t>78</t>
  </si>
  <si>
    <t>51.58</t>
  </si>
  <si>
    <t>39258.17076</t>
  </si>
  <si>
    <t>25068.84639</t>
  </si>
  <si>
    <t>13489.17105</t>
  </si>
  <si>
    <t>700.15332</t>
  </si>
  <si>
    <t>296188</t>
  </si>
  <si>
    <t>456236</t>
  </si>
  <si>
    <t>240744</t>
  </si>
  <si>
    <t>395890</t>
  </si>
  <si>
    <t>36815</t>
  </si>
  <si>
    <t>17172</t>
  </si>
  <si>
    <t>10800000</t>
  </si>
  <si>
    <t>9875203</t>
  </si>
  <si>
    <t>814501</t>
  </si>
  <si>
    <t>393472</t>
  </si>
  <si>
    <t>6797817</t>
  </si>
  <si>
    <t>267.1586388</t>
  </si>
  <si>
    <t>2926</t>
  </si>
  <si>
    <t>195705</t>
  </si>
  <si>
    <t>285372</t>
  </si>
  <si>
    <t>3748</t>
  </si>
  <si>
    <t>37021</t>
  </si>
  <si>
    <t>31030</t>
  </si>
  <si>
    <t>5991</t>
  </si>
  <si>
    <t>66.37</t>
  </si>
  <si>
    <t>57</t>
  </si>
  <si>
    <t>13.94</t>
  </si>
  <si>
    <t>32575.97821</t>
  </si>
  <si>
    <t>26382.45791</t>
  </si>
  <si>
    <t>5690.110151</t>
  </si>
  <si>
    <t>503.41015</t>
  </si>
  <si>
    <t>226438</t>
  </si>
  <si>
    <t>346509</t>
  </si>
  <si>
    <t>151887</t>
  </si>
  <si>
    <t>251506</t>
  </si>
  <si>
    <t>118692</t>
  </si>
  <si>
    <t>2280</t>
  </si>
  <si>
    <t>5000000</t>
  </si>
  <si>
    <t>4620903</t>
  </si>
  <si>
    <t>2269514</t>
  </si>
  <si>
    <t>41204</t>
  </si>
  <si>
    <t>2918652</t>
  </si>
  <si>
    <t>38</t>
  </si>
  <si>
    <t>267.1018619</t>
  </si>
  <si>
    <t>1223</t>
  </si>
  <si>
    <t>119151</t>
  </si>
  <si>
    <t>169503</t>
  </si>
  <si>
    <t>2742</t>
  </si>
  <si>
    <t>32219</t>
  </si>
  <si>
    <t>25935</t>
  </si>
  <si>
    <t>6284</t>
  </si>
  <si>
    <t>4.19</t>
  </si>
  <si>
    <t>81.75</t>
  </si>
  <si>
    <t>17256.2102</t>
  </si>
  <si>
    <t>12342.51795</t>
  </si>
  <si>
    <t>4521.214233</t>
  </si>
  <si>
    <t>392.47802</t>
  </si>
  <si>
    <t>385524</t>
  </si>
  <si>
    <t>679955</t>
  </si>
  <si>
    <t>323493</t>
  </si>
  <si>
    <t>596941</t>
  </si>
  <si>
    <t>212027</t>
  </si>
  <si>
    <t>52705</t>
  </si>
  <si>
    <t>12000000</t>
  </si>
  <si>
    <t>11259711</t>
  </si>
  <si>
    <t>3974284</t>
  </si>
  <si>
    <t>1151337</t>
  </si>
  <si>
    <t>6498157</t>
  </si>
  <si>
    <t>248.5597158</t>
  </si>
  <si>
    <t>2716</t>
  </si>
  <si>
    <t>254777</t>
  </si>
  <si>
    <t>417475</t>
  </si>
  <si>
    <t>3453</t>
  </si>
  <si>
    <t>57475</t>
  </si>
  <si>
    <t>51114</t>
  </si>
  <si>
    <t>6361</t>
  </si>
  <si>
    <t>54.41</t>
  </si>
  <si>
    <t>33.58</t>
  </si>
  <si>
    <t>37406.33875</t>
  </si>
  <si>
    <t>27987.10567</t>
  </si>
  <si>
    <t>8913.706125</t>
  </si>
  <si>
    <t>505.52696</t>
  </si>
  <si>
    <t>206605</t>
  </si>
  <si>
    <t>363339</t>
  </si>
  <si>
    <t>167654</t>
  </si>
  <si>
    <t>310341</t>
  </si>
  <si>
    <t>121001</t>
  </si>
  <si>
    <t>22619</t>
  </si>
  <si>
    <t>7700000</t>
  </si>
  <si>
    <t>6971290</t>
  </si>
  <si>
    <t>2726625</t>
  </si>
  <si>
    <t>510984</t>
  </si>
  <si>
    <t>4064797</t>
  </si>
  <si>
    <t>252.3709198</t>
  </si>
  <si>
    <t>2903</t>
  </si>
  <si>
    <t>143689</t>
  </si>
  <si>
    <t>244083</t>
  </si>
  <si>
    <t>2457</t>
  </si>
  <si>
    <t>37532</t>
  </si>
  <si>
    <t>33893</t>
  </si>
  <si>
    <t>3639</t>
  </si>
  <si>
    <t>18</t>
  </si>
  <si>
    <t>64.93</t>
  </si>
  <si>
    <t>23384.1186</t>
  </si>
  <si>
    <t>17593.50869</t>
  </si>
  <si>
    <t>5524.792158</t>
  </si>
  <si>
    <t>265.81775</t>
  </si>
  <si>
    <t>262811</t>
  </si>
  <si>
    <t>456258</t>
  </si>
  <si>
    <t>205856</t>
  </si>
  <si>
    <t>383248</t>
  </si>
  <si>
    <t>138540</t>
  </si>
  <si>
    <t>13997</t>
  </si>
  <si>
    <t>7200000</t>
  </si>
  <si>
    <t>6588983</t>
  </si>
  <si>
    <t>2364396</t>
  </si>
  <si>
    <t>227665</t>
  </si>
  <si>
    <t>3544945</t>
  </si>
  <si>
    <t>245.3067328</t>
  </si>
  <si>
    <t>5762</t>
  </si>
  <si>
    <t>163994</t>
  </si>
  <si>
    <t>284545</t>
  </si>
  <si>
    <t>2148</t>
  </si>
  <si>
    <t>49977</t>
  </si>
  <si>
    <t>42571</t>
  </si>
  <si>
    <t>7406</t>
  </si>
  <si>
    <t>16.23</t>
  </si>
  <si>
    <t>19</t>
  </si>
  <si>
    <t>70.59</t>
  </si>
  <si>
    <t>20820.11065</t>
  </si>
  <si>
    <t>16163.21892</t>
  </si>
  <si>
    <t>4246.807684</t>
  </si>
  <si>
    <t>410.08405</t>
  </si>
  <si>
    <t>329605</t>
  </si>
  <si>
    <t>556195</t>
  </si>
  <si>
    <t>252902</t>
  </si>
  <si>
    <t>460073</t>
  </si>
  <si>
    <t>122148</t>
  </si>
  <si>
    <t>39504</t>
  </si>
  <si>
    <t>7900000</t>
  </si>
  <si>
    <t>7452661</t>
  </si>
  <si>
    <t>1925267</t>
  </si>
  <si>
    <t>657630</t>
  </si>
  <si>
    <t>3994313</t>
  </si>
  <si>
    <t>242.5270559</t>
  </si>
  <si>
    <t>4699</t>
  </si>
  <si>
    <t>191525</t>
  </si>
  <si>
    <t>328503</t>
  </si>
  <si>
    <t>2332</t>
  </si>
  <si>
    <t>13</t>
  </si>
  <si>
    <t>34784</t>
  </si>
  <si>
    <t>31406</t>
  </si>
  <si>
    <t>3378</t>
  </si>
  <si>
    <t>19.19</t>
  </si>
  <si>
    <t>72.57</t>
  </si>
  <si>
    <t>24503.46999</t>
  </si>
  <si>
    <t>18074.71931</t>
  </si>
  <si>
    <t>5966.894873</t>
  </si>
  <si>
    <t>461.85581</t>
  </si>
  <si>
    <t>295010</t>
  </si>
  <si>
    <t>539558</t>
  </si>
  <si>
    <t>213947</t>
  </si>
  <si>
    <t>418418</t>
  </si>
  <si>
    <t>119583</t>
  </si>
  <si>
    <t>13601</t>
  </si>
  <si>
    <t>6700000</t>
  </si>
  <si>
    <t>6137259</t>
  </si>
  <si>
    <t>1757505</t>
  </si>
  <si>
    <t>256210</t>
  </si>
  <si>
    <t>3706908</t>
  </si>
  <si>
    <t>241.8015099</t>
  </si>
  <si>
    <t>1696</t>
  </si>
  <si>
    <t>155038</t>
  </si>
  <si>
    <t>263747</t>
  </si>
  <si>
    <t>2054</t>
  </si>
  <si>
    <t>47430</t>
  </si>
  <si>
    <t>42709</t>
  </si>
  <si>
    <t>4721</t>
  </si>
  <si>
    <t>27.02</t>
  </si>
  <si>
    <t>33</t>
  </si>
  <si>
    <t>62.66</t>
  </si>
  <si>
    <t>20030.22535</t>
  </si>
  <si>
    <t>14839.98493</t>
  </si>
  <si>
    <t>4607.414413</t>
  </si>
  <si>
    <t>582.82601</t>
  </si>
  <si>
    <t>289486</t>
  </si>
  <si>
    <t>514790</t>
  </si>
  <si>
    <t>221833</t>
  </si>
  <si>
    <t>422089</t>
  </si>
  <si>
    <t>69867</t>
  </si>
  <si>
    <t>25540</t>
  </si>
  <si>
    <t>6400000</t>
  </si>
  <si>
    <t>5912285</t>
  </si>
  <si>
    <t>937493</t>
  </si>
  <si>
    <t>425203</t>
  </si>
  <si>
    <t>3239909</t>
  </si>
  <si>
    <t>224.303383</t>
  </si>
  <si>
    <t>6345</t>
  </si>
  <si>
    <t>127124</t>
  </si>
  <si>
    <t>216786</t>
  </si>
  <si>
    <t>2893</t>
  </si>
  <si>
    <t>47873</t>
  </si>
  <si>
    <t>40179</t>
  </si>
  <si>
    <t>7694</t>
  </si>
  <si>
    <t>54.25</t>
  </si>
  <si>
    <t>62</t>
  </si>
  <si>
    <t>29.16</t>
  </si>
  <si>
    <t>19946.80627</t>
  </si>
  <si>
    <t>13261.45527</t>
  </si>
  <si>
    <t>6001.257231</t>
  </si>
  <si>
    <t>684.09377</t>
  </si>
  <si>
    <t>265316</t>
  </si>
  <si>
    <t>434366</t>
  </si>
  <si>
    <t>207372</t>
  </si>
  <si>
    <t>360390</t>
  </si>
  <si>
    <t>72754</t>
  </si>
  <si>
    <t>14059</t>
  </si>
  <si>
    <t>7245164</t>
  </si>
  <si>
    <t>1472679</t>
  </si>
  <si>
    <t>304514</t>
  </si>
  <si>
    <t>4262463</t>
  </si>
  <si>
    <t>245.9095338</t>
  </si>
  <si>
    <t>4714</t>
  </si>
  <si>
    <t>143238</t>
  </si>
  <si>
    <t>215691</t>
  </si>
  <si>
    <t>1849</t>
  </si>
  <si>
    <t>66035</t>
  </si>
  <si>
    <t>51040</t>
  </si>
  <si>
    <t>14995</t>
  </si>
  <si>
    <t>49.45</t>
  </si>
  <si>
    <t>70</t>
  </si>
  <si>
    <t>31.46</t>
  </si>
  <si>
    <t>24746.47668</t>
  </si>
  <si>
    <t>17816.54902</t>
  </si>
  <si>
    <t>6336.398176</t>
  </si>
  <si>
    <t>593.52949</t>
  </si>
  <si>
    <t>281398</t>
  </si>
  <si>
    <t>479611</t>
  </si>
  <si>
    <t>226901</t>
  </si>
  <si>
    <t>407097</t>
  </si>
  <si>
    <t>158795</t>
  </si>
  <si>
    <t>32588</t>
  </si>
  <si>
    <t>8300000</t>
  </si>
  <si>
    <t>8111117</t>
  </si>
  <si>
    <t>3301405</t>
  </si>
  <si>
    <t>677027</t>
  </si>
  <si>
    <t>5164707</t>
  </si>
  <si>
    <t>261.7776819</t>
  </si>
  <si>
    <t>13452</t>
  </si>
  <si>
    <t>165444</t>
  </si>
  <si>
    <t>250174</t>
  </si>
  <si>
    <t>2617</t>
  </si>
  <si>
    <t>16</t>
  </si>
  <si>
    <t>44487</t>
  </si>
  <si>
    <t>38054</t>
  </si>
  <si>
    <t>6433</t>
  </si>
  <si>
    <t>72.02</t>
  </si>
  <si>
    <t>19.83</t>
  </si>
  <si>
    <t>26721.24155</t>
  </si>
  <si>
    <t>21233.09406</t>
  </si>
  <si>
    <t>4865.056323</t>
  </si>
  <si>
    <t>623.09117</t>
  </si>
  <si>
    <t>214445</t>
  </si>
  <si>
    <t>402688</t>
  </si>
  <si>
    <t>192748</t>
  </si>
  <si>
    <t>378124</t>
  </si>
  <si>
    <t>46715</t>
  </si>
  <si>
    <t>137114</t>
  </si>
  <si>
    <t>8689240</t>
  </si>
  <si>
    <t>1030221</t>
  </si>
  <si>
    <t>3283542</t>
  </si>
  <si>
    <t>5109136</t>
  </si>
  <si>
    <t>242.4063426</t>
  </si>
  <si>
    <t>7040</t>
  </si>
  <si>
    <t>166212</t>
  </si>
  <si>
    <t>283155</t>
  </si>
  <si>
    <t>4021</t>
  </si>
  <si>
    <t>51804</t>
  </si>
  <si>
    <t>42668</t>
  </si>
  <si>
    <t>9136</t>
  </si>
  <si>
    <t>57.14</t>
  </si>
  <si>
    <t>75</t>
  </si>
  <si>
    <t>32.33</t>
  </si>
  <si>
    <t>26437.10562</t>
  </si>
  <si>
    <t>21063.26888</t>
  </si>
  <si>
    <t>4871.476553</t>
  </si>
  <si>
    <t>502.36019</t>
  </si>
  <si>
    <t>283299</t>
  </si>
  <si>
    <t>455915</t>
  </si>
  <si>
    <t>205451</t>
  </si>
  <si>
    <t>350229</t>
  </si>
  <si>
    <t>95669</t>
  </si>
  <si>
    <t>8585</t>
  </si>
  <si>
    <t>6000000</t>
  </si>
  <si>
    <t>5528959</t>
  </si>
  <si>
    <t>1614758</t>
  </si>
  <si>
    <t>137777</t>
  </si>
  <si>
    <t>2838441</t>
  </si>
  <si>
    <t>37</t>
  </si>
  <si>
    <t>244.5974224</t>
  </si>
  <si>
    <t>869</t>
  </si>
  <si>
    <t>146034</t>
  </si>
  <si>
    <t>208423</t>
  </si>
  <si>
    <t>3290</t>
  </si>
  <si>
    <t>33835</t>
  </si>
  <si>
    <t>27405</t>
  </si>
  <si>
    <t>6430</t>
  </si>
  <si>
    <t>43.19</t>
  </si>
  <si>
    <t>47.09</t>
  </si>
  <si>
    <t>18190.50398</t>
  </si>
  <si>
    <t>13523.6912</t>
  </si>
  <si>
    <t>4254.484036</t>
  </si>
  <si>
    <t>412.32874</t>
  </si>
  <si>
    <t>9059</t>
  </si>
  <si>
    <t>11228</t>
  </si>
  <si>
    <t>8580</t>
  </si>
  <si>
    <t>10703</t>
  </si>
  <si>
    <t>10545</t>
  </si>
  <si>
    <t>440167</t>
  </si>
  <si>
    <t>87148</t>
  </si>
  <si>
    <t>85794</t>
  </si>
  <si>
    <t>46135</t>
  </si>
  <si>
    <t>17</t>
  </si>
  <si>
    <t>508.9395855</t>
  </si>
  <si>
    <t>5043</t>
  </si>
  <si>
    <t>5063</t>
  </si>
  <si>
    <t>2.52</t>
  </si>
  <si>
    <t>39.27</t>
  </si>
  <si>
    <t>626.352617</t>
  </si>
  <si>
    <t>443.53067</t>
  </si>
  <si>
    <t>179.075947</t>
  </si>
  <si>
    <t>3.746</t>
  </si>
  <si>
    <t>16238</t>
  </si>
  <si>
    <t>32087</t>
  </si>
  <si>
    <t>14765</t>
  </si>
  <si>
    <t>30175</t>
  </si>
  <si>
    <t>23936</t>
  </si>
  <si>
    <t>781206</t>
  </si>
  <si>
    <t>9743</t>
  </si>
  <si>
    <t>9674</t>
  </si>
  <si>
    <t>3979</t>
  </si>
  <si>
    <t>908.6749461</t>
  </si>
  <si>
    <t>603</t>
  </si>
  <si>
    <t>543</t>
  </si>
  <si>
    <t>511</t>
  </si>
  <si>
    <t>39.38</t>
  </si>
  <si>
    <t>359.1692375</t>
  </si>
  <si>
    <t>88.5322</t>
  </si>
  <si>
    <t>260.3270375</t>
  </si>
  <si>
    <t>10.31</t>
  </si>
  <si>
    <t>32025</t>
  </si>
  <si>
    <t>32602</t>
  </si>
  <si>
    <t>29472</t>
  </si>
  <si>
    <t>30039</t>
  </si>
  <si>
    <t>30010</t>
  </si>
  <si>
    <t>1570910</t>
  </si>
  <si>
    <t>75604</t>
  </si>
  <si>
    <t>20</t>
  </si>
  <si>
    <t>75455</t>
  </si>
  <si>
    <t>38249</t>
  </si>
  <si>
    <t>312.2765859</t>
  </si>
  <si>
    <t>4159</t>
  </si>
  <si>
    <t>4161</t>
  </si>
  <si>
    <t>416</t>
  </si>
  <si>
    <t>392</t>
  </si>
  <si>
    <t>24</t>
  </si>
  <si>
    <t>65.91</t>
  </si>
  <si>
    <t>1438.185642</t>
  </si>
  <si>
    <t>236.09359</t>
  </si>
  <si>
    <t>1182.972052</t>
  </si>
  <si>
    <t>19.12</t>
  </si>
  <si>
    <t>9225</t>
  </si>
  <si>
    <t>16327</t>
  </si>
  <si>
    <t>8184</t>
  </si>
  <si>
    <t>14920</t>
  </si>
  <si>
    <t>14906</t>
  </si>
  <si>
    <t>329560</t>
  </si>
  <si>
    <t>9157</t>
  </si>
  <si>
    <t>9139</t>
  </si>
  <si>
    <t>4747</t>
  </si>
  <si>
    <t>483.3050126</t>
  </si>
  <si>
    <t>688</t>
  </si>
  <si>
    <t>85</t>
  </si>
  <si>
    <t>163</t>
  </si>
  <si>
    <t>162</t>
  </si>
  <si>
    <t>2.45</t>
  </si>
  <si>
    <t>10</t>
  </si>
  <si>
    <t>72.0122454</t>
  </si>
  <si>
    <t>44.25624</t>
  </si>
  <si>
    <t>23.9160054</t>
  </si>
  <si>
    <t>3.84</t>
  </si>
  <si>
    <t>11982</t>
  </si>
  <si>
    <t>13763</t>
  </si>
  <si>
    <t>9474</t>
  </si>
  <si>
    <t>11002</t>
  </si>
  <si>
    <t>10997</t>
  </si>
  <si>
    <t>558858</t>
  </si>
  <si>
    <t>36934</t>
  </si>
  <si>
    <t>36923</t>
  </si>
  <si>
    <t>19442</t>
  </si>
  <si>
    <t>343.7552391</t>
  </si>
  <si>
    <t>2244</t>
  </si>
  <si>
    <t>2245</t>
  </si>
  <si>
    <t>144</t>
  </si>
  <si>
    <t>15.49</t>
  </si>
  <si>
    <t>26.94</t>
  </si>
  <si>
    <t>135.72256</t>
  </si>
  <si>
    <t>126.96256</t>
  </si>
  <si>
    <t>0.96</t>
  </si>
  <si>
    <t>7.8</t>
  </si>
  <si>
    <t>22651</t>
  </si>
  <si>
    <t>28106</t>
  </si>
  <si>
    <t>21268</t>
  </si>
  <si>
    <t>26463</t>
  </si>
  <si>
    <t>26457</t>
  </si>
  <si>
    <t>1124666</t>
  </si>
  <si>
    <t>264432</t>
  </si>
  <si>
    <t>264380</t>
  </si>
  <si>
    <t>138247</t>
  </si>
  <si>
    <t>189.6922763</t>
  </si>
  <si>
    <t>12</t>
  </si>
  <si>
    <t>14455</t>
  </si>
  <si>
    <t>14994</t>
  </si>
  <si>
    <t>460</t>
  </si>
  <si>
    <t>331</t>
  </si>
  <si>
    <t>129</t>
  </si>
  <si>
    <t>2.93</t>
  </si>
  <si>
    <t>57.85</t>
  </si>
  <si>
    <t>1257.04819</t>
  </si>
  <si>
    <t>501.60708</t>
  </si>
  <si>
    <t>739.10211</t>
  </si>
  <si>
    <t>16.339</t>
  </si>
  <si>
    <t>21147</t>
  </si>
  <si>
    <t>32123</t>
  </si>
  <si>
    <t>20376</t>
  </si>
  <si>
    <t>30974</t>
  </si>
  <si>
    <t>30912</t>
  </si>
  <si>
    <t>1009167</t>
  </si>
  <si>
    <t>741343</t>
  </si>
  <si>
    <t>398</t>
  </si>
  <si>
    <t>740067</t>
  </si>
  <si>
    <t>383019</t>
  </si>
  <si>
    <t>189.6689184</t>
  </si>
  <si>
    <t>19351</t>
  </si>
  <si>
    <t>19464</t>
  </si>
  <si>
    <t>422</t>
  </si>
  <si>
    <t>5.21</t>
  </si>
  <si>
    <t>44.17</t>
  </si>
  <si>
    <t>1921.873314</t>
  </si>
  <si>
    <t>1406.09725</t>
  </si>
  <si>
    <t>492.0510636</t>
  </si>
  <si>
    <t>23.725</t>
  </si>
  <si>
    <t>4551</t>
  </si>
  <si>
    <t>9500</t>
  </si>
  <si>
    <t>4236</t>
  </si>
  <si>
    <t>9134</t>
  </si>
  <si>
    <t>213650</t>
  </si>
  <si>
    <t>5665</t>
  </si>
  <si>
    <t>2495</t>
  </si>
  <si>
    <t>299.7846425</t>
  </si>
  <si>
    <t>938</t>
  </si>
  <si>
    <t>1016</t>
  </si>
  <si>
    <t>137</t>
  </si>
  <si>
    <t>59.34</t>
  </si>
  <si>
    <t>21.0808</t>
  </si>
  <si>
    <t>16.9828</t>
  </si>
  <si>
    <t>0.72</t>
  </si>
  <si>
    <t>3.378</t>
  </si>
  <si>
    <t>5583</t>
  </si>
  <si>
    <t>7947</t>
  </si>
  <si>
    <t>5397</t>
  </si>
  <si>
    <t>7718</t>
  </si>
  <si>
    <t>6995</t>
  </si>
  <si>
    <t>267848</t>
  </si>
  <si>
    <t>2660</t>
  </si>
  <si>
    <t>979</t>
  </si>
  <si>
    <t>360.4045113</t>
  </si>
  <si>
    <t>307</t>
  </si>
  <si>
    <t>107</t>
  </si>
  <si>
    <t>200</t>
  </si>
  <si>
    <t>196.9341902</t>
  </si>
  <si>
    <t>9.58676</t>
  </si>
  <si>
    <t>181.5794302</t>
  </si>
  <si>
    <t>5.768</t>
  </si>
  <si>
    <t>6465</t>
  </si>
  <si>
    <t>20319</t>
  </si>
  <si>
    <t>6050</t>
  </si>
  <si>
    <t>19440</t>
  </si>
  <si>
    <t>19439</t>
  </si>
  <si>
    <t>798297</t>
  </si>
  <si>
    <t>146434</t>
  </si>
  <si>
    <t>146392</t>
  </si>
  <si>
    <t>54060</t>
  </si>
  <si>
    <t>224.0284633</t>
  </si>
  <si>
    <t>4221</t>
  </si>
  <si>
    <t>6388</t>
  </si>
  <si>
    <t>66</t>
  </si>
  <si>
    <t>55</t>
  </si>
  <si>
    <t>11</t>
  </si>
  <si>
    <t>0.67</t>
  </si>
  <si>
    <t>99.33</t>
  </si>
  <si>
    <t>413.2557306</t>
  </si>
  <si>
    <t>328.05384</t>
  </si>
  <si>
    <t>75.92189057</t>
  </si>
  <si>
    <t>9.28</t>
  </si>
  <si>
    <t>10787</t>
  </si>
  <si>
    <t>21054</t>
  </si>
  <si>
    <t>10464</t>
  </si>
  <si>
    <t>20665</t>
  </si>
  <si>
    <t>19519</t>
  </si>
  <si>
    <t>505639</t>
  </si>
  <si>
    <t>131799</t>
  </si>
  <si>
    <t>125532</t>
  </si>
  <si>
    <t>59317</t>
  </si>
  <si>
    <t>295.7860985</t>
  </si>
  <si>
    <t>9458</t>
  </si>
  <si>
    <t>9479</t>
  </si>
  <si>
    <t>400</t>
  </si>
  <si>
    <t>394</t>
  </si>
  <si>
    <t>2.04</t>
  </si>
  <si>
    <t>59.76</t>
  </si>
  <si>
    <t>479.109769</t>
  </si>
  <si>
    <t>389.84312</t>
  </si>
  <si>
    <t>84.08995904</t>
  </si>
  <si>
    <t>5.17669</t>
  </si>
  <si>
    <t>5169</t>
  </si>
  <si>
    <t>13218</t>
  </si>
  <si>
    <t>4960</t>
  </si>
  <si>
    <t>12801</t>
  </si>
  <si>
    <t>12732</t>
  </si>
  <si>
    <t>254672</t>
  </si>
  <si>
    <t>46523</t>
  </si>
  <si>
    <t>46283</t>
  </si>
  <si>
    <t>21871</t>
  </si>
  <si>
    <t>619.6779227</t>
  </si>
  <si>
    <t>2820</t>
  </si>
  <si>
    <t>3153</t>
  </si>
  <si>
    <t>381</t>
  </si>
  <si>
    <t>5.74</t>
  </si>
  <si>
    <t>38.86</t>
  </si>
  <si>
    <t>392.2657568</t>
  </si>
  <si>
    <t>288.29276</t>
  </si>
  <si>
    <t>100.0129968</t>
  </si>
  <si>
    <t>3.96</t>
  </si>
  <si>
    <t>17441</t>
  </si>
  <si>
    <t>31733</t>
  </si>
  <si>
    <t>13025</t>
  </si>
  <si>
    <t>23988</t>
  </si>
  <si>
    <t>23975</t>
  </si>
  <si>
    <t>592570</t>
  </si>
  <si>
    <t>78326</t>
  </si>
  <si>
    <t>78284</t>
  </si>
  <si>
    <t>39298</t>
  </si>
  <si>
    <t>298.2800603</t>
  </si>
  <si>
    <t>4845</t>
  </si>
  <si>
    <t>5162</t>
  </si>
  <si>
    <t>15</t>
  </si>
  <si>
    <t>108</t>
  </si>
  <si>
    <t>380</t>
  </si>
  <si>
    <t>379</t>
  </si>
  <si>
    <t>6.54</t>
  </si>
  <si>
    <t>36.32</t>
  </si>
  <si>
    <t>304.1042498</t>
  </si>
  <si>
    <t>233.63084</t>
  </si>
  <si>
    <t>48.0284098</t>
  </si>
  <si>
    <t>22.445</t>
  </si>
  <si>
    <t>16936</t>
  </si>
  <si>
    <t>30456</t>
  </si>
  <si>
    <t>16615</t>
  </si>
  <si>
    <t>29958</t>
  </si>
  <si>
    <t>10077</t>
  </si>
  <si>
    <t>850987</t>
  </si>
  <si>
    <t>326489</t>
  </si>
  <si>
    <t>105757</t>
  </si>
  <si>
    <t>97477</t>
  </si>
  <si>
    <t>278.7507573</t>
  </si>
  <si>
    <t>14088</t>
  </si>
  <si>
    <t>14122</t>
  </si>
  <si>
    <t>294</t>
  </si>
  <si>
    <t>877</t>
  </si>
  <si>
    <t>751</t>
  </si>
  <si>
    <t>126</t>
  </si>
  <si>
    <t>60</t>
  </si>
  <si>
    <t>49.65</t>
  </si>
  <si>
    <t>1124.08808</t>
  </si>
  <si>
    <t>910.09056</t>
  </si>
  <si>
    <t>209.82752</t>
  </si>
  <si>
    <t>4.17</t>
  </si>
  <si>
    <t>6823</t>
  </si>
  <si>
    <t>7182</t>
  </si>
  <si>
    <t>6452</t>
  </si>
  <si>
    <t>6808</t>
  </si>
  <si>
    <t>6796</t>
  </si>
  <si>
    <t>336046</t>
  </si>
  <si>
    <t>69930</t>
  </si>
  <si>
    <t>38170</t>
  </si>
  <si>
    <t>30</t>
  </si>
  <si>
    <t>253.004719</t>
  </si>
  <si>
    <t>2275</t>
  </si>
  <si>
    <t>90</t>
  </si>
  <si>
    <t>16.64</t>
  </si>
  <si>
    <t>282.80018</t>
  </si>
  <si>
    <t>176.9262</t>
  </si>
  <si>
    <t>103.19398</t>
  </si>
  <si>
    <t>2.68</t>
  </si>
  <si>
    <t>24998</t>
  </si>
  <si>
    <t>32303</t>
  </si>
  <si>
    <t>24729</t>
  </si>
  <si>
    <t>32005</t>
  </si>
  <si>
    <t>31282</t>
  </si>
  <si>
    <t>1240061</t>
  </si>
  <si>
    <t>498189</t>
  </si>
  <si>
    <t>130</t>
  </si>
  <si>
    <t>495985</t>
  </si>
  <si>
    <t>265343</t>
  </si>
  <si>
    <t>31</t>
  </si>
  <si>
    <t>193.2519747</t>
  </si>
  <si>
    <t>15637</t>
  </si>
  <si>
    <t>15750</t>
  </si>
  <si>
    <t>563</t>
  </si>
  <si>
    <t>16.57</t>
  </si>
  <si>
    <t>22.2</t>
  </si>
  <si>
    <t>1244.146739</t>
  </si>
  <si>
    <t>962.76008</t>
  </si>
  <si>
    <t>263.9981592</t>
  </si>
  <si>
    <t>17.3885</t>
  </si>
  <si>
    <t>3260</t>
  </si>
  <si>
    <t>8194</t>
  </si>
  <si>
    <t>2972</t>
  </si>
  <si>
    <t>7633</t>
  </si>
  <si>
    <t>7631</t>
  </si>
  <si>
    <t>153328</t>
  </si>
  <si>
    <t>6084</t>
  </si>
  <si>
    <t>2365</t>
  </si>
  <si>
    <t>225.56476</t>
  </si>
  <si>
    <t>448</t>
  </si>
  <si>
    <t>510</t>
  </si>
  <si>
    <t>82</t>
  </si>
  <si>
    <t>77</t>
  </si>
  <si>
    <t>24.18</t>
  </si>
  <si>
    <t>16.00336</t>
  </si>
  <si>
    <t>13.72336</t>
  </si>
  <si>
    <t>2.28</t>
  </si>
  <si>
    <t>8984</t>
  </si>
  <si>
    <t>14370</t>
  </si>
  <si>
    <t>7416</t>
  </si>
  <si>
    <t>12591</t>
  </si>
  <si>
    <t>12587</t>
  </si>
  <si>
    <t>378662</t>
  </si>
  <si>
    <t>73779</t>
  </si>
  <si>
    <t>25303</t>
  </si>
  <si>
    <t>281.0279131</t>
  </si>
  <si>
    <t>1944</t>
  </si>
  <si>
    <t>2265</t>
  </si>
  <si>
    <t>254</t>
  </si>
  <si>
    <t>253</t>
  </si>
  <si>
    <t>0.5</t>
  </si>
  <si>
    <t>3.38</t>
  </si>
  <si>
    <t>278.8335248</t>
  </si>
  <si>
    <t>207.339584</t>
  </si>
  <si>
    <t>59.2639408</t>
  </si>
  <si>
    <t>12.23</t>
  </si>
  <si>
    <t>9333</t>
  </si>
  <si>
    <t>15938</t>
  </si>
  <si>
    <t>8904</t>
  </si>
  <si>
    <t>15325</t>
  </si>
  <si>
    <t>15316</t>
  </si>
  <si>
    <t>456175</t>
  </si>
  <si>
    <t>240340</t>
  </si>
  <si>
    <t>88</t>
  </si>
  <si>
    <t>240143</t>
  </si>
  <si>
    <t>139695</t>
  </si>
  <si>
    <t>238.2107173</t>
  </si>
  <si>
    <t>8076</t>
  </si>
  <si>
    <t>8120</t>
  </si>
  <si>
    <t>365</t>
  </si>
  <si>
    <t>346</t>
  </si>
  <si>
    <t>44.7</t>
  </si>
  <si>
    <t>30.16</t>
  </si>
  <si>
    <t>693.4536375</t>
  </si>
  <si>
    <t>572.515638</t>
  </si>
  <si>
    <t>111.1579995</t>
  </si>
  <si>
    <t>9.78</t>
  </si>
  <si>
    <t>15328</t>
  </si>
  <si>
    <t>40982</t>
  </si>
  <si>
    <t>14387</t>
  </si>
  <si>
    <t>38933</t>
  </si>
  <si>
    <t>38926</t>
  </si>
  <si>
    <t>540946</t>
  </si>
  <si>
    <t>220406</t>
  </si>
  <si>
    <t>220359</t>
  </si>
  <si>
    <t>72379</t>
  </si>
  <si>
    <t>229.6288123</t>
  </si>
  <si>
    <t>9277</t>
  </si>
  <si>
    <t>10093</t>
  </si>
  <si>
    <t>779</t>
  </si>
  <si>
    <t>703</t>
  </si>
  <si>
    <t>76</t>
  </si>
  <si>
    <t>3.03</t>
  </si>
  <si>
    <t>79.31</t>
  </si>
  <si>
    <t>909.7729105</t>
  </si>
  <si>
    <t>506.11568</t>
  </si>
  <si>
    <t>393.3812305</t>
  </si>
  <si>
    <t>10.276</t>
  </si>
  <si>
    <t>2682</t>
  </si>
  <si>
    <t>2790</t>
  </si>
  <si>
    <t>2631</t>
  </si>
  <si>
    <t>2724</t>
  </si>
  <si>
    <t>2647</t>
  </si>
  <si>
    <t>133252</t>
  </si>
  <si>
    <t>88899</t>
  </si>
  <si>
    <t>332</t>
  </si>
  <si>
    <t>86565</t>
  </si>
  <si>
    <t>49198</t>
  </si>
  <si>
    <t>36</t>
  </si>
  <si>
    <t>29.77563302</t>
  </si>
  <si>
    <t>2461</t>
  </si>
  <si>
    <t>2487</t>
  </si>
  <si>
    <t>117</t>
  </si>
  <si>
    <t>116</t>
  </si>
  <si>
    <t>43.12</t>
  </si>
  <si>
    <t>92.9969052</t>
  </si>
  <si>
    <t>26.47024</t>
  </si>
  <si>
    <t>66.5266652</t>
  </si>
  <si>
    <t>7817</t>
  </si>
  <si>
    <t>8935</t>
  </si>
  <si>
    <t>7366</t>
  </si>
  <si>
    <t>8346</t>
  </si>
  <si>
    <t>8341</t>
  </si>
  <si>
    <t>351741</t>
  </si>
  <si>
    <t>4095</t>
  </si>
  <si>
    <t>1889</t>
  </si>
  <si>
    <t>1131.434432</t>
  </si>
  <si>
    <t>338</t>
  </si>
  <si>
    <t>226</t>
  </si>
  <si>
    <t>225</t>
  </si>
  <si>
    <t>171.522512</t>
  </si>
  <si>
    <t>46.33224</t>
  </si>
  <si>
    <t>116.090272</t>
  </si>
  <si>
    <t>9.1</t>
  </si>
  <si>
    <t>30698</t>
  </si>
  <si>
    <t>30808</t>
  </si>
  <si>
    <t>29377</t>
  </si>
  <si>
    <t>29487</t>
  </si>
  <si>
    <t>7</t>
  </si>
  <si>
    <t>29444</t>
  </si>
  <si>
    <t>1224771</t>
  </si>
  <si>
    <t>463975</t>
  </si>
  <si>
    <t>61</t>
  </si>
  <si>
    <t>463206</t>
  </si>
  <si>
    <t>226940</t>
  </si>
  <si>
    <t>380.7212458</t>
  </si>
  <si>
    <t>20615</t>
  </si>
  <si>
    <t>20635</t>
  </si>
  <si>
    <t>219</t>
  </si>
  <si>
    <t>756</t>
  </si>
  <si>
    <t>732</t>
  </si>
  <si>
    <t>0.33</t>
  </si>
  <si>
    <t>59.3</t>
  </si>
  <si>
    <t>2460.218923</t>
  </si>
  <si>
    <t>1766.4514</t>
  </si>
  <si>
    <t>648.9730228</t>
  </si>
  <si>
    <t>44.7945</t>
  </si>
  <si>
    <t>11529</t>
  </si>
  <si>
    <t>16534</t>
  </si>
  <si>
    <t>10792</t>
  </si>
  <si>
    <t>15671</t>
  </si>
  <si>
    <t>15659</t>
  </si>
  <si>
    <t>583717</t>
  </si>
  <si>
    <t>56120</t>
  </si>
  <si>
    <t>56115</t>
  </si>
  <si>
    <t>20034</t>
  </si>
  <si>
    <t>238.5533856</t>
  </si>
  <si>
    <t>3597</t>
  </si>
  <si>
    <t>3600</t>
  </si>
  <si>
    <t>65</t>
  </si>
  <si>
    <t>286</t>
  </si>
  <si>
    <t>276</t>
  </si>
  <si>
    <t>13.3</t>
  </si>
  <si>
    <t>62.05</t>
  </si>
  <si>
    <t>331.2526865</t>
  </si>
  <si>
    <t>133.87616</t>
  </si>
  <si>
    <t>193.8740265</t>
  </si>
  <si>
    <t>3.5025</t>
  </si>
  <si>
    <t>7354</t>
  </si>
  <si>
    <t>19144</t>
  </si>
  <si>
    <t>6416</t>
  </si>
  <si>
    <t>17266</t>
  </si>
  <si>
    <t>17261</t>
  </si>
  <si>
    <t>303104</t>
  </si>
  <si>
    <t>102796</t>
  </si>
  <si>
    <t>102745</t>
  </si>
  <si>
    <t>37212</t>
  </si>
  <si>
    <t>21</t>
  </si>
  <si>
    <t>246.568884</t>
  </si>
  <si>
    <t>4725</t>
  </si>
  <si>
    <t>5509</t>
  </si>
  <si>
    <t>14</t>
  </si>
  <si>
    <t>245</t>
  </si>
  <si>
    <t>13.42</t>
  </si>
  <si>
    <t>309.557224</t>
  </si>
  <si>
    <t>253.46295</t>
  </si>
  <si>
    <t>48.174274</t>
  </si>
  <si>
    <t>7.92</t>
  </si>
  <si>
    <t>393651</t>
  </si>
  <si>
    <t>754962</t>
  </si>
  <si>
    <t>233583</t>
  </si>
  <si>
    <t>503032</t>
  </si>
  <si>
    <t>3633</t>
  </si>
  <si>
    <t>390</t>
  </si>
  <si>
    <t>987395</t>
  </si>
  <si>
    <t>3538408</t>
  </si>
  <si>
    <t>35265</t>
  </si>
  <si>
    <t>4285</t>
  </si>
  <si>
    <t>1626607</t>
  </si>
  <si>
    <t>245.1126448</t>
  </si>
  <si>
    <t>109</t>
  </si>
  <si>
    <t>78750</t>
  </si>
  <si>
    <t>147963</t>
  </si>
  <si>
    <t>185</t>
  </si>
  <si>
    <t>62634</t>
  </si>
  <si>
    <t>42340</t>
  </si>
  <si>
    <t>20294</t>
  </si>
  <si>
    <t>93</t>
  </si>
  <si>
    <t>10.67</t>
  </si>
  <si>
    <t>9979.702648</t>
  </si>
  <si>
    <t>8673.085432</t>
  </si>
  <si>
    <t>1306.617216</t>
  </si>
  <si>
    <t>255522</t>
  </si>
  <si>
    <t>545132</t>
  </si>
  <si>
    <t>148413</t>
  </si>
  <si>
    <t>332724</t>
  </si>
  <si>
    <t>5954</t>
  </si>
  <si>
    <t>126473</t>
  </si>
  <si>
    <t>2727919</t>
  </si>
  <si>
    <t>2662110</t>
  </si>
  <si>
    <t>48432</t>
  </si>
  <si>
    <t>1296643</t>
  </si>
  <si>
    <t>1384868</t>
  </si>
  <si>
    <t>242.5290077</t>
  </si>
  <si>
    <t>99</t>
  </si>
  <si>
    <t>75739</t>
  </si>
  <si>
    <t>120178</t>
  </si>
  <si>
    <t>142</t>
  </si>
  <si>
    <t>50259</t>
  </si>
  <si>
    <t>40583</t>
  </si>
  <si>
    <t>9676</t>
  </si>
  <si>
    <t>3.33</t>
  </si>
  <si>
    <t>91</t>
  </si>
  <si>
    <t>40.36</t>
  </si>
  <si>
    <t>7130.518407</t>
  </si>
  <si>
    <t>6456.388966</t>
  </si>
  <si>
    <t>674.1294411</t>
  </si>
  <si>
    <t>161325</t>
  </si>
  <si>
    <t>356210</t>
  </si>
  <si>
    <t>96350</t>
  </si>
  <si>
    <t>232393</t>
  </si>
  <si>
    <t>14297</t>
  </si>
  <si>
    <t>3073</t>
  </si>
  <si>
    <t>625009</t>
  </si>
  <si>
    <t>1680218</t>
  </si>
  <si>
    <t>120120</t>
  </si>
  <si>
    <t>18551</t>
  </si>
  <si>
    <t>783900</t>
  </si>
  <si>
    <t>247.088083</t>
  </si>
  <si>
    <t>45270</t>
  </si>
  <si>
    <t>79238</t>
  </si>
  <si>
    <t>48569</t>
  </si>
  <si>
    <t>34017</t>
  </si>
  <si>
    <t>14552</t>
  </si>
  <si>
    <t>2.32</t>
  </si>
  <si>
    <t>96</t>
  </si>
  <si>
    <t>10.03</t>
  </si>
  <si>
    <t>4151.618446</t>
  </si>
  <si>
    <t>225260</t>
  </si>
  <si>
    <t>443100</t>
  </si>
  <si>
    <t>125785</t>
  </si>
  <si>
    <t>292240</t>
  </si>
  <si>
    <t>9322</t>
  </si>
  <si>
    <t>60390</t>
  </si>
  <si>
    <t>1362564</t>
  </si>
  <si>
    <t>1711690</t>
  </si>
  <si>
    <t>78986</t>
  </si>
  <si>
    <t>412177</t>
  </si>
  <si>
    <t>880246</t>
  </si>
  <si>
    <t>247.7490071</t>
  </si>
  <si>
    <t>49156</t>
  </si>
  <si>
    <t>80491</t>
  </si>
  <si>
    <t>113</t>
  </si>
  <si>
    <t>46279</t>
  </si>
  <si>
    <t>30629</t>
  </si>
  <si>
    <t>15650</t>
  </si>
  <si>
    <t>3.14</t>
  </si>
  <si>
    <t>18.01</t>
  </si>
  <si>
    <t>4373.007097</t>
  </si>
  <si>
    <t>4240.69498</t>
  </si>
  <si>
    <t>132.3121174</t>
  </si>
  <si>
    <t>311121</t>
  </si>
  <si>
    <t>541893</t>
  </si>
  <si>
    <t>192582</t>
  </si>
  <si>
    <t>363767</t>
  </si>
  <si>
    <t>9315</t>
  </si>
  <si>
    <t>2706</t>
  </si>
  <si>
    <t>1121949</t>
  </si>
  <si>
    <t>2656526</t>
  </si>
  <si>
    <t>130354</t>
  </si>
  <si>
    <t>34318</t>
  </si>
  <si>
    <t>1204121</t>
  </si>
  <si>
    <t>245.6632507</t>
  </si>
  <si>
    <t>97</t>
  </si>
  <si>
    <t>73108</t>
  </si>
  <si>
    <t>114854</t>
  </si>
  <si>
    <t>822</t>
  </si>
  <si>
    <t>70578</t>
  </si>
  <si>
    <t>44121</t>
  </si>
  <si>
    <t>0.54</t>
  </si>
  <si>
    <t>15.78</t>
  </si>
  <si>
    <t>7551.282758</t>
  </si>
  <si>
    <t>6526.108128</t>
  </si>
  <si>
    <t>1025.17463</t>
  </si>
  <si>
    <t>207842</t>
  </si>
  <si>
    <t>352567</t>
  </si>
  <si>
    <t>128915</t>
  </si>
  <si>
    <t>241526</t>
  </si>
  <si>
    <t>8512</t>
  </si>
  <si>
    <t>1218316</t>
  </si>
  <si>
    <t>1949082</t>
  </si>
  <si>
    <t>82978</t>
  </si>
  <si>
    <t>56710</t>
  </si>
  <si>
    <t>966896</t>
  </si>
  <si>
    <t>247.3088894</t>
  </si>
  <si>
    <t>63007</t>
  </si>
  <si>
    <t>95235</t>
  </si>
  <si>
    <t>43</t>
  </si>
  <si>
    <t>35916</t>
  </si>
  <si>
    <t>29579</t>
  </si>
  <si>
    <t>6337</t>
  </si>
  <si>
    <t>9.15</t>
  </si>
  <si>
    <t>28.56</t>
  </si>
  <si>
    <t>5038.786192</t>
  </si>
  <si>
    <t>4820.253048</t>
  </si>
  <si>
    <t>218.5331438</t>
  </si>
  <si>
    <t>369857</t>
  </si>
  <si>
    <t>697819</t>
  </si>
  <si>
    <t>182206</t>
  </si>
  <si>
    <t>381059</t>
  </si>
  <si>
    <t>24796</t>
  </si>
  <si>
    <t>45346</t>
  </si>
  <si>
    <t>2514470</t>
  </si>
  <si>
    <t>2153786</t>
  </si>
  <si>
    <t>188922</t>
  </si>
  <si>
    <t>248481</t>
  </si>
  <si>
    <t>1074119</t>
  </si>
  <si>
    <t>252.3945117</t>
  </si>
  <si>
    <t>53</t>
  </si>
  <si>
    <t>67010</t>
  </si>
  <si>
    <t>101593</t>
  </si>
  <si>
    <t>57589</t>
  </si>
  <si>
    <t>30886</t>
  </si>
  <si>
    <t>26703</t>
  </si>
  <si>
    <t>11.62</t>
  </si>
  <si>
    <t>95</t>
  </si>
  <si>
    <t>17.08</t>
  </si>
  <si>
    <t>5531.479921</t>
  </si>
  <si>
    <t>5436.037657</t>
  </si>
  <si>
    <t>95.44226376</t>
  </si>
  <si>
    <t>234818</t>
  </si>
  <si>
    <t>454564</t>
  </si>
  <si>
    <t>149576</t>
  </si>
  <si>
    <t>326994</t>
  </si>
  <si>
    <t>8222</t>
  </si>
  <si>
    <t>1190</t>
  </si>
  <si>
    <t>1049871</t>
  </si>
  <si>
    <t>2317467</t>
  </si>
  <si>
    <t>68036</t>
  </si>
  <si>
    <t>10785</t>
  </si>
  <si>
    <t>1119461</t>
  </si>
  <si>
    <t>255.0073378</t>
  </si>
  <si>
    <t>105</t>
  </si>
  <si>
    <t>65348</t>
  </si>
  <si>
    <t>115394</t>
  </si>
  <si>
    <t>98</t>
  </si>
  <si>
    <t>45702</t>
  </si>
  <si>
    <t>19772</t>
  </si>
  <si>
    <t>25930</t>
  </si>
  <si>
    <t>17.6</t>
  </si>
  <si>
    <t>14.49</t>
  </si>
  <si>
    <t>6717.771076</t>
  </si>
  <si>
    <t>5909.7109</t>
  </si>
  <si>
    <t>808.0601757</t>
  </si>
  <si>
    <t>258910</t>
  </si>
  <si>
    <t>330385</t>
  </si>
  <si>
    <t>155339</t>
  </si>
  <si>
    <t>211537</t>
  </si>
  <si>
    <t>7106</t>
  </si>
  <si>
    <t>11794</t>
  </si>
  <si>
    <t>2686342</t>
  </si>
  <si>
    <t>1568903</t>
  </si>
  <si>
    <t>52042</t>
  </si>
  <si>
    <t>99505</t>
  </si>
  <si>
    <t>826990</t>
  </si>
  <si>
    <t>25</t>
  </si>
  <si>
    <t>241.2480575</t>
  </si>
  <si>
    <t>61553</t>
  </si>
  <si>
    <t>71086</t>
  </si>
  <si>
    <t>33920</t>
  </si>
  <si>
    <t>27468</t>
  </si>
  <si>
    <t>3.19</t>
  </si>
  <si>
    <t>34.58</t>
  </si>
  <si>
    <t>3945.626587</t>
  </si>
  <si>
    <t>3784.948012</t>
  </si>
  <si>
    <t>160.6785753</t>
  </si>
  <si>
    <t>253112</t>
  </si>
  <si>
    <t>501261</t>
  </si>
  <si>
    <t>157067</t>
  </si>
  <si>
    <t>358037</t>
  </si>
  <si>
    <t>17392</t>
  </si>
  <si>
    <t>87152</t>
  </si>
  <si>
    <t>2650863</t>
  </si>
  <si>
    <t>1870433</t>
  </si>
  <si>
    <t>113167</t>
  </si>
  <si>
    <t>496413</t>
  </si>
  <si>
    <t>974401</t>
  </si>
  <si>
    <t>242.0533449</t>
  </si>
  <si>
    <t>111</t>
  </si>
  <si>
    <t>66538</t>
  </si>
  <si>
    <t>112891</t>
  </si>
  <si>
    <t>41604</t>
  </si>
  <si>
    <t>31949</t>
  </si>
  <si>
    <t>9655</t>
  </si>
  <si>
    <t>5.45</t>
  </si>
  <si>
    <t>94</t>
  </si>
  <si>
    <t>35.92</t>
  </si>
  <si>
    <t>4893.442598</t>
  </si>
  <si>
    <t>4527.44564</t>
  </si>
  <si>
    <t>365.9969578</t>
  </si>
  <si>
    <t>206347</t>
  </si>
  <si>
    <t>449716</t>
  </si>
  <si>
    <t>131667</t>
  </si>
  <si>
    <t>321536</t>
  </si>
  <si>
    <t>15413</t>
  </si>
  <si>
    <t>146908</t>
  </si>
  <si>
    <t>2756594</t>
  </si>
  <si>
    <t>2108143</t>
  </si>
  <si>
    <t>122214</t>
  </si>
  <si>
    <t>1038680</t>
  </si>
  <si>
    <t>1166810</t>
  </si>
  <si>
    <t>234.4790899</t>
  </si>
  <si>
    <t>171</t>
  </si>
  <si>
    <t>63334</t>
  </si>
  <si>
    <t>106158</t>
  </si>
  <si>
    <t>34229</t>
  </si>
  <si>
    <t>32055</t>
  </si>
  <si>
    <t>2174</t>
  </si>
  <si>
    <t>2.87</t>
  </si>
  <si>
    <t>40.5</t>
  </si>
  <si>
    <t>6154.834259</t>
  </si>
  <si>
    <t>4943.15452</t>
  </si>
  <si>
    <t>1211.679739</t>
  </si>
  <si>
    <t>245635</t>
  </si>
  <si>
    <t>433099</t>
  </si>
  <si>
    <t>161058</t>
  </si>
  <si>
    <t>313821</t>
  </si>
  <si>
    <t>31541</t>
  </si>
  <si>
    <t>36234</t>
  </si>
  <si>
    <t>1752275</t>
  </si>
  <si>
    <t>1705566</t>
  </si>
  <si>
    <t>286862</t>
  </si>
  <si>
    <t>323287</t>
  </si>
  <si>
    <t>843572</t>
  </si>
  <si>
    <t>243.616914</t>
  </si>
  <si>
    <t>50257</t>
  </si>
  <si>
    <t>79393</t>
  </si>
  <si>
    <t>59213</t>
  </si>
  <si>
    <t>44444</t>
  </si>
  <si>
    <t>14769</t>
  </si>
  <si>
    <t>1.64</t>
  </si>
  <si>
    <t>4.7</t>
  </si>
  <si>
    <t>5310.751891</t>
  </si>
  <si>
    <t>4155.047256</t>
  </si>
  <si>
    <t>1155.704635</t>
  </si>
  <si>
    <t>414654</t>
  </si>
  <si>
    <t>613794</t>
  </si>
  <si>
    <t>241317</t>
  </si>
  <si>
    <t>399010</t>
  </si>
  <si>
    <t>19263</t>
  </si>
  <si>
    <t>12655</t>
  </si>
  <si>
    <t>2644527</t>
  </si>
  <si>
    <t>2798487</t>
  </si>
  <si>
    <t>166467</t>
  </si>
  <si>
    <t>90881</t>
  </si>
  <si>
    <t>1367704</t>
  </si>
  <si>
    <t>26</t>
  </si>
  <si>
    <t>242.1661727</t>
  </si>
  <si>
    <t>104537</t>
  </si>
  <si>
    <t>142025</t>
  </si>
  <si>
    <t>330</t>
  </si>
  <si>
    <t>69072</t>
  </si>
  <si>
    <t>46844</t>
  </si>
  <si>
    <t>22228</t>
  </si>
  <si>
    <t>11.15</t>
  </si>
  <si>
    <t>20.95</t>
  </si>
  <si>
    <t>7105.740236</t>
  </si>
  <si>
    <t>6776.988862</t>
  </si>
  <si>
    <t>328.7513744</t>
  </si>
  <si>
    <t>223112</t>
  </si>
  <si>
    <t>425007</t>
  </si>
  <si>
    <t>145206</t>
  </si>
  <si>
    <t>298517</t>
  </si>
  <si>
    <t>15844</t>
  </si>
  <si>
    <t>36115</t>
  </si>
  <si>
    <t>2345516</t>
  </si>
  <si>
    <t>1538556</t>
  </si>
  <si>
    <t>143232</t>
  </si>
  <si>
    <t>249285</t>
  </si>
  <si>
    <t>784892</t>
  </si>
  <si>
    <t>242.8871442</t>
  </si>
  <si>
    <t>102</t>
  </si>
  <si>
    <t>48791</t>
  </si>
  <si>
    <t>76772</t>
  </si>
  <si>
    <t>37438</t>
  </si>
  <si>
    <t>30362</t>
  </si>
  <si>
    <t>7076</t>
  </si>
  <si>
    <t>8.19</t>
  </si>
  <si>
    <t>14.5</t>
  </si>
  <si>
    <t>3888.90691</t>
  </si>
  <si>
    <t>3736.95473</t>
  </si>
  <si>
    <t>151.9521795</t>
  </si>
  <si>
    <t>170244</t>
  </si>
  <si>
    <t>243772</t>
  </si>
  <si>
    <t>91215</t>
  </si>
  <si>
    <t>144297</t>
  </si>
  <si>
    <t>8991</t>
  </si>
  <si>
    <t>11344</t>
  </si>
  <si>
    <t>2005458</t>
  </si>
  <si>
    <t>928600</t>
  </si>
  <si>
    <t>88068</t>
  </si>
  <si>
    <t>100945</t>
  </si>
  <si>
    <t>510819</t>
  </si>
  <si>
    <t>243.8325152</t>
  </si>
  <si>
    <t>39259</t>
  </si>
  <si>
    <t>47625</t>
  </si>
  <si>
    <t>18775</t>
  </si>
  <si>
    <t>12124</t>
  </si>
  <si>
    <t>6651</t>
  </si>
  <si>
    <t>11.17</t>
  </si>
  <si>
    <t>28.2</t>
  </si>
  <si>
    <t>2264.228736</t>
  </si>
  <si>
    <t>136676</t>
  </si>
  <si>
    <t>245699</t>
  </si>
  <si>
    <t>84730</t>
  </si>
  <si>
    <t>171398</t>
  </si>
  <si>
    <t>9028</t>
  </si>
  <si>
    <t>14158</t>
  </si>
  <si>
    <t>1837677</t>
  </si>
  <si>
    <t>1071569</t>
  </si>
  <si>
    <t>88696</t>
  </si>
  <si>
    <t>146667</t>
  </si>
  <si>
    <t>560523</t>
  </si>
  <si>
    <t>251.001998</t>
  </si>
  <si>
    <t>39934</t>
  </si>
  <si>
    <t>58054</t>
  </si>
  <si>
    <t>18522</t>
  </si>
  <si>
    <t>13350</t>
  </si>
  <si>
    <t>5172</t>
  </si>
  <si>
    <t>14.53</t>
  </si>
  <si>
    <t>89</t>
  </si>
  <si>
    <t>30.56</t>
  </si>
  <si>
    <t>2765.2491</t>
  </si>
  <si>
    <t>2689.6596</t>
  </si>
  <si>
    <t>75.58949962</t>
  </si>
  <si>
    <t>220684</t>
  </si>
  <si>
    <t>368226</t>
  </si>
  <si>
    <t>155255</t>
  </si>
  <si>
    <t>285504</t>
  </si>
  <si>
    <t>9709</t>
  </si>
  <si>
    <t>30106</t>
  </si>
  <si>
    <t>2268007</t>
  </si>
  <si>
    <t>1180163</t>
  </si>
  <si>
    <t>56695</t>
  </si>
  <si>
    <t>176930</t>
  </si>
  <si>
    <t>627846</t>
  </si>
  <si>
    <t>238.9778675</t>
  </si>
  <si>
    <t>48563</t>
  </si>
  <si>
    <t>69122</t>
  </si>
  <si>
    <t>25215</t>
  </si>
  <si>
    <t>14490</t>
  </si>
  <si>
    <t>10725</t>
  </si>
  <si>
    <t>5.42</t>
  </si>
  <si>
    <t>86</t>
  </si>
  <si>
    <t>2864.971722</t>
  </si>
  <si>
    <t>2820.32837</t>
  </si>
  <si>
    <t>44.64335205</t>
  </si>
  <si>
    <t>225259</t>
  </si>
  <si>
    <t>318300</t>
  </si>
  <si>
    <t>123500</t>
  </si>
  <si>
    <t>198629</t>
  </si>
  <si>
    <t>3226</t>
  </si>
  <si>
    <t>18244</t>
  </si>
  <si>
    <t>2735152</t>
  </si>
  <si>
    <t>1025393</t>
  </si>
  <si>
    <t>22229</t>
  </si>
  <si>
    <t>121667</t>
  </si>
  <si>
    <t>551569</t>
  </si>
  <si>
    <t>245.5591768</t>
  </si>
  <si>
    <t>39905</t>
  </si>
  <si>
    <t>50309</t>
  </si>
  <si>
    <t>20033</t>
  </si>
  <si>
    <t>14427</t>
  </si>
  <si>
    <t>5606</t>
  </si>
  <si>
    <t>3.75</t>
  </si>
  <si>
    <t>87</t>
  </si>
  <si>
    <t>35.12</t>
  </si>
  <si>
    <t>2566.92405</t>
  </si>
  <si>
    <t>2517.94661</t>
  </si>
  <si>
    <t>48.97743968</t>
  </si>
  <si>
    <t>149658</t>
  </si>
  <si>
    <t>262911</t>
  </si>
  <si>
    <t>93825</t>
  </si>
  <si>
    <t>181036</t>
  </si>
  <si>
    <t>9947</t>
  </si>
  <si>
    <t>134548</t>
  </si>
  <si>
    <t>1179555</t>
  </si>
  <si>
    <t>886890</t>
  </si>
  <si>
    <t>38865</t>
  </si>
  <si>
    <t>640328</t>
  </si>
  <si>
    <t>508062</t>
  </si>
  <si>
    <t>239.0399211</t>
  </si>
  <si>
    <t>29715</t>
  </si>
  <si>
    <t>39996</t>
  </si>
  <si>
    <t>22133</t>
  </si>
  <si>
    <t>19227</t>
  </si>
  <si>
    <t>2906</t>
  </si>
  <si>
    <t>16.24</t>
  </si>
  <si>
    <t>17.45</t>
  </si>
  <si>
    <t>2322.116664</t>
  </si>
  <si>
    <t>2120.021156</t>
  </si>
  <si>
    <t>202.095508</t>
  </si>
  <si>
    <t>39096</t>
  </si>
  <si>
    <t>85362</t>
  </si>
  <si>
    <t>25638</t>
  </si>
  <si>
    <t>59564</t>
  </si>
  <si>
    <t>784</t>
  </si>
  <si>
    <t>54134</t>
  </si>
  <si>
    <t>329975</t>
  </si>
  <si>
    <t>210479</t>
  </si>
  <si>
    <t>3697</t>
  </si>
  <si>
    <t>185496</t>
  </si>
  <si>
    <t>86236</t>
  </si>
  <si>
    <t>241.4535892</t>
  </si>
  <si>
    <t>6756</t>
  </si>
  <si>
    <t>9026</t>
  </si>
  <si>
    <t>6161</t>
  </si>
  <si>
    <t>5182</t>
  </si>
  <si>
    <t>3.46</t>
  </si>
  <si>
    <t>27.78</t>
  </si>
  <si>
    <t>549.8260837</t>
  </si>
  <si>
    <t>508.2091</t>
  </si>
  <si>
    <t>41.61698373</t>
  </si>
  <si>
    <t>305409</t>
  </si>
  <si>
    <t>389677</t>
  </si>
  <si>
    <t>175843</t>
  </si>
  <si>
    <t>245605</t>
  </si>
  <si>
    <t>30026</t>
  </si>
  <si>
    <t>2552</t>
  </si>
  <si>
    <t>2562225</t>
  </si>
  <si>
    <t>1769034</t>
  </si>
  <si>
    <t>272699</t>
  </si>
  <si>
    <t>19103</t>
  </si>
  <si>
    <t>737209</t>
  </si>
  <si>
    <t>233.9721742</t>
  </si>
  <si>
    <t>65125</t>
  </si>
  <si>
    <t>78255</t>
  </si>
  <si>
    <t>45950</t>
  </si>
  <si>
    <t>41756</t>
  </si>
  <si>
    <t>4194</t>
  </si>
  <si>
    <t>3.34</t>
  </si>
  <si>
    <t>38.13</t>
  </si>
  <si>
    <t>4169.07166</t>
  </si>
  <si>
    <t>4139.047312</t>
  </si>
  <si>
    <t>30.02434791</t>
  </si>
  <si>
    <t>165527</t>
  </si>
  <si>
    <t>263618</t>
  </si>
  <si>
    <t>119076</t>
  </si>
  <si>
    <t>207434</t>
  </si>
  <si>
    <t>15287</t>
  </si>
  <si>
    <t>2625</t>
  </si>
  <si>
    <t>2062528</t>
  </si>
  <si>
    <t>1302469</t>
  </si>
  <si>
    <t>131713</t>
  </si>
  <si>
    <t>15806</t>
  </si>
  <si>
    <t>481556</t>
  </si>
  <si>
    <t>269.153288</t>
  </si>
  <si>
    <t>48863</t>
  </si>
  <si>
    <t>65310</t>
  </si>
  <si>
    <t>25448</t>
  </si>
  <si>
    <t>19727</t>
  </si>
  <si>
    <t>5721</t>
  </si>
  <si>
    <t>9.79</t>
  </si>
  <si>
    <t>28.09</t>
  </si>
  <si>
    <t>4297.249911</t>
  </si>
  <si>
    <t>3505.638139</t>
  </si>
  <si>
    <t>791.6117726</t>
  </si>
  <si>
    <t>383829</t>
  </si>
  <si>
    <t>469006</t>
  </si>
  <si>
    <t>203039</t>
  </si>
  <si>
    <t>261563</t>
  </si>
  <si>
    <t>17274</t>
  </si>
  <si>
    <t>3692</t>
  </si>
  <si>
    <t>3179033</t>
  </si>
  <si>
    <t>1505302</t>
  </si>
  <si>
    <t>136955</t>
  </si>
  <si>
    <t>26631</t>
  </si>
  <si>
    <t>573065</t>
  </si>
  <si>
    <t>240.6752899</t>
  </si>
  <si>
    <t>50307</t>
  </si>
  <si>
    <t>55921</t>
  </si>
  <si>
    <t>57920</t>
  </si>
  <si>
    <t>52681</t>
  </si>
  <si>
    <t>5239</t>
  </si>
  <si>
    <t>2.86</t>
  </si>
  <si>
    <t>13.32</t>
  </si>
  <si>
    <t>3632.712051</t>
  </si>
  <si>
    <t>3622.889952</t>
  </si>
  <si>
    <t>9.822098673</t>
  </si>
  <si>
    <t>180050</t>
  </si>
  <si>
    <t>289669</t>
  </si>
  <si>
    <t>98574</t>
  </si>
  <si>
    <t>171481</t>
  </si>
  <si>
    <t>7420</t>
  </si>
  <si>
    <t>74948</t>
  </si>
  <si>
    <t>1683345</t>
  </si>
  <si>
    <t>1248964</t>
  </si>
  <si>
    <t>58388</t>
  </si>
  <si>
    <t>502234</t>
  </si>
  <si>
    <t>705540</t>
  </si>
  <si>
    <t>236.3068162</t>
  </si>
  <si>
    <t>45359</t>
  </si>
  <si>
    <t>59328</t>
  </si>
  <si>
    <t>34895</t>
  </si>
  <si>
    <t>28618</t>
  </si>
  <si>
    <t>6277</t>
  </si>
  <si>
    <t>1.44</t>
  </si>
  <si>
    <t>21.11</t>
  </si>
  <si>
    <t>3288.491549</t>
  </si>
  <si>
    <t>2951.387064</t>
  </si>
  <si>
    <t>337.1044854</t>
  </si>
  <si>
    <t>138968</t>
  </si>
  <si>
    <t>289247</t>
  </si>
  <si>
    <t>90057</t>
  </si>
  <si>
    <t>199127</t>
  </si>
  <si>
    <t>12925</t>
  </si>
  <si>
    <t>88988</t>
  </si>
  <si>
    <t>1465260</t>
  </si>
  <si>
    <t>1111631</t>
  </si>
  <si>
    <t>84954</t>
  </si>
  <si>
    <t>520018</t>
  </si>
  <si>
    <t>579967</t>
  </si>
  <si>
    <t>238.9690115</t>
  </si>
  <si>
    <t>33539</t>
  </si>
  <si>
    <t>52587</t>
  </si>
  <si>
    <t>29563</t>
  </si>
  <si>
    <t>26027</t>
  </si>
  <si>
    <t>3536</t>
  </si>
  <si>
    <t>4.34</t>
  </si>
  <si>
    <t>92</t>
  </si>
  <si>
    <t>13.76</t>
  </si>
  <si>
    <t>2999.497644</t>
  </si>
  <si>
    <t>2656.453612</t>
  </si>
  <si>
    <t>343.0440324</t>
  </si>
  <si>
    <t>51646</t>
  </si>
  <si>
    <t>96497</t>
  </si>
  <si>
    <t>16487</t>
  </si>
  <si>
    <t>35509</t>
  </si>
  <si>
    <t>7601</t>
  </si>
  <si>
    <t>10485</t>
  </si>
  <si>
    <t>1018783</t>
  </si>
  <si>
    <t>221837</t>
  </si>
  <si>
    <t>50116</t>
  </si>
  <si>
    <t>64549</t>
  </si>
  <si>
    <t>123710</t>
  </si>
  <si>
    <t>244.0091247</t>
  </si>
  <si>
    <t>6127</t>
  </si>
  <si>
    <t>9114</t>
  </si>
  <si>
    <t>6419</t>
  </si>
  <si>
    <t>4354</t>
  </si>
  <si>
    <t>2065</t>
  </si>
  <si>
    <t>0.76</t>
  </si>
  <si>
    <t>7.17</t>
  </si>
  <si>
    <t>544.8094508</t>
  </si>
  <si>
    <t>541.302522</t>
  </si>
  <si>
    <t>3.5069288</t>
  </si>
  <si>
    <t>237407</t>
  </si>
  <si>
    <t>431433</t>
  </si>
  <si>
    <t>142164</t>
  </si>
  <si>
    <t>280721</t>
  </si>
  <si>
    <t>11916</t>
  </si>
  <si>
    <t>111478</t>
  </si>
  <si>
    <t>2795158</t>
  </si>
  <si>
    <t>1840327</t>
  </si>
  <si>
    <t>80024</t>
  </si>
  <si>
    <t>830096</t>
  </si>
  <si>
    <t>977414</t>
  </si>
  <si>
    <t>243.9059815</t>
  </si>
  <si>
    <t>58068</t>
  </si>
  <si>
    <t>82992</t>
  </si>
  <si>
    <t>49364</t>
  </si>
  <si>
    <t>38972</t>
  </si>
  <si>
    <t>10392</t>
  </si>
  <si>
    <t>4.71</t>
  </si>
  <si>
    <t>16.03</t>
  </si>
  <si>
    <t>4978.292963</t>
  </si>
  <si>
    <t>4488.667632</t>
  </si>
  <si>
    <t>489.625331</t>
  </si>
  <si>
    <t>180052</t>
  </si>
  <si>
    <t>289904</t>
  </si>
  <si>
    <t>117067</t>
  </si>
  <si>
    <t>209207</t>
  </si>
  <si>
    <t>16073</t>
  </si>
  <si>
    <t>40494</t>
  </si>
  <si>
    <t>2809846</t>
  </si>
  <si>
    <t>1554156</t>
  </si>
  <si>
    <t>138223</t>
  </si>
  <si>
    <t>328366</t>
  </si>
  <si>
    <t>850875</t>
  </si>
  <si>
    <t>244.5059549</t>
  </si>
  <si>
    <t>53807</t>
  </si>
  <si>
    <t>78667</t>
  </si>
  <si>
    <t>304</t>
  </si>
  <si>
    <t>27821</t>
  </si>
  <si>
    <t>21547</t>
  </si>
  <si>
    <t>6274</t>
  </si>
  <si>
    <t>8.2</t>
  </si>
  <si>
    <t>27.38</t>
  </si>
  <si>
    <t>4011.570428</t>
  </si>
  <si>
    <t>3800.003968</t>
  </si>
  <si>
    <t>211.56646</t>
  </si>
  <si>
    <t>173583</t>
  </si>
  <si>
    <t>283449</t>
  </si>
  <si>
    <t>98754</t>
  </si>
  <si>
    <t>174488</t>
  </si>
  <si>
    <t>21691</t>
  </si>
  <si>
    <t>5423</t>
  </si>
  <si>
    <t>1246798</t>
  </si>
  <si>
    <t>1182935</t>
  </si>
  <si>
    <t>120186</t>
  </si>
  <si>
    <t>34145</t>
  </si>
  <si>
    <t>559192</t>
  </si>
  <si>
    <t>242.4220413</t>
  </si>
  <si>
    <t>38757</t>
  </si>
  <si>
    <t>56379</t>
  </si>
  <si>
    <t>302</t>
  </si>
  <si>
    <t>29431</t>
  </si>
  <si>
    <t>25720</t>
  </si>
  <si>
    <t>3711</t>
  </si>
  <si>
    <t>2.6</t>
  </si>
  <si>
    <t>3221.381344</t>
  </si>
  <si>
    <t>2867.695174</t>
  </si>
  <si>
    <t>353.6861702</t>
  </si>
  <si>
    <t>87865</t>
  </si>
  <si>
    <t>144843</t>
  </si>
  <si>
    <t>48549</t>
  </si>
  <si>
    <t>90117</t>
  </si>
  <si>
    <t>1617</t>
  </si>
  <si>
    <t>2481</t>
  </si>
  <si>
    <t>958718</t>
  </si>
  <si>
    <t>521315</t>
  </si>
  <si>
    <t>14215</t>
  </si>
  <si>
    <t>21695</t>
  </si>
  <si>
    <t>273797</t>
  </si>
  <si>
    <t>244.4021599</t>
  </si>
  <si>
    <t>284</t>
  </si>
  <si>
    <t>18301</t>
  </si>
  <si>
    <t>25339</t>
  </si>
  <si>
    <t>7763</t>
  </si>
  <si>
    <t>4215</t>
  </si>
  <si>
    <t>3548</t>
  </si>
  <si>
    <t>3.22</t>
  </si>
  <si>
    <t>84</t>
  </si>
  <si>
    <t>51.52</t>
  </si>
  <si>
    <t>1282.488468</t>
  </si>
  <si>
    <t>1274.10512</t>
  </si>
  <si>
    <t>8.383347693</t>
  </si>
  <si>
    <t>145693</t>
  </si>
  <si>
    <t>176823</t>
  </si>
  <si>
    <t>80294</t>
  </si>
  <si>
    <t>102009</t>
  </si>
  <si>
    <t>1140</t>
  </si>
  <si>
    <t>525259</t>
  </si>
  <si>
    <t>1274238</t>
  </si>
  <si>
    <t>11777</t>
  </si>
  <si>
    <t>11554</t>
  </si>
  <si>
    <t>648188</t>
  </si>
  <si>
    <t>254.6440429</t>
  </si>
  <si>
    <t>52689</t>
  </si>
  <si>
    <t>62511</t>
  </si>
  <si>
    <t>222</t>
  </si>
  <si>
    <t>30048</t>
  </si>
  <si>
    <t>26344</t>
  </si>
  <si>
    <t>3704</t>
  </si>
  <si>
    <t>2.51</t>
  </si>
  <si>
    <t>14.61</t>
  </si>
  <si>
    <t>3332.260059</t>
  </si>
  <si>
    <t>3244.77116</t>
  </si>
  <si>
    <t>87.48889875</t>
  </si>
  <si>
    <t>36025</t>
  </si>
  <si>
    <t>58948</t>
  </si>
  <si>
    <t>29042</t>
  </si>
  <si>
    <t>50601</t>
  </si>
  <si>
    <t>5706</t>
  </si>
  <si>
    <t>24047</t>
  </si>
  <si>
    <t>701497</t>
  </si>
  <si>
    <t>387849</t>
  </si>
  <si>
    <t>50319</t>
  </si>
  <si>
    <t>163320</t>
  </si>
  <si>
    <t>184580</t>
  </si>
  <si>
    <t>262.8207885</t>
  </si>
  <si>
    <t>15576</t>
  </si>
  <si>
    <t>23842</t>
  </si>
  <si>
    <t>8063</t>
  </si>
  <si>
    <t>6569</t>
  </si>
  <si>
    <t>1494</t>
  </si>
  <si>
    <t>6.1</t>
  </si>
  <si>
    <t>26.13</t>
  </si>
  <si>
    <t>1020.270751</t>
  </si>
  <si>
    <t>1019.3478</t>
  </si>
  <si>
    <t>0.922951374</t>
  </si>
  <si>
    <t>70938</t>
  </si>
  <si>
    <t>142867</t>
  </si>
  <si>
    <t>44201</t>
  </si>
  <si>
    <t>98090</t>
  </si>
  <si>
    <t>2506</t>
  </si>
  <si>
    <t>2171</t>
  </si>
  <si>
    <t>385668</t>
  </si>
  <si>
    <t>641272</t>
  </si>
  <si>
    <t>27361</t>
  </si>
  <si>
    <t>23908</t>
  </si>
  <si>
    <t>302978</t>
  </si>
  <si>
    <t>239.6953366</t>
  </si>
  <si>
    <t>18462</t>
  </si>
  <si>
    <t>32252</t>
  </si>
  <si>
    <t>122</t>
  </si>
  <si>
    <t>18894</t>
  </si>
  <si>
    <t>13405</t>
  </si>
  <si>
    <t>5489</t>
  </si>
  <si>
    <t>8.44</t>
  </si>
  <si>
    <t>2096.162729</t>
  </si>
  <si>
    <t>1537.099079</t>
  </si>
  <si>
    <t>559.0636502</t>
  </si>
  <si>
    <t>63268</t>
  </si>
  <si>
    <t>111414</t>
  </si>
  <si>
    <t>31804</t>
  </si>
  <si>
    <t>59771</t>
  </si>
  <si>
    <t>1699</t>
  </si>
  <si>
    <t>44272</t>
  </si>
  <si>
    <t>578513</t>
  </si>
  <si>
    <t>191472</t>
  </si>
  <si>
    <t>6330</t>
  </si>
  <si>
    <t>134641</t>
  </si>
  <si>
    <t>107124</t>
  </si>
  <si>
    <t>230.0338849</t>
  </si>
  <si>
    <t>7340</t>
  </si>
  <si>
    <t>10006</t>
  </si>
  <si>
    <t>7020</t>
  </si>
  <si>
    <t>5840</t>
  </si>
  <si>
    <t>1180</t>
  </si>
  <si>
    <t>4.53</t>
  </si>
  <si>
    <t>13.09</t>
  </si>
  <si>
    <t>442.734235</t>
  </si>
  <si>
    <t>440.45048</t>
  </si>
  <si>
    <t>2.283755</t>
  </si>
  <si>
    <t>123470</t>
  </si>
  <si>
    <t>215958</t>
  </si>
  <si>
    <t>65849</t>
  </si>
  <si>
    <t>132251</t>
  </si>
  <si>
    <t>17296</t>
  </si>
  <si>
    <t>52776</t>
  </si>
  <si>
    <t>1227935</t>
  </si>
  <si>
    <t>635953</t>
  </si>
  <si>
    <t>96177</t>
  </si>
  <si>
    <t>242122</t>
  </si>
  <si>
    <t>344440</t>
  </si>
  <si>
    <t>240.0479844</t>
  </si>
  <si>
    <t>27484</t>
  </si>
  <si>
    <t>40518</t>
  </si>
  <si>
    <t>21480</t>
  </si>
  <si>
    <t>19161</t>
  </si>
  <si>
    <t>2319</t>
  </si>
  <si>
    <t>3.63</t>
  </si>
  <si>
    <t>21.16</t>
  </si>
  <si>
    <t>1783.732823</t>
  </si>
  <si>
    <t>1526.592358</t>
  </si>
  <si>
    <t>257.1404652</t>
  </si>
  <si>
    <t>418863</t>
  </si>
  <si>
    <t>497937</t>
  </si>
  <si>
    <t>237590</t>
  </si>
  <si>
    <t>279214</t>
  </si>
  <si>
    <t>51581</t>
  </si>
  <si>
    <t>1290</t>
  </si>
  <si>
    <t>4140700</t>
  </si>
  <si>
    <t>3097555</t>
  </si>
  <si>
    <t>487779</t>
  </si>
  <si>
    <t>1526711</t>
  </si>
  <si>
    <t>247.475311</t>
  </si>
  <si>
    <t>90247</t>
  </si>
  <si>
    <t>95958</t>
  </si>
  <si>
    <t>156</t>
  </si>
  <si>
    <t>30152</t>
  </si>
  <si>
    <t>23858</t>
  </si>
  <si>
    <t>6294</t>
  </si>
  <si>
    <t>45.17</t>
  </si>
  <si>
    <t>11010.95894</t>
  </si>
  <si>
    <t>7665.683871</t>
  </si>
  <si>
    <t>3259.633699</t>
  </si>
  <si>
    <t>85.64137</t>
  </si>
  <si>
    <t>468962</t>
  </si>
  <si>
    <t>618727</t>
  </si>
  <si>
    <t>226864</t>
  </si>
  <si>
    <t>286633</t>
  </si>
  <si>
    <t>76255</t>
  </si>
  <si>
    <t>588</t>
  </si>
  <si>
    <t>6061100</t>
  </si>
  <si>
    <t>4952659</t>
  </si>
  <si>
    <t>1053941</t>
  </si>
  <si>
    <t>9393</t>
  </si>
  <si>
    <t>2546774</t>
  </si>
  <si>
    <t>239.4657006</t>
  </si>
  <si>
    <t>664</t>
  </si>
  <si>
    <t>117975</t>
  </si>
  <si>
    <t>130889</t>
  </si>
  <si>
    <t>234</t>
  </si>
  <si>
    <t>25665</t>
  </si>
  <si>
    <t>17362</t>
  </si>
  <si>
    <t>8303</t>
  </si>
  <si>
    <t>7.74</t>
  </si>
  <si>
    <t>47.96</t>
  </si>
  <si>
    <t>16718.76564</t>
  </si>
  <si>
    <t>11859.91958</t>
  </si>
  <si>
    <t>4755.687386</t>
  </si>
  <si>
    <t>103.15868</t>
  </si>
  <si>
    <t>462313</t>
  </si>
  <si>
    <t>612559</t>
  </si>
  <si>
    <t>168344</t>
  </si>
  <si>
    <t>198556</t>
  </si>
  <si>
    <t>35444</t>
  </si>
  <si>
    <t>2294</t>
  </si>
  <si>
    <t>3518980</t>
  </si>
  <si>
    <t>2103699</t>
  </si>
  <si>
    <t>320154</t>
  </si>
  <si>
    <t>23336</t>
  </si>
  <si>
    <t>890320</t>
  </si>
  <si>
    <t>242.257485</t>
  </si>
  <si>
    <t>169</t>
  </si>
  <si>
    <t>65186</t>
  </si>
  <si>
    <t>72181</t>
  </si>
  <si>
    <t>30631</t>
  </si>
  <si>
    <t>20274</t>
  </si>
  <si>
    <t>10357</t>
  </si>
  <si>
    <t>11.33</t>
  </si>
  <si>
    <t>81</t>
  </si>
  <si>
    <t>72.28</t>
  </si>
  <si>
    <t>7624.727702</t>
  </si>
  <si>
    <t>5096.36829</t>
  </si>
  <si>
    <t>2461.155352</t>
  </si>
  <si>
    <t>67.20406</t>
  </si>
  <si>
    <t>397318</t>
  </si>
  <si>
    <t>502635</t>
  </si>
  <si>
    <t>220284</t>
  </si>
  <si>
    <t>290628</t>
  </si>
  <si>
    <t>78540</t>
  </si>
  <si>
    <t>5446</t>
  </si>
  <si>
    <t>3976700</t>
  </si>
  <si>
    <t>2745906</t>
  </si>
  <si>
    <t>621509</t>
  </si>
  <si>
    <t>52573</t>
  </si>
  <si>
    <t>1113980</t>
  </si>
  <si>
    <t>235.8238411</t>
  </si>
  <si>
    <t>197</t>
  </si>
  <si>
    <t>88214</t>
  </si>
  <si>
    <t>97932</t>
  </si>
  <si>
    <t>29910</t>
  </si>
  <si>
    <t>18458</t>
  </si>
  <si>
    <t>11452</t>
  </si>
  <si>
    <t>16.42</t>
  </si>
  <si>
    <t>67.82</t>
  </si>
  <si>
    <t>10634.00378</t>
  </si>
  <si>
    <t>6475.501003</t>
  </si>
  <si>
    <t>4072.583316</t>
  </si>
  <si>
    <t>85.91946</t>
  </si>
  <si>
    <t>533141</t>
  </si>
  <si>
    <t>705500</t>
  </si>
  <si>
    <t>256601</t>
  </si>
  <si>
    <t>348336</t>
  </si>
  <si>
    <t>118676</t>
  </si>
  <si>
    <t>2703</t>
  </si>
  <si>
    <t>6251700</t>
  </si>
  <si>
    <t>4130668</t>
  </si>
  <si>
    <t>1193512</t>
  </si>
  <si>
    <t>42292</t>
  </si>
  <si>
    <t>1990556</t>
  </si>
  <si>
    <t>239.7205878</t>
  </si>
  <si>
    <t>533</t>
  </si>
  <si>
    <t>116203</t>
  </si>
  <si>
    <t>129406</t>
  </si>
  <si>
    <t>151</t>
  </si>
  <si>
    <t>29141</t>
  </si>
  <si>
    <t>18726</t>
  </si>
  <si>
    <t>10415</t>
  </si>
  <si>
    <t>55.13</t>
  </si>
  <si>
    <t>33.1</t>
  </si>
  <si>
    <t>13856.26735</t>
  </si>
  <si>
    <t>9902.061609</t>
  </si>
  <si>
    <t>3859.010835</t>
  </si>
  <si>
    <t>95.19491</t>
  </si>
  <si>
    <t>140219</t>
  </si>
  <si>
    <t>195417</t>
  </si>
  <si>
    <t>89576</t>
  </si>
  <si>
    <t>124335</t>
  </si>
  <si>
    <t>34212</t>
  </si>
  <si>
    <t>788</t>
  </si>
  <si>
    <t>2281500</t>
  </si>
  <si>
    <t>2003349</t>
  </si>
  <si>
    <t>524452</t>
  </si>
  <si>
    <t>17518</t>
  </si>
  <si>
    <t>1046387</t>
  </si>
  <si>
    <t>236.7305252</t>
  </si>
  <si>
    <t>529</t>
  </si>
  <si>
    <t>51142</t>
  </si>
  <si>
    <t>63948</t>
  </si>
  <si>
    <t>10693</t>
  </si>
  <si>
    <t>6280</t>
  </si>
  <si>
    <t>4413</t>
  </si>
  <si>
    <t>37.66</t>
  </si>
  <si>
    <t>36.49</t>
  </si>
  <si>
    <t>6473.920538</t>
  </si>
  <si>
    <t>4742.53861</t>
  </si>
  <si>
    <t>1687.842858</t>
  </si>
  <si>
    <t>43.53907</t>
  </si>
  <si>
    <t>913992</t>
  </si>
  <si>
    <t>1116440</t>
  </si>
  <si>
    <t>425158</t>
  </si>
  <si>
    <t>485297</t>
  </si>
  <si>
    <t>173428</t>
  </si>
  <si>
    <t>3575</t>
  </si>
  <si>
    <t>10575500</t>
  </si>
  <si>
    <t>5868012</t>
  </si>
  <si>
    <t>1876149</t>
  </si>
  <si>
    <t>43783</t>
  </si>
  <si>
    <t>3344006</t>
  </si>
  <si>
    <t>245.9704802</t>
  </si>
  <si>
    <t>187596</t>
  </si>
  <si>
    <t>195743</t>
  </si>
  <si>
    <t>262</t>
  </si>
  <si>
    <t>114620</t>
  </si>
  <si>
    <t>72467</t>
  </si>
  <si>
    <t>42153</t>
  </si>
  <si>
    <t>26.12</t>
  </si>
  <si>
    <t>42.2</t>
  </si>
  <si>
    <t>23826.5835</t>
  </si>
  <si>
    <t>14433.5773</t>
  </si>
  <si>
    <t>9297.275504</t>
  </si>
  <si>
    <t>95.7307</t>
  </si>
  <si>
    <t>452378</t>
  </si>
  <si>
    <t>502873</t>
  </si>
  <si>
    <t>237951</t>
  </si>
  <si>
    <t>260211</t>
  </si>
  <si>
    <t>63049</t>
  </si>
  <si>
    <t>2769</t>
  </si>
  <si>
    <t>6910500</t>
  </si>
  <si>
    <t>4169242</t>
  </si>
  <si>
    <t>834876</t>
  </si>
  <si>
    <t>36639</t>
  </si>
  <si>
    <t>2387745</t>
  </si>
  <si>
    <t>237.1332434</t>
  </si>
  <si>
    <t>153</t>
  </si>
  <si>
    <t>120791</t>
  </si>
  <si>
    <t>124720</t>
  </si>
  <si>
    <t>366</t>
  </si>
  <si>
    <t>55221</t>
  </si>
  <si>
    <t>31728</t>
  </si>
  <si>
    <t>23493</t>
  </si>
  <si>
    <t>26.7</t>
  </si>
  <si>
    <t>42.11</t>
  </si>
  <si>
    <t>13633.62509</t>
  </si>
  <si>
    <t>9886.65878</t>
  </si>
  <si>
    <t>3691.033695</t>
  </si>
  <si>
    <t>55.93261</t>
  </si>
  <si>
    <t>807510</t>
  </si>
  <si>
    <t>831959</t>
  </si>
  <si>
    <t>282446</t>
  </si>
  <si>
    <t>288874</t>
  </si>
  <si>
    <t>38766</t>
  </si>
  <si>
    <t>4109</t>
  </si>
  <si>
    <t>6452301</t>
  </si>
  <si>
    <t>3642229</t>
  </si>
  <si>
    <t>479862</t>
  </si>
  <si>
    <t>48579</t>
  </si>
  <si>
    <t>1950723</t>
  </si>
  <si>
    <t>245.738717</t>
  </si>
  <si>
    <t>173</t>
  </si>
  <si>
    <t>104352</t>
  </si>
  <si>
    <t>105007</t>
  </si>
  <si>
    <t>37145</t>
  </si>
  <si>
    <t>25888</t>
  </si>
  <si>
    <t>11257</t>
  </si>
  <si>
    <t>8.53</t>
  </si>
  <si>
    <t>64</t>
  </si>
  <si>
    <t>51.22</t>
  </si>
  <si>
    <t>13840.90525</t>
  </si>
  <si>
    <t>8950.366815</t>
  </si>
  <si>
    <t>4725.510006</t>
  </si>
  <si>
    <t>165.02843</t>
  </si>
  <si>
    <t>424123</t>
  </si>
  <si>
    <t>489434</t>
  </si>
  <si>
    <t>163112</t>
  </si>
  <si>
    <t>186573</t>
  </si>
  <si>
    <t>28696</t>
  </si>
  <si>
    <t>9409</t>
  </si>
  <si>
    <t>3582501</t>
  </si>
  <si>
    <t>2693818</t>
  </si>
  <si>
    <t>349673</t>
  </si>
  <si>
    <t>151590</t>
  </si>
  <si>
    <t>1355408</t>
  </si>
  <si>
    <t>241.4915645</t>
  </si>
  <si>
    <t>155</t>
  </si>
  <si>
    <t>76332</t>
  </si>
  <si>
    <t>79482</t>
  </si>
  <si>
    <t>134</t>
  </si>
  <si>
    <t>31943</t>
  </si>
  <si>
    <t>21386</t>
  </si>
  <si>
    <t>10557</t>
  </si>
  <si>
    <t>15.2</t>
  </si>
  <si>
    <t>59.44</t>
  </si>
  <si>
    <t>9348.300375</t>
  </si>
  <si>
    <t>6505.343234</t>
  </si>
  <si>
    <t>2709.183021</t>
  </si>
  <si>
    <t>133.77412</t>
  </si>
  <si>
    <t>365478</t>
  </si>
  <si>
    <t>424343</t>
  </si>
  <si>
    <t>127286</t>
  </si>
  <si>
    <t>154793</t>
  </si>
  <si>
    <t>21274</t>
  </si>
  <si>
    <t>5704</t>
  </si>
  <si>
    <t>2729902</t>
  </si>
  <si>
    <t>2253825</t>
  </si>
  <si>
    <t>309063</t>
  </si>
  <si>
    <t>94500</t>
  </si>
  <si>
    <t>1086464</t>
  </si>
  <si>
    <t>241.3000579</t>
  </si>
  <si>
    <t>189</t>
  </si>
  <si>
    <t>60526</t>
  </si>
  <si>
    <t>66836</t>
  </si>
  <si>
    <t>158</t>
  </si>
  <si>
    <t>15087</t>
  </si>
  <si>
    <t>12417</t>
  </si>
  <si>
    <t>2670</t>
  </si>
  <si>
    <t>22.1</t>
  </si>
  <si>
    <t>64.83</t>
  </si>
  <si>
    <t>7299.280261</t>
  </si>
  <si>
    <t>5438.48103</t>
  </si>
  <si>
    <t>1807.574061</t>
  </si>
  <si>
    <t>53.22517</t>
  </si>
  <si>
    <t>763442</t>
  </si>
  <si>
    <t>1065237</t>
  </si>
  <si>
    <t>322143</t>
  </si>
  <si>
    <t>474038</t>
  </si>
  <si>
    <t>42899</t>
  </si>
  <si>
    <t>33175</t>
  </si>
  <si>
    <t>6193500</t>
  </si>
  <si>
    <t>3323506</t>
  </si>
  <si>
    <t>262761</t>
  </si>
  <si>
    <t>275769</t>
  </si>
  <si>
    <t>1690753</t>
  </si>
  <si>
    <t>245.0607892</t>
  </si>
  <si>
    <t>120</t>
  </si>
  <si>
    <t>113656</t>
  </si>
  <si>
    <t>133963</t>
  </si>
  <si>
    <t>161</t>
  </si>
  <si>
    <t>41231</t>
  </si>
  <si>
    <t>30665</t>
  </si>
  <si>
    <t>10566</t>
  </si>
  <si>
    <t>7.46</t>
  </si>
  <si>
    <t>58.69</t>
  </si>
  <si>
    <t>13260.65544</t>
  </si>
  <si>
    <t>8144.610033</t>
  </si>
  <si>
    <t>5064.520415</t>
  </si>
  <si>
    <t>51.52499</t>
  </si>
  <si>
    <t>1022040</t>
  </si>
  <si>
    <t>1242305</t>
  </si>
  <si>
    <t>475538</t>
  </si>
  <si>
    <t>599774</t>
  </si>
  <si>
    <t>79760</t>
  </si>
  <si>
    <t>7212</t>
  </si>
  <si>
    <t>8019100</t>
  </si>
  <si>
    <t>6695881</t>
  </si>
  <si>
    <t>1139239</t>
  </si>
  <si>
    <t>137420</t>
  </si>
  <si>
    <t>3667677</t>
  </si>
  <si>
    <t>244.8561381</t>
  </si>
  <si>
    <t>188</t>
  </si>
  <si>
    <t>203283</t>
  </si>
  <si>
    <t>222000</t>
  </si>
  <si>
    <t>34415</t>
  </si>
  <si>
    <t>28742</t>
  </si>
  <si>
    <t>5673</t>
  </si>
  <si>
    <t>9.59</t>
  </si>
  <si>
    <t>55.18</t>
  </si>
  <si>
    <t>23903.453</t>
  </si>
  <si>
    <t>16395.27563</t>
  </si>
  <si>
    <t>7424.033243</t>
  </si>
  <si>
    <t>84.14413</t>
  </si>
  <si>
    <t>639242</t>
  </si>
  <si>
    <t>793773</t>
  </si>
  <si>
    <t>299517</t>
  </si>
  <si>
    <t>376700</t>
  </si>
  <si>
    <t>71846</t>
  </si>
  <si>
    <t>2549</t>
  </si>
  <si>
    <t>5246700</t>
  </si>
  <si>
    <t>4259245</t>
  </si>
  <si>
    <t>1243321</t>
  </si>
  <si>
    <t>39620</t>
  </si>
  <si>
    <t>2272956</t>
  </si>
  <si>
    <t>242.1143843</t>
  </si>
  <si>
    <t>128462</t>
  </si>
  <si>
    <t>145833</t>
  </si>
  <si>
    <t>212</t>
  </si>
  <si>
    <t>39062</t>
  </si>
  <si>
    <t>30937</t>
  </si>
  <si>
    <t>8125</t>
  </si>
  <si>
    <t>8.65</t>
  </si>
  <si>
    <t>64.64</t>
  </si>
  <si>
    <t>14911.07314</t>
  </si>
  <si>
    <t>10312.24481</t>
  </si>
  <si>
    <t>4451.551177</t>
  </si>
  <si>
    <t>147.27715</t>
  </si>
  <si>
    <t>751879</t>
  </si>
  <si>
    <t>996619</t>
  </si>
  <si>
    <t>315917</t>
  </si>
  <si>
    <t>423852</t>
  </si>
  <si>
    <t>61806</t>
  </si>
  <si>
    <t>2608</t>
  </si>
  <si>
    <t>5344000</t>
  </si>
  <si>
    <t>5111258</t>
  </si>
  <si>
    <t>747561</t>
  </si>
  <si>
    <t>2730371</t>
  </si>
  <si>
    <t>242.320795</t>
  </si>
  <si>
    <t>149638</t>
  </si>
  <si>
    <t>176350</t>
  </si>
  <si>
    <t>251</t>
  </si>
  <si>
    <t>31650</t>
  </si>
  <si>
    <t>20299</t>
  </si>
  <si>
    <t>11351</t>
  </si>
  <si>
    <t>58.89</t>
  </si>
  <si>
    <t>15270.09831</t>
  </si>
  <si>
    <t>12385.64102</t>
  </si>
  <si>
    <t>2729.987601</t>
  </si>
  <si>
    <t>154.46969</t>
  </si>
  <si>
    <t>388611</t>
  </si>
  <si>
    <t>407287</t>
  </si>
  <si>
    <t>222965</t>
  </si>
  <si>
    <t>235839</t>
  </si>
  <si>
    <t>39167</t>
  </si>
  <si>
    <t>982</t>
  </si>
  <si>
    <t>4688200</t>
  </si>
  <si>
    <t>2603929</t>
  </si>
  <si>
    <t>482733</t>
  </si>
  <si>
    <t>12062</t>
  </si>
  <si>
    <t>1475829</t>
  </si>
  <si>
    <t>242.8149113</t>
  </si>
  <si>
    <t>80639</t>
  </si>
  <si>
    <t>59</t>
  </si>
  <si>
    <t>45838</t>
  </si>
  <si>
    <t>31017</t>
  </si>
  <si>
    <t>14821</t>
  </si>
  <si>
    <t>4.75</t>
  </si>
  <si>
    <t>79</t>
  </si>
  <si>
    <t>69.68</t>
  </si>
  <si>
    <t>9320.172898</t>
  </si>
  <si>
    <t>6322.727893</t>
  </si>
  <si>
    <t>2917.346905</t>
  </si>
  <si>
    <t>80.0981</t>
  </si>
  <si>
    <t>448390</t>
  </si>
  <si>
    <t>574241</t>
  </si>
  <si>
    <t>184675</t>
  </si>
  <si>
    <t>238855</t>
  </si>
  <si>
    <t>29020</t>
  </si>
  <si>
    <t>312</t>
  </si>
  <si>
    <t>2832700</t>
  </si>
  <si>
    <t>1807523</t>
  </si>
  <si>
    <t>232733</t>
  </si>
  <si>
    <t>2602</t>
  </si>
  <si>
    <t>1004593</t>
  </si>
  <si>
    <t>234.8584928</t>
  </si>
  <si>
    <t>152</t>
  </si>
  <si>
    <t>56489</t>
  </si>
  <si>
    <t>63033</t>
  </si>
  <si>
    <t>40255</t>
  </si>
  <si>
    <t>29290</t>
  </si>
  <si>
    <t>10965</t>
  </si>
  <si>
    <t>20.66</t>
  </si>
  <si>
    <t>54.28</t>
  </si>
  <si>
    <t>7955.966567</t>
  </si>
  <si>
    <t>4245.121275</t>
  </si>
  <si>
    <t>3628.309183</t>
  </si>
  <si>
    <t>82.53611</t>
  </si>
  <si>
    <t>837414</t>
  </si>
  <si>
    <t>1029634</t>
  </si>
  <si>
    <t>406990</t>
  </si>
  <si>
    <t>489834</t>
  </si>
  <si>
    <t>83994</t>
  </si>
  <si>
    <t>1782</t>
  </si>
  <si>
    <t>8244289</t>
  </si>
  <si>
    <t>5056515</t>
  </si>
  <si>
    <t>1143251</t>
  </si>
  <si>
    <t>19269</t>
  </si>
  <si>
    <t>2943128</t>
  </si>
  <si>
    <t>239.1570796</t>
  </si>
  <si>
    <t>148049</t>
  </si>
  <si>
    <t>160049</t>
  </si>
  <si>
    <t>179</t>
  </si>
  <si>
    <t>63122</t>
  </si>
  <si>
    <t>46084</t>
  </si>
  <si>
    <t>17038</t>
  </si>
  <si>
    <t>54</t>
  </si>
  <si>
    <t>51.68</t>
  </si>
  <si>
    <t>20987.6374</t>
  </si>
  <si>
    <t>12093.01361</t>
  </si>
  <si>
    <t>8757.744267</t>
  </si>
  <si>
    <t>136.87953</t>
  </si>
  <si>
    <t>797331</t>
  </si>
  <si>
    <t>1055775</t>
  </si>
  <si>
    <t>354379</t>
  </si>
  <si>
    <t>444592</t>
  </si>
  <si>
    <t>60989</t>
  </si>
  <si>
    <t>5538500</t>
  </si>
  <si>
    <t>4570363</t>
  </si>
  <si>
    <t>698932</t>
  </si>
  <si>
    <t>11942</t>
  </si>
  <si>
    <t>2680870</t>
  </si>
  <si>
    <t>239.8231564</t>
  </si>
  <si>
    <t>210</t>
  </si>
  <si>
    <t>146362</t>
  </si>
  <si>
    <t>158578</t>
  </si>
  <si>
    <t>2225</t>
  </si>
  <si>
    <t>39777</t>
  </si>
  <si>
    <t>33765</t>
  </si>
  <si>
    <t>6012</t>
  </si>
  <si>
    <t>14.6</t>
  </si>
  <si>
    <t>41.79</t>
  </si>
  <si>
    <t>16522.83619</t>
  </si>
  <si>
    <t>10960.78881</t>
  </si>
  <si>
    <t>5412.467015</t>
  </si>
  <si>
    <t>149.58037</t>
  </si>
  <si>
    <t>885533</t>
  </si>
  <si>
    <t>1193776</t>
  </si>
  <si>
    <t>316885</t>
  </si>
  <si>
    <t>425202</t>
  </si>
  <si>
    <t>63828</t>
  </si>
  <si>
    <t>1443</t>
  </si>
  <si>
    <t>5141500</t>
  </si>
  <si>
    <t>2996352</t>
  </si>
  <si>
    <t>524984</t>
  </si>
  <si>
    <t>13683</t>
  </si>
  <si>
    <t>1825067</t>
  </si>
  <si>
    <t>233.6147798</t>
  </si>
  <si>
    <t>121</t>
  </si>
  <si>
    <t>101117</t>
  </si>
  <si>
    <t>112235</t>
  </si>
  <si>
    <t>46718</t>
  </si>
  <si>
    <t>14775</t>
  </si>
  <si>
    <t>20.86</t>
  </si>
  <si>
    <t>39.19</t>
  </si>
  <si>
    <t>11462.70209</t>
  </si>
  <si>
    <t>6999.921127</t>
  </si>
  <si>
    <t>4382.333635</t>
  </si>
  <si>
    <t>80.44733</t>
  </si>
  <si>
    <t>513400</t>
  </si>
  <si>
    <t>657267</t>
  </si>
  <si>
    <t>284756</t>
  </si>
  <si>
    <t>376207</t>
  </si>
  <si>
    <t>48993</t>
  </si>
  <si>
    <t>898</t>
  </si>
  <si>
    <t>6633940</t>
  </si>
  <si>
    <t>6324908</t>
  </si>
  <si>
    <t>738797</t>
  </si>
  <si>
    <t>12401</t>
  </si>
  <si>
    <t>3456305</t>
  </si>
  <si>
    <t>239.5299913</t>
  </si>
  <si>
    <t>173849</t>
  </si>
  <si>
    <t>199349</t>
  </si>
  <si>
    <t>24924</t>
  </si>
  <si>
    <t>14895</t>
  </si>
  <si>
    <t>10029</t>
  </si>
  <si>
    <t>7.95</t>
  </si>
  <si>
    <t>72.13</t>
  </si>
  <si>
    <t>16807.81435</t>
  </si>
  <si>
    <t>15150.05158</t>
  </si>
  <si>
    <t>1584.899833</t>
  </si>
  <si>
    <t>72.86294</t>
  </si>
  <si>
    <t>560672</t>
  </si>
  <si>
    <t>796583</t>
  </si>
  <si>
    <t>197232</t>
  </si>
  <si>
    <t>294439</t>
  </si>
  <si>
    <t>46818</t>
  </si>
  <si>
    <t>2285</t>
  </si>
  <si>
    <t>3429541</t>
  </si>
  <si>
    <t>2148399</t>
  </si>
  <si>
    <t>440711</t>
  </si>
  <si>
    <t>1242143</t>
  </si>
  <si>
    <t>237.9613729</t>
  </si>
  <si>
    <t>215</t>
  </si>
  <si>
    <t>66430</t>
  </si>
  <si>
    <t>78942</t>
  </si>
  <si>
    <t>24878</t>
  </si>
  <si>
    <t>17996</t>
  </si>
  <si>
    <t>6882</t>
  </si>
  <si>
    <t>2.47</t>
  </si>
  <si>
    <t>65.25</t>
  </si>
  <si>
    <t>8637.314121</t>
  </si>
  <si>
    <t>5112.359756</t>
  </si>
  <si>
    <t>3442.624985</t>
  </si>
  <si>
    <t>82.32938</t>
  </si>
  <si>
    <t>564890</t>
  </si>
  <si>
    <t>742895</t>
  </si>
  <si>
    <t>279256</t>
  </si>
  <si>
    <t>375626</t>
  </si>
  <si>
    <t>44291</t>
  </si>
  <si>
    <t>9588</t>
  </si>
  <si>
    <t>4398600</t>
  </si>
  <si>
    <t>3401085</t>
  </si>
  <si>
    <t>435677</t>
  </si>
  <si>
    <t>91798</t>
  </si>
  <si>
    <t>2017001</t>
  </si>
  <si>
    <t>238.2776952</t>
  </si>
  <si>
    <t>213</t>
  </si>
  <si>
    <t>103708</t>
  </si>
  <si>
    <t>119653</t>
  </si>
  <si>
    <t>33761</t>
  </si>
  <si>
    <t>24139</t>
  </si>
  <si>
    <t>9622</t>
  </si>
  <si>
    <t>4.2</t>
  </si>
  <si>
    <t>55.82</t>
  </si>
  <si>
    <t>12629.80605</t>
  </si>
  <si>
    <t>8104.02695</t>
  </si>
  <si>
    <t>4438.005235</t>
  </si>
  <si>
    <t>87.77387</t>
  </si>
  <si>
    <t>460656</t>
  </si>
  <si>
    <t>571238</t>
  </si>
  <si>
    <t>308775</t>
  </si>
  <si>
    <t>389956</t>
  </si>
  <si>
    <t>33205</t>
  </si>
  <si>
    <t>12668</t>
  </si>
  <si>
    <t>6320701</t>
  </si>
  <si>
    <t>4226187</t>
  </si>
  <si>
    <t>419469</t>
  </si>
  <si>
    <t>150671</t>
  </si>
  <si>
    <t>2520585</t>
  </si>
  <si>
    <t>251.4846057</t>
  </si>
  <si>
    <t>207</t>
  </si>
  <si>
    <t>139669</t>
  </si>
  <si>
    <t>159248</t>
  </si>
  <si>
    <t>147</t>
  </si>
  <si>
    <t>27998</t>
  </si>
  <si>
    <t>17484</t>
  </si>
  <si>
    <t>10514</t>
  </si>
  <si>
    <t>7.06</t>
  </si>
  <si>
    <t>72</t>
  </si>
  <si>
    <t>54.52</t>
  </si>
  <si>
    <t>16165.51177</t>
  </si>
  <si>
    <t>10628.20971</t>
  </si>
  <si>
    <t>5462.38826</t>
  </si>
  <si>
    <t>74.9138</t>
  </si>
  <si>
    <t>314143</t>
  </si>
  <si>
    <t>403368</t>
  </si>
  <si>
    <t>116580</t>
  </si>
  <si>
    <t>142723</t>
  </si>
  <si>
    <t>17187</t>
  </si>
  <si>
    <t>230</t>
  </si>
  <si>
    <t>1499101</t>
  </si>
  <si>
    <t>893287</t>
  </si>
  <si>
    <t>187080</t>
  </si>
  <si>
    <t>2563</t>
  </si>
  <si>
    <t>526329</t>
  </si>
  <si>
    <t>248.637834</t>
  </si>
  <si>
    <t>31114</t>
  </si>
  <si>
    <t>32332</t>
  </si>
  <si>
    <t>18092</t>
  </si>
  <si>
    <t>14477</t>
  </si>
  <si>
    <t>3615</t>
  </si>
  <si>
    <t>4.72</t>
  </si>
  <si>
    <t>83</t>
  </si>
  <si>
    <t>38.17</t>
  </si>
  <si>
    <t>3737.859923</t>
  </si>
  <si>
    <t>2221.049448</t>
  </si>
  <si>
    <t>1481.589295</t>
  </si>
  <si>
    <t>35.22118</t>
  </si>
  <si>
    <t>180551</t>
  </si>
  <si>
    <t>217056</t>
  </si>
  <si>
    <t>120598</t>
  </si>
  <si>
    <t>146848</t>
  </si>
  <si>
    <t>14643</t>
  </si>
  <si>
    <t>3213</t>
  </si>
  <si>
    <t>2965100</t>
  </si>
  <si>
    <t>2224211</t>
  </si>
  <si>
    <t>196862</t>
  </si>
  <si>
    <t>63858</t>
  </si>
  <si>
    <t>1130059</t>
  </si>
  <si>
    <t>235.5868844</t>
  </si>
  <si>
    <t>139</t>
  </si>
  <si>
    <t>56843</t>
  </si>
  <si>
    <t>62250</t>
  </si>
  <si>
    <t>257</t>
  </si>
  <si>
    <t>16196</t>
  </si>
  <si>
    <t>11609</t>
  </si>
  <si>
    <t>4587</t>
  </si>
  <si>
    <t>9.58</t>
  </si>
  <si>
    <t>56</t>
  </si>
  <si>
    <t>68.54</t>
  </si>
  <si>
    <t>10632.14771</t>
  </si>
  <si>
    <t>5239.949398</t>
  </si>
  <si>
    <t>5352.562364</t>
  </si>
  <si>
    <t>39.63595</t>
  </si>
  <si>
    <t>370607</t>
  </si>
  <si>
    <t>459884</t>
  </si>
  <si>
    <t>189901</t>
  </si>
  <si>
    <t>234916</t>
  </si>
  <si>
    <t>22415</t>
  </si>
  <si>
    <t>5687</t>
  </si>
  <si>
    <t>3962620</t>
  </si>
  <si>
    <t>2427403</t>
  </si>
  <si>
    <t>332649</t>
  </si>
  <si>
    <t>94424</t>
  </si>
  <si>
    <t>1198842</t>
  </si>
  <si>
    <t>245.2736337</t>
  </si>
  <si>
    <t>70643</t>
  </si>
  <si>
    <t>79997</t>
  </si>
  <si>
    <t>26842</t>
  </si>
  <si>
    <t>21314</t>
  </si>
  <si>
    <t>5528</t>
  </si>
  <si>
    <t>5.16</t>
  </si>
  <si>
    <t>67</t>
  </si>
  <si>
    <t>67.9</t>
  </si>
  <si>
    <t>9203.651845</t>
  </si>
  <si>
    <t>5953.779542</t>
  </si>
  <si>
    <t>3162.329173</t>
  </si>
  <si>
    <t>87.54313</t>
  </si>
  <si>
    <t>545348</t>
  </si>
  <si>
    <t>709968</t>
  </si>
  <si>
    <t>299645</t>
  </si>
  <si>
    <t>407000</t>
  </si>
  <si>
    <t>49630</t>
  </si>
  <si>
    <t>5391</t>
  </si>
  <si>
    <t>5628200</t>
  </si>
  <si>
    <t>2869205</t>
  </si>
  <si>
    <t>308472</t>
  </si>
  <si>
    <t>33353</t>
  </si>
  <si>
    <t>1688008</t>
  </si>
  <si>
    <t>249.5263931</t>
  </si>
  <si>
    <t>282</t>
  </si>
  <si>
    <t>99151</t>
  </si>
  <si>
    <t>120764</t>
  </si>
  <si>
    <t>128</t>
  </si>
  <si>
    <t>39551</t>
  </si>
  <si>
    <t>23469</t>
  </si>
  <si>
    <t>16082</t>
  </si>
  <si>
    <t>30.08</t>
  </si>
  <si>
    <t>12642.49598</t>
  </si>
  <si>
    <t>7159.423746</t>
  </si>
  <si>
    <t>5389.84886</t>
  </si>
  <si>
    <t>93.22337</t>
  </si>
  <si>
    <t>351186</t>
  </si>
  <si>
    <t>429781</t>
  </si>
  <si>
    <t>175789</t>
  </si>
  <si>
    <t>219674</t>
  </si>
  <si>
    <t>14119</t>
  </si>
  <si>
    <t>5786</t>
  </si>
  <si>
    <t>3585500</t>
  </si>
  <si>
    <t>3312958</t>
  </si>
  <si>
    <t>220432</t>
  </si>
  <si>
    <t>88564</t>
  </si>
  <si>
    <t>2144373</t>
  </si>
  <si>
    <t>244.238109</t>
  </si>
  <si>
    <t>119</t>
  </si>
  <si>
    <t>90499</t>
  </si>
  <si>
    <t>98608</t>
  </si>
  <si>
    <t>124</t>
  </si>
  <si>
    <t>15454</t>
  </si>
  <si>
    <t>9846</t>
  </si>
  <si>
    <t>5608</t>
  </si>
  <si>
    <t>6.71</t>
  </si>
  <si>
    <t>55.53</t>
  </si>
  <si>
    <t>10001.67332</t>
  </si>
  <si>
    <t>8091.50597</t>
  </si>
  <si>
    <t>1861.207013</t>
  </si>
  <si>
    <t>48.96034</t>
  </si>
  <si>
    <t>133521</t>
  </si>
  <si>
    <t>190148</t>
  </si>
  <si>
    <t>73557</t>
  </si>
  <si>
    <t>109313</t>
  </si>
  <si>
    <t>12609</t>
  </si>
  <si>
    <t>1464500</t>
  </si>
  <si>
    <t>1266783</t>
  </si>
  <si>
    <t>153774</t>
  </si>
  <si>
    <t>1119</t>
  </si>
  <si>
    <t>653463</t>
  </si>
  <si>
    <t>238.9184383</t>
  </si>
  <si>
    <t>244</t>
  </si>
  <si>
    <t>33848</t>
  </si>
  <si>
    <t>43357</t>
  </si>
  <si>
    <t>13463</t>
  </si>
  <si>
    <t>10073</t>
  </si>
  <si>
    <t>3390</t>
  </si>
  <si>
    <t>7.2</t>
  </si>
  <si>
    <t>68</t>
  </si>
  <si>
    <t>76.76</t>
  </si>
  <si>
    <t>5856.39297</t>
  </si>
  <si>
    <t>3026.57816</t>
  </si>
  <si>
    <t>2806.39595</t>
  </si>
  <si>
    <t>23.41886</t>
  </si>
  <si>
    <t>332323</t>
  </si>
  <si>
    <t>474821</t>
  </si>
  <si>
    <t>176746</t>
  </si>
  <si>
    <t>260800</t>
  </si>
  <si>
    <t>45900</t>
  </si>
  <si>
    <t>1796</t>
  </si>
  <si>
    <t>3193500</t>
  </si>
  <si>
    <t>2012702</t>
  </si>
  <si>
    <t>362979</t>
  </si>
  <si>
    <t>13097</t>
  </si>
  <si>
    <t>1171768</t>
  </si>
  <si>
    <t>240.448502</t>
  </si>
  <si>
    <t>164</t>
  </si>
  <si>
    <t>63908</t>
  </si>
  <si>
    <t>79512</t>
  </si>
  <si>
    <t>26348</t>
  </si>
  <si>
    <t>17493</t>
  </si>
  <si>
    <t>8855</t>
  </si>
  <si>
    <t>8.73</t>
  </si>
  <si>
    <t>43.94</t>
  </si>
  <si>
    <t>7435.981549</t>
  </si>
  <si>
    <t>4839.511809</t>
  </si>
  <si>
    <t>2510.208319</t>
  </si>
  <si>
    <t>86.26142</t>
  </si>
  <si>
    <t>418785</t>
  </si>
  <si>
    <t>586180</t>
  </si>
  <si>
    <t>202350</t>
  </si>
  <si>
    <t>289287</t>
  </si>
  <si>
    <t>35884</t>
  </si>
  <si>
    <t>15947</t>
  </si>
  <si>
    <t>2831700</t>
  </si>
  <si>
    <t>1855506</t>
  </si>
  <si>
    <t>260544</t>
  </si>
  <si>
    <t>93007</t>
  </si>
  <si>
    <t>1005033</t>
  </si>
  <si>
    <t>230.6718358</t>
  </si>
  <si>
    <t>59096</t>
  </si>
  <si>
    <t>15298</t>
  </si>
  <si>
    <t>12260</t>
  </si>
  <si>
    <t>3038</t>
  </si>
  <si>
    <t>30.72</t>
  </si>
  <si>
    <t>61.72</t>
  </si>
  <si>
    <t>6160.735354</t>
  </si>
  <si>
    <t>4280.129753</t>
  </si>
  <si>
    <t>1814.254801</t>
  </si>
  <si>
    <t>66.3508</t>
  </si>
  <si>
    <t>178269</t>
  </si>
  <si>
    <t>212176</t>
  </si>
  <si>
    <t>110308</t>
  </si>
  <si>
    <t>133576</t>
  </si>
  <si>
    <t>23686</t>
  </si>
  <si>
    <t>2287</t>
  </si>
  <si>
    <t>2281502</t>
  </si>
  <si>
    <t>1367405</t>
  </si>
  <si>
    <t>211351</t>
  </si>
  <si>
    <t>25943</t>
  </si>
  <si>
    <t>713781</t>
  </si>
  <si>
    <t>241.0650246</t>
  </si>
  <si>
    <t>47024</t>
  </si>
  <si>
    <t>51002</t>
  </si>
  <si>
    <t>14680</t>
  </si>
  <si>
    <t>9561</t>
  </si>
  <si>
    <t>5119</t>
  </si>
  <si>
    <t>8.86</t>
  </si>
  <si>
    <t>57.71</t>
  </si>
  <si>
    <t>6147.452413</t>
  </si>
  <si>
    <t>3296.3352</t>
  </si>
  <si>
    <t>2832.106353</t>
  </si>
  <si>
    <t>19.01086</t>
  </si>
  <si>
    <t>131264</t>
  </si>
  <si>
    <t>164179</t>
  </si>
  <si>
    <t>61747</t>
  </si>
  <si>
    <t>75328</t>
  </si>
  <si>
    <t>17471</t>
  </si>
  <si>
    <t>217</t>
  </si>
  <si>
    <t>1629500</t>
  </si>
  <si>
    <t>1183048</t>
  </si>
  <si>
    <t>205236</t>
  </si>
  <si>
    <t>4015</t>
  </si>
  <si>
    <t>620769</t>
  </si>
  <si>
    <t>233.6744914</t>
  </si>
  <si>
    <t>29703</t>
  </si>
  <si>
    <t>31583</t>
  </si>
  <si>
    <t>7520</t>
  </si>
  <si>
    <t>4222</t>
  </si>
  <si>
    <t>3298</t>
  </si>
  <si>
    <t>27.86</t>
  </si>
  <si>
    <t>24.17</t>
  </si>
  <si>
    <t>3729.560543</t>
  </si>
  <si>
    <t>2764.481397</t>
  </si>
  <si>
    <t>930.7899769</t>
  </si>
  <si>
    <t>34.28917</t>
  </si>
  <si>
    <t>235270</t>
  </si>
  <si>
    <t>259294</t>
  </si>
  <si>
    <t>120852</t>
  </si>
  <si>
    <t>136325</t>
  </si>
  <si>
    <t>29722</t>
  </si>
  <si>
    <t>3336</t>
  </si>
  <si>
    <t>2834700</t>
  </si>
  <si>
    <t>2336721</t>
  </si>
  <si>
    <t>416937</t>
  </si>
  <si>
    <t>53936</t>
  </si>
  <si>
    <t>1066115</t>
  </si>
  <si>
    <t>229.6651972</t>
  </si>
  <si>
    <t>61217</t>
  </si>
  <si>
    <t>65083</t>
  </si>
  <si>
    <t>16060</t>
  </si>
  <si>
    <t>11824</t>
  </si>
  <si>
    <t>9.32</t>
  </si>
  <si>
    <t>79.65</t>
  </si>
  <si>
    <t>7847.555885</t>
  </si>
  <si>
    <t>5366.634892</t>
  </si>
  <si>
    <t>2418.430693</t>
  </si>
  <si>
    <t>62.4903</t>
  </si>
  <si>
    <t>269861</t>
  </si>
  <si>
    <t>361997</t>
  </si>
  <si>
    <t>146638</t>
  </si>
  <si>
    <t>205647</t>
  </si>
  <si>
    <t>57126</t>
  </si>
  <si>
    <t>8669</t>
  </si>
  <si>
    <t>3297622</t>
  </si>
  <si>
    <t>2286550</t>
  </si>
  <si>
    <t>543300</t>
  </si>
  <si>
    <t>103444</t>
  </si>
  <si>
    <t>1065123</t>
  </si>
  <si>
    <t>239.6297199</t>
  </si>
  <si>
    <t>184</t>
  </si>
  <si>
    <t>67935</t>
  </si>
  <si>
    <t>79259</t>
  </si>
  <si>
    <t>26459</t>
  </si>
  <si>
    <t>12496</t>
  </si>
  <si>
    <t>13963</t>
  </si>
  <si>
    <t>20.51</t>
  </si>
  <si>
    <t>56.06</t>
  </si>
  <si>
    <t>7820.342981</t>
  </si>
  <si>
    <t>5479.25336</t>
  </si>
  <si>
    <t>2288.034551</t>
  </si>
  <si>
    <t>53.05507</t>
  </si>
  <si>
    <t>369851</t>
  </si>
  <si>
    <t>485735</t>
  </si>
  <si>
    <t>220631</t>
  </si>
  <si>
    <t>299368</t>
  </si>
  <si>
    <t>48418</t>
  </si>
  <si>
    <t>15529</t>
  </si>
  <si>
    <t>4169400</t>
  </si>
  <si>
    <t>3285617</t>
  </si>
  <si>
    <t>525245</t>
  </si>
  <si>
    <t>136602</t>
  </si>
  <si>
    <t>1761286</t>
  </si>
  <si>
    <t>242.5424148</t>
  </si>
  <si>
    <t>110</t>
  </si>
  <si>
    <t>107574</t>
  </si>
  <si>
    <t>126159</t>
  </si>
  <si>
    <t>154</t>
  </si>
  <si>
    <t>22417</t>
  </si>
  <si>
    <t>15942</t>
  </si>
  <si>
    <t>6475</t>
  </si>
  <si>
    <t>48.15</t>
  </si>
  <si>
    <t>46.44</t>
  </si>
  <si>
    <t>10951.72829</t>
  </si>
  <si>
    <t>7969.014813</t>
  </si>
  <si>
    <t>2922.68806</t>
  </si>
  <si>
    <t>60.02542</t>
  </si>
  <si>
    <t>138569</t>
  </si>
  <si>
    <t>164034</t>
  </si>
  <si>
    <t>91545</t>
  </si>
  <si>
    <t>108991</t>
  </si>
  <si>
    <t>16220</t>
  </si>
  <si>
    <t>572</t>
  </si>
  <si>
    <t>2144400</t>
  </si>
  <si>
    <t>1179750</t>
  </si>
  <si>
    <t>144227</t>
  </si>
  <si>
    <t>7686</t>
  </si>
  <si>
    <t>574619</t>
  </si>
  <si>
    <t>237.8912607</t>
  </si>
  <si>
    <t>38264</t>
  </si>
  <si>
    <t>41310</t>
  </si>
  <si>
    <t>9776</t>
  </si>
  <si>
    <t>5586</t>
  </si>
  <si>
    <t>4190</t>
  </si>
  <si>
    <t>27.97</t>
  </si>
  <si>
    <t>55.44</t>
  </si>
  <si>
    <t>4641.930985</t>
  </si>
  <si>
    <t>2806.522148</t>
  </si>
  <si>
    <t>1786.331537</t>
  </si>
  <si>
    <t>49.0773</t>
  </si>
  <si>
    <t>188675</t>
  </si>
  <si>
    <t>375015</t>
  </si>
  <si>
    <t>141233</t>
  </si>
  <si>
    <t>286222</t>
  </si>
  <si>
    <t>49869</t>
  </si>
  <si>
    <t>58879</t>
  </si>
  <si>
    <t>4196736</t>
  </si>
  <si>
    <t>2685022</t>
  </si>
  <si>
    <t>470771</t>
  </si>
  <si>
    <t>522784</t>
  </si>
  <si>
    <t>1442088</t>
  </si>
  <si>
    <t>191.7800807</t>
  </si>
  <si>
    <t>1168</t>
  </si>
  <si>
    <t>76243</t>
  </si>
  <si>
    <t>126999</t>
  </si>
  <si>
    <t>908</t>
  </si>
  <si>
    <t>11994</t>
  </si>
  <si>
    <t>5768</t>
  </si>
  <si>
    <t>6226</t>
  </si>
  <si>
    <t>55.7</t>
  </si>
  <si>
    <t>29.41</t>
  </si>
  <si>
    <t>6810.262831</t>
  </si>
  <si>
    <t>5149.337358</t>
  </si>
  <si>
    <t>1388.739493</t>
  </si>
  <si>
    <t>272.18598</t>
  </si>
  <si>
    <t>186108</t>
  </si>
  <si>
    <t>428736</t>
  </si>
  <si>
    <t>171340</t>
  </si>
  <si>
    <t>397990</t>
  </si>
  <si>
    <t>42057</t>
  </si>
  <si>
    <t>7594537</t>
  </si>
  <si>
    <t>4916080</t>
  </si>
  <si>
    <t>451747</t>
  </si>
  <si>
    <t>1055178</t>
  </si>
  <si>
    <t>2457750</t>
  </si>
  <si>
    <t>165.9430387</t>
  </si>
  <si>
    <t>2051</t>
  </si>
  <si>
    <t>126167</t>
  </si>
  <si>
    <t>259094</t>
  </si>
  <si>
    <t>2684</t>
  </si>
  <si>
    <t>12529</t>
  </si>
  <si>
    <t>9545</t>
  </si>
  <si>
    <t>2984</t>
  </si>
  <si>
    <t>43.39</t>
  </si>
  <si>
    <t>25.74</t>
  </si>
  <si>
    <t>11260.07337</t>
  </si>
  <si>
    <t>8157.892535</t>
  </si>
  <si>
    <t>2828.159671</t>
  </si>
  <si>
    <t>274.02116</t>
  </si>
  <si>
    <t>125320</t>
  </si>
  <si>
    <t>253494</t>
  </si>
  <si>
    <t>102802</t>
  </si>
  <si>
    <t>217603</t>
  </si>
  <si>
    <t>24184</t>
  </si>
  <si>
    <t>12814</t>
  </si>
  <si>
    <t>3548634</t>
  </si>
  <si>
    <t>2337683</t>
  </si>
  <si>
    <t>225663</t>
  </si>
  <si>
    <t>140705</t>
  </si>
  <si>
    <t>1683833</t>
  </si>
  <si>
    <t>222.601394</t>
  </si>
  <si>
    <t>223</t>
  </si>
  <si>
    <t>78605</t>
  </si>
  <si>
    <t>108009</t>
  </si>
  <si>
    <t>904</t>
  </si>
  <si>
    <t>9121</t>
  </si>
  <si>
    <t>5532</t>
  </si>
  <si>
    <t>3589</t>
  </si>
  <si>
    <t>42.42</t>
  </si>
  <si>
    <t>7079.236457</t>
  </si>
  <si>
    <t>5203.714946</t>
  </si>
  <si>
    <t>1638.297891</t>
  </si>
  <si>
    <t>237.22362</t>
  </si>
  <si>
    <t>133014</t>
  </si>
  <si>
    <t>265534</t>
  </si>
  <si>
    <t>127824</t>
  </si>
  <si>
    <t>258293</t>
  </si>
  <si>
    <t>16435</t>
  </si>
  <si>
    <t>49666</t>
  </si>
  <si>
    <t>5399455</t>
  </si>
  <si>
    <t>3453921</t>
  </si>
  <si>
    <t>214489</t>
  </si>
  <si>
    <t>649746</t>
  </si>
  <si>
    <t>2606807</t>
  </si>
  <si>
    <t>259.2901792</t>
  </si>
  <si>
    <t>106824</t>
  </si>
  <si>
    <t>141955</t>
  </si>
  <si>
    <t>1858</t>
  </si>
  <si>
    <t>20731</t>
  </si>
  <si>
    <t>12353</t>
  </si>
  <si>
    <t>8378</t>
  </si>
  <si>
    <t>46.41</t>
  </si>
  <si>
    <t>71</t>
  </si>
  <si>
    <t>38.95</t>
  </si>
  <si>
    <t>10316.4093</t>
  </si>
  <si>
    <t>8955.677951</t>
  </si>
  <si>
    <t>1135.644409</t>
  </si>
  <si>
    <t>225.08694</t>
  </si>
  <si>
    <t>122721</t>
  </si>
  <si>
    <t>225602</t>
  </si>
  <si>
    <t>98485</t>
  </si>
  <si>
    <t>189878</t>
  </si>
  <si>
    <t>7460</t>
  </si>
  <si>
    <t>111575</t>
  </si>
  <si>
    <t>1643949</t>
  </si>
  <si>
    <t>1057663</t>
  </si>
  <si>
    <t>36521</t>
  </si>
  <si>
    <t>602751</t>
  </si>
  <si>
    <t>468081</t>
  </si>
  <si>
    <t>244.0331425</t>
  </si>
  <si>
    <t>386</t>
  </si>
  <si>
    <t>37524</t>
  </si>
  <si>
    <t>56778</t>
  </si>
  <si>
    <t>11008</t>
  </si>
  <si>
    <t>8061</t>
  </si>
  <si>
    <t>2947</t>
  </si>
  <si>
    <t>28.98</t>
  </si>
  <si>
    <t>50.81</t>
  </si>
  <si>
    <t>4057.328672</t>
  </si>
  <si>
    <t>2581.048256</t>
  </si>
  <si>
    <t>1277.677856</t>
  </si>
  <si>
    <t>198.60256</t>
  </si>
  <si>
    <t>40355</t>
  </si>
  <si>
    <t>69418</t>
  </si>
  <si>
    <t>36376</t>
  </si>
  <si>
    <t>63848</t>
  </si>
  <si>
    <t>2543</t>
  </si>
  <si>
    <t>24966</t>
  </si>
  <si>
    <t>1266730</t>
  </si>
  <si>
    <t>813113</t>
  </si>
  <si>
    <t>27642</t>
  </si>
  <si>
    <t>321200</t>
  </si>
  <si>
    <t>378115</t>
  </si>
  <si>
    <t>236.4245111</t>
  </si>
  <si>
    <t>447</t>
  </si>
  <si>
    <t>23402</t>
  </si>
  <si>
    <t>35367</t>
  </si>
  <si>
    <t>5184</t>
  </si>
  <si>
    <t>3173</t>
  </si>
  <si>
    <t>29.02</t>
  </si>
  <si>
    <t>73</t>
  </si>
  <si>
    <t>59.93</t>
  </si>
  <si>
    <t>2730.090261</t>
  </si>
  <si>
    <t>1922.398435</t>
  </si>
  <si>
    <t>713.7010262</t>
  </si>
  <si>
    <t>93.9908</t>
  </si>
  <si>
    <t>157850</t>
  </si>
  <si>
    <t>357614</t>
  </si>
  <si>
    <t>123132</t>
  </si>
  <si>
    <t>288624</t>
  </si>
  <si>
    <t>11284</t>
  </si>
  <si>
    <t>157635</t>
  </si>
  <si>
    <t>3404776</t>
  </si>
  <si>
    <t>2209724</t>
  </si>
  <si>
    <t>75878</t>
  </si>
  <si>
    <t>1113707</t>
  </si>
  <si>
    <t>1021178</t>
  </si>
  <si>
    <t>243.8374684</t>
  </si>
  <si>
    <t>1222</t>
  </si>
  <si>
    <t>59693</t>
  </si>
  <si>
    <t>97593</t>
  </si>
  <si>
    <t>438</t>
  </si>
  <si>
    <t>18687</t>
  </si>
  <si>
    <t>11256</t>
  </si>
  <si>
    <t>7431</t>
  </si>
  <si>
    <t>44.79</t>
  </si>
  <si>
    <t>32.01</t>
  </si>
  <si>
    <t>8992.354065</t>
  </si>
  <si>
    <t>5388.135059</t>
  </si>
  <si>
    <t>3352.455375</t>
  </si>
  <si>
    <t>251.76363</t>
  </si>
  <si>
    <t>124740</t>
  </si>
  <si>
    <t>260317</t>
  </si>
  <si>
    <t>97363</t>
  </si>
  <si>
    <t>208344</t>
  </si>
  <si>
    <t>12425</t>
  </si>
  <si>
    <t>105334</t>
  </si>
  <si>
    <t>2996956</t>
  </si>
  <si>
    <t>1983977</t>
  </si>
  <si>
    <t>101053</t>
  </si>
  <si>
    <t>1047208</t>
  </si>
  <si>
    <t>1048328</t>
  </si>
  <si>
    <t>235.4673952</t>
  </si>
  <si>
    <t>2381</t>
  </si>
  <si>
    <t>53103</t>
  </si>
  <si>
    <t>92802</t>
  </si>
  <si>
    <t>474</t>
  </si>
  <si>
    <t>18946</t>
  </si>
  <si>
    <t>12753</t>
  </si>
  <si>
    <t>6193</t>
  </si>
  <si>
    <t>38.9</t>
  </si>
  <si>
    <t>32.98</t>
  </si>
  <si>
    <t>7699.896451</t>
  </si>
  <si>
    <t>4671.618963</t>
  </si>
  <si>
    <t>2840.544688</t>
  </si>
  <si>
    <t>187.7328</t>
  </si>
  <si>
    <t>163144</t>
  </si>
  <si>
    <t>402354</t>
  </si>
  <si>
    <t>148131</t>
  </si>
  <si>
    <t>374374</t>
  </si>
  <si>
    <t>22048</t>
  </si>
  <si>
    <t>104141</t>
  </si>
  <si>
    <t>3851737</t>
  </si>
  <si>
    <t>2484892</t>
  </si>
  <si>
    <t>137744</t>
  </si>
  <si>
    <t>840878</t>
  </si>
  <si>
    <t>1394035</t>
  </si>
  <si>
    <t>241.00895</t>
  </si>
  <si>
    <t>547</t>
  </si>
  <si>
    <t>107166</t>
  </si>
  <si>
    <t>179371</t>
  </si>
  <si>
    <t>708</t>
  </si>
  <si>
    <t>11248</t>
  </si>
  <si>
    <t>7573</t>
  </si>
  <si>
    <t>3675</t>
  </si>
  <si>
    <t>45.01</t>
  </si>
  <si>
    <t>35.62</t>
  </si>
  <si>
    <t>7863.754279</t>
  </si>
  <si>
    <t>5988.812117</t>
  </si>
  <si>
    <t>1603.687302</t>
  </si>
  <si>
    <t>271.25486</t>
  </si>
  <si>
    <t>136418</t>
  </si>
  <si>
    <t>313501</t>
  </si>
  <si>
    <t>114584</t>
  </si>
  <si>
    <t>273277</t>
  </si>
  <si>
    <t>11363</t>
  </si>
  <si>
    <t>164737</t>
  </si>
  <si>
    <t>4358200</t>
  </si>
  <si>
    <t>2793793</t>
  </si>
  <si>
    <t>108565</t>
  </si>
  <si>
    <t>1748967</t>
  </si>
  <si>
    <t>1526802</t>
  </si>
  <si>
    <t>232.1565265</t>
  </si>
  <si>
    <t>1135</t>
  </si>
  <si>
    <t>72982</t>
  </si>
  <si>
    <t>116216</t>
  </si>
  <si>
    <t>551</t>
  </si>
  <si>
    <t>15687</t>
  </si>
  <si>
    <t>10709</t>
  </si>
  <si>
    <t>4978</t>
  </si>
  <si>
    <t>21.74</t>
  </si>
  <si>
    <t>62.91</t>
  </si>
  <si>
    <t>8388.218157</t>
  </si>
  <si>
    <t>6485.972786</t>
  </si>
  <si>
    <t>1695.59539</t>
  </si>
  <si>
    <t>206.64998</t>
  </si>
  <si>
    <t>118924</t>
  </si>
  <si>
    <t>240925</t>
  </si>
  <si>
    <t>71528</t>
  </si>
  <si>
    <t>158537</t>
  </si>
  <si>
    <t>2717</t>
  </si>
  <si>
    <t>110541</t>
  </si>
  <si>
    <t>1217304</t>
  </si>
  <si>
    <t>875832</t>
  </si>
  <si>
    <t>12515</t>
  </si>
  <si>
    <t>604770</t>
  </si>
  <si>
    <t>425194</t>
  </si>
  <si>
    <t>249.1437365</t>
  </si>
  <si>
    <t>839</t>
  </si>
  <si>
    <t>25147</t>
  </si>
  <si>
    <t>37008</t>
  </si>
  <si>
    <t>12540</t>
  </si>
  <si>
    <t>8621</t>
  </si>
  <si>
    <t>3919</t>
  </si>
  <si>
    <t>19.27</t>
  </si>
  <si>
    <t>62.46</t>
  </si>
  <si>
    <t>3971.924781</t>
  </si>
  <si>
    <t>2182.08057</t>
  </si>
  <si>
    <t>1630.033921</t>
  </si>
  <si>
    <t>159.81029</t>
  </si>
  <si>
    <t>38444</t>
  </si>
  <si>
    <t>82625</t>
  </si>
  <si>
    <t>31705</t>
  </si>
  <si>
    <t>70135</t>
  </si>
  <si>
    <t>1693</t>
  </si>
  <si>
    <t>55309</t>
  </si>
  <si>
    <t>758252</t>
  </si>
  <si>
    <t>482891</t>
  </si>
  <si>
    <t>390152</t>
  </si>
  <si>
    <t>236052</t>
  </si>
  <si>
    <t>258.5317506</t>
  </si>
  <si>
    <t>289</t>
  </si>
  <si>
    <t>15749</t>
  </si>
  <si>
    <t>26032</t>
  </si>
  <si>
    <t>445</t>
  </si>
  <si>
    <t>4649</t>
  </si>
  <si>
    <t>3202</t>
  </si>
  <si>
    <t>1447</t>
  </si>
  <si>
    <t>14.07</t>
  </si>
  <si>
    <t>59.02</t>
  </si>
  <si>
    <t>1661.188656</t>
  </si>
  <si>
    <t>1248.426556</t>
  </si>
  <si>
    <t>329.0091398</t>
  </si>
  <si>
    <t>83.75296</t>
  </si>
  <si>
    <t>136328</t>
  </si>
  <si>
    <t>249215</t>
  </si>
  <si>
    <t>103886</t>
  </si>
  <si>
    <t>201770</t>
  </si>
  <si>
    <t>18501</t>
  </si>
  <si>
    <t>96399</t>
  </si>
  <si>
    <t>2616842</t>
  </si>
  <si>
    <t>1706480</t>
  </si>
  <si>
    <t>153059</t>
  </si>
  <si>
    <t>782089</t>
  </si>
  <si>
    <t>865677</t>
  </si>
  <si>
    <t>219.9984481</t>
  </si>
  <si>
    <t>607</t>
  </si>
  <si>
    <t>49650</t>
  </si>
  <si>
    <t>81651</t>
  </si>
  <si>
    <t>874</t>
  </si>
  <si>
    <t>18131</t>
  </si>
  <si>
    <t>40.85</t>
  </si>
  <si>
    <t>6045.269349</t>
  </si>
  <si>
    <t>3754.229516</t>
  </si>
  <si>
    <t>2043.079562</t>
  </si>
  <si>
    <t>247.96027</t>
  </si>
  <si>
    <t>141808</t>
  </si>
  <si>
    <t>313528</t>
  </si>
  <si>
    <t>104764</t>
  </si>
  <si>
    <t>247555</t>
  </si>
  <si>
    <t>61687</t>
  </si>
  <si>
    <t>22679</t>
  </si>
  <si>
    <t>2346265</t>
  </si>
  <si>
    <t>1550377</t>
  </si>
  <si>
    <t>377619</t>
  </si>
  <si>
    <t>161943</t>
  </si>
  <si>
    <t>826261</t>
  </si>
  <si>
    <t>209.0323871</t>
  </si>
  <si>
    <t>48277</t>
  </si>
  <si>
    <t>87873</t>
  </si>
  <si>
    <t>361</t>
  </si>
  <si>
    <t>8506</t>
  </si>
  <si>
    <t>7136</t>
  </si>
  <si>
    <t>1370</t>
  </si>
  <si>
    <t>44.81</t>
  </si>
  <si>
    <t>24.85</t>
  </si>
  <si>
    <t>5119.086876</t>
  </si>
  <si>
    <t>3240.790052</t>
  </si>
  <si>
    <t>1690.915314</t>
  </si>
  <si>
    <t>187.38151</t>
  </si>
  <si>
    <t>188469</t>
  </si>
  <si>
    <t>410568</t>
  </si>
  <si>
    <t>151445</t>
  </si>
  <si>
    <t>340634</t>
  </si>
  <si>
    <t>37111</t>
  </si>
  <si>
    <t>86193</t>
  </si>
  <si>
    <t>3726011</t>
  </si>
  <si>
    <t>2408499</t>
  </si>
  <si>
    <t>234291</t>
  </si>
  <si>
    <t>633893</t>
  </si>
  <si>
    <t>1243989</t>
  </si>
  <si>
    <t>196.4677864</t>
  </si>
  <si>
    <t>695</t>
  </si>
  <si>
    <t>72050</t>
  </si>
  <si>
    <t>133726</t>
  </si>
  <si>
    <t>10987</t>
  </si>
  <si>
    <t>6108</t>
  </si>
  <si>
    <t>4879</t>
  </si>
  <si>
    <t>50.09</t>
  </si>
  <si>
    <t>31.48</t>
  </si>
  <si>
    <t>6387.619428</t>
  </si>
  <si>
    <t>4731.924671</t>
  </si>
  <si>
    <t>1435.945106</t>
  </si>
  <si>
    <t>219.74965</t>
  </si>
  <si>
    <t>156126</t>
  </si>
  <si>
    <t>334640</t>
  </si>
  <si>
    <t>125947</t>
  </si>
  <si>
    <t>284833</t>
  </si>
  <si>
    <t>49133</t>
  </si>
  <si>
    <t>12828</t>
  </si>
  <si>
    <t>4400935</t>
  </si>
  <si>
    <t>2850935</t>
  </si>
  <si>
    <t>461683</t>
  </si>
  <si>
    <t>127023</t>
  </si>
  <si>
    <t>1847913</t>
  </si>
  <si>
    <t>248.1682296</t>
  </si>
  <si>
    <t>1009</t>
  </si>
  <si>
    <t>86130</t>
  </si>
  <si>
    <t>142166</t>
  </si>
  <si>
    <t>1455</t>
  </si>
  <si>
    <t>12890</t>
  </si>
  <si>
    <t>11343</t>
  </si>
  <si>
    <t>1547</t>
  </si>
  <si>
    <t>41.02</t>
  </si>
  <si>
    <t>42.97</t>
  </si>
  <si>
    <t>10113.2359</t>
  </si>
  <si>
    <t>7075.114917</t>
  </si>
  <si>
    <t>2878.00159</t>
  </si>
  <si>
    <t>160.11939</t>
  </si>
  <si>
    <t>44289</t>
  </si>
  <si>
    <t>102897</t>
  </si>
  <si>
    <t>41583</t>
  </si>
  <si>
    <t>97237</t>
  </si>
  <si>
    <t>4047</t>
  </si>
  <si>
    <t>72506</t>
  </si>
  <si>
    <t>874679</t>
  </si>
  <si>
    <t>562035</t>
  </si>
  <si>
    <t>19850</t>
  </si>
  <si>
    <t>433690</t>
  </si>
  <si>
    <t>275269</t>
  </si>
  <si>
    <t>241.7404786</t>
  </si>
  <si>
    <t>19559</t>
  </si>
  <si>
    <t>36030</t>
  </si>
  <si>
    <t>4129</t>
  </si>
  <si>
    <t>3258</t>
  </si>
  <si>
    <t>871</t>
  </si>
  <si>
    <t>28.07</t>
  </si>
  <si>
    <t>47.33</t>
  </si>
  <si>
    <t>2372.726932</t>
  </si>
  <si>
    <t>1358.666099</t>
  </si>
  <si>
    <t>935.3971032</t>
  </si>
  <si>
    <t>78.66373</t>
  </si>
  <si>
    <t>23602</t>
  </si>
  <si>
    <t>58331</t>
  </si>
  <si>
    <t>18721</t>
  </si>
  <si>
    <t>48369</t>
  </si>
  <si>
    <t>1096</t>
  </si>
  <si>
    <t>40830</t>
  </si>
  <si>
    <t>496302</t>
  </si>
  <si>
    <t>325082</t>
  </si>
  <si>
    <t>9345</t>
  </si>
  <si>
    <t>275300</t>
  </si>
  <si>
    <t>182291</t>
  </si>
  <si>
    <t>246.3257042</t>
  </si>
  <si>
    <t>316</t>
  </si>
  <si>
    <t>8201</t>
  </si>
  <si>
    <t>14894</t>
  </si>
  <si>
    <t>2708</t>
  </si>
  <si>
    <t>2039</t>
  </si>
  <si>
    <t>669</t>
  </si>
  <si>
    <t>31.18</t>
  </si>
  <si>
    <t>33.61</t>
  </si>
  <si>
    <t>1449.928069</t>
  </si>
  <si>
    <t>800.7605258</t>
  </si>
  <si>
    <t>604.8320136</t>
  </si>
  <si>
    <t>44.33553</t>
  </si>
  <si>
    <t>198001</t>
  </si>
  <si>
    <t>494986</t>
  </si>
  <si>
    <t>164705</t>
  </si>
  <si>
    <t>440427</t>
  </si>
  <si>
    <t>84102</t>
  </si>
  <si>
    <t>61308</t>
  </si>
  <si>
    <t>4604209</t>
  </si>
  <si>
    <t>2972836</t>
  </si>
  <si>
    <t>514041</t>
  </si>
  <si>
    <t>476684</t>
  </si>
  <si>
    <t>1593736</t>
  </si>
  <si>
    <t>182.1754278</t>
  </si>
  <si>
    <t>553</t>
  </si>
  <si>
    <t>103910</t>
  </si>
  <si>
    <t>216449</t>
  </si>
  <si>
    <t>1158</t>
  </si>
  <si>
    <t>10359</t>
  </si>
  <si>
    <t>8386</t>
  </si>
  <si>
    <t>1973</t>
  </si>
  <si>
    <t>49.98</t>
  </si>
  <si>
    <t>38.08</t>
  </si>
  <si>
    <t>7702.175265</t>
  </si>
  <si>
    <t>5415.776701</t>
  </si>
  <si>
    <t>2041.622884</t>
  </si>
  <si>
    <t>244.77568</t>
  </si>
  <si>
    <t>144165</t>
  </si>
  <si>
    <t>329300</t>
  </si>
  <si>
    <t>133666</t>
  </si>
  <si>
    <t>312676</t>
  </si>
  <si>
    <t>26269</t>
  </si>
  <si>
    <t>112956</t>
  </si>
  <si>
    <t>4236686</t>
  </si>
  <si>
    <t>2792810</t>
  </si>
  <si>
    <t>215012</t>
  </si>
  <si>
    <t>1040022</t>
  </si>
  <si>
    <t>1448048</t>
  </si>
  <si>
    <t>194.5321634</t>
  </si>
  <si>
    <t>639</t>
  </si>
  <si>
    <t>89506</t>
  </si>
  <si>
    <t>170837</t>
  </si>
  <si>
    <t>16118</t>
  </si>
  <si>
    <t>10011</t>
  </si>
  <si>
    <t>6107</t>
  </si>
  <si>
    <t>29.4</t>
  </si>
  <si>
    <t>36.12</t>
  </si>
  <si>
    <t>8462.683103</t>
  </si>
  <si>
    <t>5432.913713</t>
  </si>
  <si>
    <t>2823.61994</t>
  </si>
  <si>
    <t>206.14945</t>
  </si>
  <si>
    <t>171439</t>
  </si>
  <si>
    <t>389542</t>
  </si>
  <si>
    <t>122004</t>
  </si>
  <si>
    <t>294923</t>
  </si>
  <si>
    <t>33444</t>
  </si>
  <si>
    <t>9609</t>
  </si>
  <si>
    <t>3495486</t>
  </si>
  <si>
    <t>2265689</t>
  </si>
  <si>
    <t>238353</t>
  </si>
  <si>
    <t>78371</t>
  </si>
  <si>
    <t>1148556</t>
  </si>
  <si>
    <t>178.5680816</t>
  </si>
  <si>
    <t>642</t>
  </si>
  <si>
    <t>62742</t>
  </si>
  <si>
    <t>116156</t>
  </si>
  <si>
    <t>501</t>
  </si>
  <si>
    <t>9978</t>
  </si>
  <si>
    <t>6693</t>
  </si>
  <si>
    <t>3285</t>
  </si>
  <si>
    <t>29.48</t>
  </si>
  <si>
    <t>58.63</t>
  </si>
  <si>
    <t>5630.67783</t>
  </si>
  <si>
    <t>4045.797383</t>
  </si>
  <si>
    <t>1411.818127</t>
  </si>
  <si>
    <t>173.06232</t>
  </si>
  <si>
    <t>154270</t>
  </si>
  <si>
    <t>375371</t>
  </si>
  <si>
    <t>140719</t>
  </si>
  <si>
    <t>352466</t>
  </si>
  <si>
    <t>22291</t>
  </si>
  <si>
    <t>112795</t>
  </si>
  <si>
    <t>4630274</t>
  </si>
  <si>
    <t>3018583</t>
  </si>
  <si>
    <t>188345</t>
  </si>
  <si>
    <t>1030417</t>
  </si>
  <si>
    <t>2086811</t>
  </si>
  <si>
    <t>239.5029281</t>
  </si>
  <si>
    <t>136</t>
  </si>
  <si>
    <t>108666</t>
  </si>
  <si>
    <t>146780</t>
  </si>
  <si>
    <t>1378</t>
  </si>
  <si>
    <t>14400</t>
  </si>
  <si>
    <t>11039</t>
  </si>
  <si>
    <t>3361</t>
  </si>
  <si>
    <t>41.46</t>
  </si>
  <si>
    <t>27.55</t>
  </si>
  <si>
    <t>10321.06662</t>
  </si>
  <si>
    <t>7229.594672</t>
  </si>
  <si>
    <t>2685.803895</t>
  </si>
  <si>
    <t>405.66805</t>
  </si>
  <si>
    <t>99621</t>
  </si>
  <si>
    <t>255820</t>
  </si>
  <si>
    <t>80624</t>
  </si>
  <si>
    <t>218420</t>
  </si>
  <si>
    <t>7488</t>
  </si>
  <si>
    <t>167194</t>
  </si>
  <si>
    <t>2105146</t>
  </si>
  <si>
    <t>1368108</t>
  </si>
  <si>
    <t>40761</t>
  </si>
  <si>
    <t>1052565</t>
  </si>
  <si>
    <t>683591</t>
  </si>
  <si>
    <t>243.6110379</t>
  </si>
  <si>
    <t>73249</t>
  </si>
  <si>
    <t>535</t>
  </si>
  <si>
    <t>12312</t>
  </si>
  <si>
    <t>7898</t>
  </si>
  <si>
    <t>4414</t>
  </si>
  <si>
    <t>25.33</t>
  </si>
  <si>
    <t>45.86</t>
  </si>
  <si>
    <t>5868.534113</t>
  </si>
  <si>
    <t>3332.862099</t>
  </si>
  <si>
    <t>2360.057904</t>
  </si>
  <si>
    <t>175.61411</t>
  </si>
  <si>
    <t>37286</t>
  </si>
  <si>
    <t>75296</t>
  </si>
  <si>
    <t>34536</t>
  </si>
  <si>
    <t>70763</t>
  </si>
  <si>
    <t>846</t>
  </si>
  <si>
    <t>61145</t>
  </si>
  <si>
    <t>1223151</t>
  </si>
  <si>
    <t>736931</t>
  </si>
  <si>
    <t>4966</t>
  </si>
  <si>
    <t>673876</t>
  </si>
  <si>
    <t>367430</t>
  </si>
  <si>
    <t>240.7705063</t>
  </si>
  <si>
    <t>288</t>
  </si>
  <si>
    <t>22571</t>
  </si>
  <si>
    <t>42783</t>
  </si>
  <si>
    <t>283</t>
  </si>
  <si>
    <t>4281</t>
  </si>
  <si>
    <t>3280</t>
  </si>
  <si>
    <t>1001</t>
  </si>
  <si>
    <t>36.77</t>
  </si>
  <si>
    <t>45.73</t>
  </si>
  <si>
    <t>2458.881146</t>
  </si>
  <si>
    <t>1774.3125</t>
  </si>
  <si>
    <t>594.1948255</t>
  </si>
  <si>
    <t>90.37382</t>
  </si>
  <si>
    <t>138468</t>
  </si>
  <si>
    <t>295090</t>
  </si>
  <si>
    <t>110583</t>
  </si>
  <si>
    <t>244199</t>
  </si>
  <si>
    <t>55414</t>
  </si>
  <si>
    <t>21376</t>
  </si>
  <si>
    <t>3573739</t>
  </si>
  <si>
    <t>2313675</t>
  </si>
  <si>
    <t>494785</t>
  </si>
  <si>
    <t>204458</t>
  </si>
  <si>
    <t>1126004</t>
  </si>
  <si>
    <t>166.5656907</t>
  </si>
  <si>
    <t>875</t>
  </si>
  <si>
    <t>55051</t>
  </si>
  <si>
    <t>103705</t>
  </si>
  <si>
    <t>568</t>
  </si>
  <si>
    <t>10339</t>
  </si>
  <si>
    <t>8453</t>
  </si>
  <si>
    <t>1886</t>
  </si>
  <si>
    <t>36.5</t>
  </si>
  <si>
    <t>37.55</t>
  </si>
  <si>
    <t>5793.798225</t>
  </si>
  <si>
    <t>3853.788745</t>
  </si>
  <si>
    <t>1809.40066</t>
  </si>
  <si>
    <t>130.60882</t>
  </si>
  <si>
    <t>129392</t>
  </si>
  <si>
    <t>233731</t>
  </si>
  <si>
    <t>119676</t>
  </si>
  <si>
    <t>219115</t>
  </si>
  <si>
    <t>9252</t>
  </si>
  <si>
    <t>104721</t>
  </si>
  <si>
    <t>3295201</t>
  </si>
  <si>
    <t>2108496</t>
  </si>
  <si>
    <t>74381</t>
  </si>
  <si>
    <t>1011492</t>
  </si>
  <si>
    <t>925381</t>
  </si>
  <si>
    <t>243.5394333</t>
  </si>
  <si>
    <t>630</t>
  </si>
  <si>
    <t>66017</t>
  </si>
  <si>
    <t>103072</t>
  </si>
  <si>
    <t>393</t>
  </si>
  <si>
    <t>12474</t>
  </si>
  <si>
    <t>6824</t>
  </si>
  <si>
    <t>5650</t>
  </si>
  <si>
    <t>42.98</t>
  </si>
  <si>
    <t>35.51</t>
  </si>
  <si>
    <t>8089.510192</t>
  </si>
  <si>
    <t>5135.01921</t>
  </si>
  <si>
    <t>2779.111762</t>
  </si>
  <si>
    <t>175.37922</t>
  </si>
  <si>
    <t>117340</t>
  </si>
  <si>
    <t>218880</t>
  </si>
  <si>
    <t>102154</t>
  </si>
  <si>
    <t>194485</t>
  </si>
  <si>
    <t>6355</t>
  </si>
  <si>
    <t>109481</t>
  </si>
  <si>
    <t>2910233</t>
  </si>
  <si>
    <t>1862301</t>
  </si>
  <si>
    <t>52305</t>
  </si>
  <si>
    <t>1050679</t>
  </si>
  <si>
    <t>849301</t>
  </si>
  <si>
    <t>232.1777127</t>
  </si>
  <si>
    <t>1408</t>
  </si>
  <si>
    <t>51247</t>
  </si>
  <si>
    <t>81766</t>
  </si>
  <si>
    <t>9171</t>
  </si>
  <si>
    <t>5090</t>
  </si>
  <si>
    <t>4081</t>
  </si>
  <si>
    <t>50.47</t>
  </si>
  <si>
    <t>39.1</t>
  </si>
  <si>
    <t>6248.703335</t>
  </si>
  <si>
    <t>4323.847866</t>
  </si>
  <si>
    <t>1697.72461</t>
  </si>
  <si>
    <t>227.13086</t>
  </si>
  <si>
    <t>69031</t>
  </si>
  <si>
    <t>140943</t>
  </si>
  <si>
    <t>62344</t>
  </si>
  <si>
    <t>130263</t>
  </si>
  <si>
    <t>7870</t>
  </si>
  <si>
    <t>82707</t>
  </si>
  <si>
    <t>2505019</t>
  </si>
  <si>
    <t>1601275</t>
  </si>
  <si>
    <t>84124</t>
  </si>
  <si>
    <t>1070544</t>
  </si>
  <si>
    <t>810845</t>
  </si>
  <si>
    <t>212.3430254</t>
  </si>
  <si>
    <t>1113</t>
  </si>
  <si>
    <t>41020</t>
  </si>
  <si>
    <t>68778</t>
  </si>
  <si>
    <t>290</t>
  </si>
  <si>
    <t>7610</t>
  </si>
  <si>
    <t>5561</t>
  </si>
  <si>
    <t>2049</t>
  </si>
  <si>
    <t>50.19</t>
  </si>
  <si>
    <t>30.81</t>
  </si>
  <si>
    <t>4830.080247</t>
  </si>
  <si>
    <t>3400.19578</t>
  </si>
  <si>
    <t>1342.706127</t>
  </si>
  <si>
    <t>87.17834</t>
  </si>
  <si>
    <t>140203</t>
  </si>
  <si>
    <t>317966</t>
  </si>
  <si>
    <t>100350</t>
  </si>
  <si>
    <t>249725</t>
  </si>
  <si>
    <t>64135</t>
  </si>
  <si>
    <t>44777</t>
  </si>
  <si>
    <t>2023154</t>
  </si>
  <si>
    <t>1310620</t>
  </si>
  <si>
    <t>304606</t>
  </si>
  <si>
    <t>244841</t>
  </si>
  <si>
    <t>697052</t>
  </si>
  <si>
    <t>224.6744923</t>
  </si>
  <si>
    <t>48056</t>
  </si>
  <si>
    <t>89707</t>
  </si>
  <si>
    <t>637</t>
  </si>
  <si>
    <t>6977</t>
  </si>
  <si>
    <t>5989</t>
  </si>
  <si>
    <t>988</t>
  </si>
  <si>
    <t>53.3</t>
  </si>
  <si>
    <t>20.36</t>
  </si>
  <si>
    <t>4975.907905</t>
  </si>
  <si>
    <t>2944.628831</t>
  </si>
  <si>
    <t>1894.200884</t>
  </si>
  <si>
    <t>137.07819</t>
  </si>
  <si>
    <t>60518</t>
  </si>
  <si>
    <t>143922</t>
  </si>
  <si>
    <t>58755</t>
  </si>
  <si>
    <t>141329</t>
  </si>
  <si>
    <t>6827</t>
  </si>
  <si>
    <t>69522</t>
  </si>
  <si>
    <t>2273810</t>
  </si>
  <si>
    <t>1448191</t>
  </si>
  <si>
    <t>71323</t>
  </si>
  <si>
    <t>711607</t>
  </si>
  <si>
    <t>835216</t>
  </si>
  <si>
    <t>307.5100411</t>
  </si>
  <si>
    <t>45242</t>
  </si>
  <si>
    <t>76445</t>
  </si>
  <si>
    <t>1210</t>
  </si>
  <si>
    <t>11642</t>
  </si>
  <si>
    <t>6024</t>
  </si>
  <si>
    <t>5618</t>
  </si>
  <si>
    <t>46.11</t>
  </si>
  <si>
    <t>39.96</t>
  </si>
  <si>
    <t>5184.869966</t>
  </si>
  <si>
    <t>4453.332739</t>
  </si>
  <si>
    <t>654.9987165</t>
  </si>
  <si>
    <t>76.53851</t>
  </si>
  <si>
    <t>75748</t>
  </si>
  <si>
    <t>169854</t>
  </si>
  <si>
    <t>73604</t>
  </si>
  <si>
    <t>166106</t>
  </si>
  <si>
    <t>13149</t>
  </si>
  <si>
    <t>22843</t>
  </si>
  <si>
    <t>3222543</t>
  </si>
  <si>
    <t>2058741</t>
  </si>
  <si>
    <t>159342</t>
  </si>
  <si>
    <t>331680</t>
  </si>
  <si>
    <t>1127820</t>
  </si>
  <si>
    <t>182.6210711</t>
  </si>
  <si>
    <t>421</t>
  </si>
  <si>
    <t>57542</t>
  </si>
  <si>
    <t>103979</t>
  </si>
  <si>
    <t>1258</t>
  </si>
  <si>
    <t>8817</t>
  </si>
  <si>
    <t>6067</t>
  </si>
  <si>
    <t>2750</t>
  </si>
  <si>
    <t>52.71</t>
  </si>
  <si>
    <t>28.67</t>
  </si>
  <si>
    <t>4509.223615</t>
  </si>
  <si>
    <t>3759.694866</t>
  </si>
  <si>
    <t>634.7447696</t>
  </si>
  <si>
    <t>114.78398</t>
  </si>
  <si>
    <t>127737</t>
  </si>
  <si>
    <t>273488</t>
  </si>
  <si>
    <t>103573</t>
  </si>
  <si>
    <t>65767</t>
  </si>
  <si>
    <t>28375</t>
  </si>
  <si>
    <t>3046533</t>
  </si>
  <si>
    <t>1968309</t>
  </si>
  <si>
    <t>465913</t>
  </si>
  <si>
    <t>287079</t>
  </si>
  <si>
    <t>999695</t>
  </si>
  <si>
    <t>208.4825194</t>
  </si>
  <si>
    <t>676</t>
  </si>
  <si>
    <t>56608</t>
  </si>
  <si>
    <t>103465</t>
  </si>
  <si>
    <t>640</t>
  </si>
  <si>
    <t>11226</t>
  </si>
  <si>
    <t>8339</t>
  </si>
  <si>
    <t>2887</t>
  </si>
  <si>
    <t>46.75</t>
  </si>
  <si>
    <t>30.57</t>
  </si>
  <si>
    <t>6710.174662</t>
  </si>
  <si>
    <t>4103.580192</t>
  </si>
  <si>
    <t>2488.77038</t>
  </si>
  <si>
    <t>117.82409</t>
  </si>
  <si>
    <t>78445</t>
  </si>
  <si>
    <t>144599</t>
  </si>
  <si>
    <t>71910</t>
  </si>
  <si>
    <t>135061</t>
  </si>
  <si>
    <t>6129</t>
  </si>
  <si>
    <t>81467</t>
  </si>
  <si>
    <t>2156516</t>
  </si>
  <si>
    <t>1399707</t>
  </si>
  <si>
    <t>60284</t>
  </si>
  <si>
    <t>842206</t>
  </si>
  <si>
    <t>665456</t>
  </si>
  <si>
    <t>244.4335807</t>
  </si>
  <si>
    <t>375</t>
  </si>
  <si>
    <t>47614</t>
  </si>
  <si>
    <t>72326</t>
  </si>
  <si>
    <t>479</t>
  </si>
  <si>
    <t>10154</t>
  </si>
  <si>
    <t>7238</t>
  </si>
  <si>
    <t>2916</t>
  </si>
  <si>
    <t>23.41</t>
  </si>
  <si>
    <t>66.14</t>
  </si>
  <si>
    <t>4371.324766</t>
  </si>
  <si>
    <t>3421.35394</t>
  </si>
  <si>
    <t>845.7772859</t>
  </si>
  <si>
    <t>104.19354</t>
  </si>
  <si>
    <t>21144</t>
  </si>
  <si>
    <t>33136</t>
  </si>
  <si>
    <t>500000</t>
  </si>
  <si>
    <t>100</t>
  </si>
  <si>
    <t>20461</t>
  </si>
  <si>
    <t>24251</t>
  </si>
  <si>
    <t>3632</t>
  </si>
  <si>
    <t>4572</t>
  </si>
  <si>
    <t>325</t>
  </si>
  <si>
    <t>43681</t>
  </si>
  <si>
    <t>11150</t>
  </si>
  <si>
    <t>1206</t>
  </si>
  <si>
    <t>9193</t>
  </si>
  <si>
    <t>299.6684305</t>
  </si>
  <si>
    <t>593</t>
  </si>
  <si>
    <t>612</t>
  </si>
  <si>
    <t>323</t>
  </si>
  <si>
    <t>62.39</t>
  </si>
  <si>
    <t>16.87</t>
  </si>
  <si>
    <t>48.5869675</t>
  </si>
  <si>
    <t>33.41303</t>
  </si>
  <si>
    <t>14.9319775</t>
  </si>
  <si>
    <t>0.24196</t>
  </si>
  <si>
    <t>26462</t>
  </si>
  <si>
    <t>3679</t>
  </si>
  <si>
    <t>5519</t>
  </si>
  <si>
    <t>4317</t>
  </si>
  <si>
    <t>56319</t>
  </si>
  <si>
    <t>16711</t>
  </si>
  <si>
    <t>12028</t>
  </si>
  <si>
    <t>11222</t>
  </si>
  <si>
    <t>239.2051343</t>
  </si>
  <si>
    <t>944</t>
  </si>
  <si>
    <t>486</t>
  </si>
  <si>
    <t>482</t>
  </si>
  <si>
    <t>48.54</t>
  </si>
  <si>
    <t>7.48</t>
  </si>
  <si>
    <t>85.903635</t>
  </si>
  <si>
    <t>39.97357</t>
  </si>
  <si>
    <t>44.366215</t>
  </si>
  <si>
    <t>1.56385</t>
  </si>
  <si>
    <t>45633</t>
  </si>
  <si>
    <t>86875</t>
  </si>
  <si>
    <t>21295</t>
  </si>
  <si>
    <t>39584</t>
  </si>
  <si>
    <t>5309</t>
  </si>
  <si>
    <t>216</t>
  </si>
  <si>
    <t>584384</t>
  </si>
  <si>
    <t>302377</t>
  </si>
  <si>
    <t>48880</t>
  </si>
  <si>
    <t>1904</t>
  </si>
  <si>
    <t>127045</t>
  </si>
  <si>
    <t>224.9939162</t>
  </si>
  <si>
    <t>7428</t>
  </si>
  <si>
    <t>12581</t>
  </si>
  <si>
    <t>3582</t>
  </si>
  <si>
    <t>3142</t>
  </si>
  <si>
    <t>440</t>
  </si>
  <si>
    <t>42.69</t>
  </si>
  <si>
    <t>32.8</t>
  </si>
  <si>
    <t>965.8014383</t>
  </si>
  <si>
    <t>680.329854</t>
  </si>
  <si>
    <t>216.4820943</t>
  </si>
  <si>
    <t>68.98949</t>
  </si>
  <si>
    <t>109637</t>
  </si>
  <si>
    <t>305941</t>
  </si>
  <si>
    <t>17943</t>
  </si>
  <si>
    <t>47935</t>
  </si>
  <si>
    <t>3530</t>
  </si>
  <si>
    <t>426290</t>
  </si>
  <si>
    <t>242809</t>
  </si>
  <si>
    <t>22825</t>
  </si>
  <si>
    <t>828</t>
  </si>
  <si>
    <t>117668</t>
  </si>
  <si>
    <t>204.9568495</t>
  </si>
  <si>
    <t>6538</t>
  </si>
  <si>
    <t>12521</t>
  </si>
  <si>
    <t>2965</t>
  </si>
  <si>
    <t>584</t>
  </si>
  <si>
    <t>45.91</t>
  </si>
  <si>
    <t>11.81</t>
  </si>
  <si>
    <t>976.5440902</t>
  </si>
  <si>
    <t>497.6536767</t>
  </si>
  <si>
    <t>424.9734335</t>
  </si>
  <si>
    <t>53.91698</t>
  </si>
  <si>
    <t>88467</t>
  </si>
  <si>
    <t>158902</t>
  </si>
  <si>
    <t>44072</t>
  </si>
  <si>
    <t>84087</t>
  </si>
  <si>
    <t>5188</t>
  </si>
  <si>
    <t>1143229</t>
  </si>
  <si>
    <t>486618</t>
  </si>
  <si>
    <t>22080</t>
  </si>
  <si>
    <t>5443</t>
  </si>
  <si>
    <t>179385</t>
  </si>
  <si>
    <t>221.3919989</t>
  </si>
  <si>
    <t>11644</t>
  </si>
  <si>
    <t>18780</t>
  </si>
  <si>
    <t>5753</t>
  </si>
  <si>
    <t>4677</t>
  </si>
  <si>
    <t>1076</t>
  </si>
  <si>
    <t>19.39</t>
  </si>
  <si>
    <t>20.61</t>
  </si>
  <si>
    <t>1387.128503</t>
  </si>
  <si>
    <t>1077.333317</t>
  </si>
  <si>
    <t>246.3195757</t>
  </si>
  <si>
    <t>63.47561</t>
  </si>
  <si>
    <t>98962</t>
  </si>
  <si>
    <t>251600</t>
  </si>
  <si>
    <t>56250</t>
  </si>
  <si>
    <t>149275</t>
  </si>
  <si>
    <t>5425</t>
  </si>
  <si>
    <t>590</t>
  </si>
  <si>
    <t>900143</t>
  </si>
  <si>
    <t>550321</t>
  </si>
  <si>
    <t>25525</t>
  </si>
  <si>
    <t>2904</t>
  </si>
  <si>
    <t>269860</t>
  </si>
  <si>
    <t>224.4433642</t>
  </si>
  <si>
    <t>12263</t>
  </si>
  <si>
    <t>28878</t>
  </si>
  <si>
    <t>115</t>
  </si>
  <si>
    <t>3857</t>
  </si>
  <si>
    <t>3526</t>
  </si>
  <si>
    <t>75.75</t>
  </si>
  <si>
    <t>6.67</t>
  </si>
  <si>
    <t>1311.572641</t>
  </si>
  <si>
    <t>1235.158967</t>
  </si>
  <si>
    <t>12.6984246</t>
  </si>
  <si>
    <t>63.71525</t>
  </si>
  <si>
    <t>114245</t>
  </si>
  <si>
    <t>305760</t>
  </si>
  <si>
    <t>27307</t>
  </si>
  <si>
    <t>82501</t>
  </si>
  <si>
    <t>14021</t>
  </si>
  <si>
    <t>689999</t>
  </si>
  <si>
    <t>343620</t>
  </si>
  <si>
    <t>66182</t>
  </si>
  <si>
    <t>1618</t>
  </si>
  <si>
    <t>167111</t>
  </si>
  <si>
    <t>220.8170794</t>
  </si>
  <si>
    <t>8139</t>
  </si>
  <si>
    <t>18488</t>
  </si>
  <si>
    <t>4970</t>
  </si>
  <si>
    <t>4617</t>
  </si>
  <si>
    <t>353</t>
  </si>
  <si>
    <t>43.64</t>
  </si>
  <si>
    <t>4.86</t>
  </si>
  <si>
    <t>1251.21894</t>
  </si>
  <si>
    <t>758.7716483</t>
  </si>
  <si>
    <t>410.3421721</t>
  </si>
  <si>
    <t>82.10512</t>
  </si>
  <si>
    <t>115399</t>
  </si>
  <si>
    <t>307798</t>
  </si>
  <si>
    <t>101957</t>
  </si>
  <si>
    <t>22829</t>
  </si>
  <si>
    <t>5645</t>
  </si>
  <si>
    <t>1126328</t>
  </si>
  <si>
    <t>562003</t>
  </si>
  <si>
    <t>124613</t>
  </si>
  <si>
    <t>30852</t>
  </si>
  <si>
    <t>246299</t>
  </si>
  <si>
    <t>216.1238786</t>
  </si>
  <si>
    <t>13927</t>
  </si>
  <si>
    <t>28746</t>
  </si>
  <si>
    <t>418</t>
  </si>
  <si>
    <t>7272</t>
  </si>
  <si>
    <t>6635</t>
  </si>
  <si>
    <t>40.13</t>
  </si>
  <si>
    <t>8.56</t>
  </si>
  <si>
    <t>2245.629289</t>
  </si>
  <si>
    <t>1214.622682</t>
  </si>
  <si>
    <t>952.8561671</t>
  </si>
  <si>
    <t>78.15044</t>
  </si>
  <si>
    <t>89133</t>
  </si>
  <si>
    <t>147597</t>
  </si>
  <si>
    <t>45843</t>
  </si>
  <si>
    <t>81629</t>
  </si>
  <si>
    <t>5638</t>
  </si>
  <si>
    <t>196</t>
  </si>
  <si>
    <t>1750761</t>
  </si>
  <si>
    <t>381022</t>
  </si>
  <si>
    <t>33497</t>
  </si>
  <si>
    <t>308</t>
  </si>
  <si>
    <t>189306</t>
  </si>
  <si>
    <t>208.9175195</t>
  </si>
  <si>
    <t>12095</t>
  </si>
  <si>
    <t>17390</t>
  </si>
  <si>
    <t>4982</t>
  </si>
  <si>
    <t>4473</t>
  </si>
  <si>
    <t>509</t>
  </si>
  <si>
    <t>58.88</t>
  </si>
  <si>
    <t>5.37</t>
  </si>
  <si>
    <t>1371.500461</t>
  </si>
  <si>
    <t>796.0217112</t>
  </si>
  <si>
    <t>494.3659696</t>
  </si>
  <si>
    <t>81.11278</t>
  </si>
  <si>
    <t>180055</t>
  </si>
  <si>
    <t>331767</t>
  </si>
  <si>
    <t>80240</t>
  </si>
  <si>
    <t>152216</t>
  </si>
  <si>
    <t>36535</t>
  </si>
  <si>
    <t>18509</t>
  </si>
  <si>
    <t>2245029</t>
  </si>
  <si>
    <t>1349343</t>
  </si>
  <si>
    <t>359979</t>
  </si>
  <si>
    <t>151920</t>
  </si>
  <si>
    <t>710183</t>
  </si>
  <si>
    <t>227.9660826</t>
  </si>
  <si>
    <t>31932</t>
  </si>
  <si>
    <t>46069</t>
  </si>
  <si>
    <t>326</t>
  </si>
  <si>
    <t>13477</t>
  </si>
  <si>
    <t>10116</t>
  </si>
  <si>
    <t>56.03</t>
  </si>
  <si>
    <t>14.98</t>
  </si>
  <si>
    <t>3884.535866</t>
  </si>
  <si>
    <t>3076.044378</t>
  </si>
  <si>
    <t>623.2592184</t>
  </si>
  <si>
    <t>185.23227</t>
  </si>
  <si>
    <t>151832</t>
  </si>
  <si>
    <t>308087</t>
  </si>
  <si>
    <t>68339</t>
  </si>
  <si>
    <t>146535</t>
  </si>
  <si>
    <t>26130</t>
  </si>
  <si>
    <t>54801</t>
  </si>
  <si>
    <t>2060171</t>
  </si>
  <si>
    <t>983836</t>
  </si>
  <si>
    <t>182562</t>
  </si>
  <si>
    <t>356698</t>
  </si>
  <si>
    <t>530903</t>
  </si>
  <si>
    <t>220.260601</t>
  </si>
  <si>
    <t>27134</t>
  </si>
  <si>
    <t>41497</t>
  </si>
  <si>
    <t>131</t>
  </si>
  <si>
    <t>9153</t>
  </si>
  <si>
    <t>7706</t>
  </si>
  <si>
    <t>51.99</t>
  </si>
  <si>
    <t>80</t>
  </si>
  <si>
    <t>10.9</t>
  </si>
  <si>
    <t>3231.189012</t>
  </si>
  <si>
    <t>2167.003087</t>
  </si>
  <si>
    <t>958.8329149</t>
  </si>
  <si>
    <t>105.35301</t>
  </si>
  <si>
    <t>92990</t>
  </si>
  <si>
    <t>148942</t>
  </si>
  <si>
    <t>30275</t>
  </si>
  <si>
    <t>48015</t>
  </si>
  <si>
    <t>4786</t>
  </si>
  <si>
    <t>910832</t>
  </si>
  <si>
    <t>398425</t>
  </si>
  <si>
    <t>30062</t>
  </si>
  <si>
    <t>963</t>
  </si>
  <si>
    <t>149895</t>
  </si>
  <si>
    <t>237.7767393</t>
  </si>
  <si>
    <t>10896</t>
  </si>
  <si>
    <t>14271</t>
  </si>
  <si>
    <t>7214</t>
  </si>
  <si>
    <t>826</t>
  </si>
  <si>
    <t>18.13</t>
  </si>
  <si>
    <t>44.74</t>
  </si>
  <si>
    <t>1531.592204</t>
  </si>
  <si>
    <t>947.3619737</t>
  </si>
  <si>
    <t>507.5338905</t>
  </si>
  <si>
    <t>76.69634</t>
  </si>
  <si>
    <t>36610</t>
  </si>
  <si>
    <t>50806</t>
  </si>
  <si>
    <t>14194</t>
  </si>
  <si>
    <t>20316</t>
  </si>
  <si>
    <t>651</t>
  </si>
  <si>
    <t>331271</t>
  </si>
  <si>
    <t>169404</t>
  </si>
  <si>
    <t>2692</t>
  </si>
  <si>
    <t>73340</t>
  </si>
  <si>
    <t>218.1701731</t>
  </si>
  <si>
    <t>5746</t>
  </si>
  <si>
    <t>6908</t>
  </si>
  <si>
    <t>1784</t>
  </si>
  <si>
    <t>1673</t>
  </si>
  <si>
    <t>12.64</t>
  </si>
  <si>
    <t>60.75</t>
  </si>
  <si>
    <t>567.241636</t>
  </si>
  <si>
    <t>369.589</t>
  </si>
  <si>
    <t>156.866766</t>
  </si>
  <si>
    <t>40.78587</t>
  </si>
  <si>
    <t>83334</t>
  </si>
  <si>
    <t>173376</t>
  </si>
  <si>
    <t>20276</t>
  </si>
  <si>
    <t>41249</t>
  </si>
  <si>
    <t>3722</t>
  </si>
  <si>
    <t>592</t>
  </si>
  <si>
    <t>609693</t>
  </si>
  <si>
    <t>324278</t>
  </si>
  <si>
    <t>11791</t>
  </si>
  <si>
    <t>1381</t>
  </si>
  <si>
    <t>139135</t>
  </si>
  <si>
    <t>209.1476465</t>
  </si>
  <si>
    <t>6611</t>
  </si>
  <si>
    <t>12792</t>
  </si>
  <si>
    <t>4476</t>
  </si>
  <si>
    <t>4147</t>
  </si>
  <si>
    <t>329</t>
  </si>
  <si>
    <t>52.13</t>
  </si>
  <si>
    <t>8.79</t>
  </si>
  <si>
    <t>977.2093919</t>
  </si>
  <si>
    <t>678.219805</t>
  </si>
  <si>
    <t>240.1035269</t>
  </si>
  <si>
    <t>58.88606</t>
  </si>
  <si>
    <t>138926</t>
  </si>
  <si>
    <t>281786</t>
  </si>
  <si>
    <t>38705</t>
  </si>
  <si>
    <t>76094</t>
  </si>
  <si>
    <t>1661</t>
  </si>
  <si>
    <t>790164</t>
  </si>
  <si>
    <t>374596</t>
  </si>
  <si>
    <t>5487</t>
  </si>
  <si>
    <t>3232</t>
  </si>
  <si>
    <t>121989</t>
  </si>
  <si>
    <t>235.3448565</t>
  </si>
  <si>
    <t>11829</t>
  </si>
  <si>
    <t>15536</t>
  </si>
  <si>
    <t>14087</t>
  </si>
  <si>
    <t>10966</t>
  </si>
  <si>
    <t>3121</t>
  </si>
  <si>
    <t>11.19</t>
  </si>
  <si>
    <t>42.62</t>
  </si>
  <si>
    <t>1366.379724</t>
  </si>
  <si>
    <t>881.5924186</t>
  </si>
  <si>
    <t>416.5690154</t>
  </si>
  <si>
    <t>68.21829</t>
  </si>
  <si>
    <t>270695</t>
  </si>
  <si>
    <t>495801</t>
  </si>
  <si>
    <t>137767</t>
  </si>
  <si>
    <t>265851</t>
  </si>
  <si>
    <t>10129</t>
  </si>
  <si>
    <t>49476</t>
  </si>
  <si>
    <t>4170933</t>
  </si>
  <si>
    <t>2013945</t>
  </si>
  <si>
    <t>79142</t>
  </si>
  <si>
    <t>356422</t>
  </si>
  <si>
    <t>859732</t>
  </si>
  <si>
    <t>233.5095841</t>
  </si>
  <si>
    <t>272</t>
  </si>
  <si>
    <t>49998</t>
  </si>
  <si>
    <t>67958</t>
  </si>
  <si>
    <t>194</t>
  </si>
  <si>
    <t>52359</t>
  </si>
  <si>
    <t>47252</t>
  </si>
  <si>
    <t>5107</t>
  </si>
  <si>
    <t>31.27</t>
  </si>
  <si>
    <t>18.72</t>
  </si>
  <si>
    <t>15594.60543</t>
  </si>
  <si>
    <t>4702.754593</t>
  </si>
  <si>
    <t>10558.28033</t>
  </si>
  <si>
    <t>333.57051</t>
  </si>
  <si>
    <t>125110</t>
  </si>
  <si>
    <t>235547</t>
  </si>
  <si>
    <t>19243</t>
  </si>
  <si>
    <t>35461</t>
  </si>
  <si>
    <t>2722</t>
  </si>
  <si>
    <t>7720</t>
  </si>
  <si>
    <t>333045</t>
  </si>
  <si>
    <t>139478</t>
  </si>
  <si>
    <t>11151</t>
  </si>
  <si>
    <t>42591</t>
  </si>
  <si>
    <t>53635</t>
  </si>
  <si>
    <t>242.5906752</t>
  </si>
  <si>
    <t>3701</t>
  </si>
  <si>
    <t>4895</t>
  </si>
  <si>
    <t>149</t>
  </si>
  <si>
    <t>5086</t>
  </si>
  <si>
    <t>4792</t>
  </si>
  <si>
    <t>0.15</t>
  </si>
  <si>
    <t>22.05</t>
  </si>
  <si>
    <t>506.3130506</t>
  </si>
  <si>
    <t>338.360622</t>
  </si>
  <si>
    <t>112.3044186</t>
  </si>
  <si>
    <t>55.64801</t>
  </si>
  <si>
    <t>125019</t>
  </si>
  <si>
    <t>250809</t>
  </si>
  <si>
    <t>25036</t>
  </si>
  <si>
    <t>52723</t>
  </si>
  <si>
    <t>1985</t>
  </si>
  <si>
    <t>40962</t>
  </si>
  <si>
    <t>391192</t>
  </si>
  <si>
    <t>316633</t>
  </si>
  <si>
    <t>12042</t>
  </si>
  <si>
    <t>218368</t>
  </si>
  <si>
    <t>144833</t>
  </si>
  <si>
    <t>231.349313</t>
  </si>
  <si>
    <t>9169</t>
  </si>
  <si>
    <t>13247</t>
  </si>
  <si>
    <t>7490</t>
  </si>
  <si>
    <t>7138</t>
  </si>
  <si>
    <t>352</t>
  </si>
  <si>
    <t>2.39</t>
  </si>
  <si>
    <t>1265.581512</t>
  </si>
  <si>
    <t>732.5282701</t>
  </si>
  <si>
    <t>475.6862422</t>
  </si>
  <si>
    <t>57.367</t>
  </si>
  <si>
    <t>186729</t>
  </si>
  <si>
    <t>402015</t>
  </si>
  <si>
    <t>66770</t>
  </si>
  <si>
    <t>165429</t>
  </si>
  <si>
    <t>1775</t>
  </si>
  <si>
    <t>156186</t>
  </si>
  <si>
    <t>973920</t>
  </si>
  <si>
    <t>1228040</t>
  </si>
  <si>
    <t>11027</t>
  </si>
  <si>
    <t>1132800</t>
  </si>
  <si>
    <t>578399</t>
  </si>
  <si>
    <t>245.8622121</t>
  </si>
  <si>
    <t>34747</t>
  </si>
  <si>
    <t>48890</t>
  </si>
  <si>
    <t>17333</t>
  </si>
  <si>
    <t>15300</t>
  </si>
  <si>
    <t>2033</t>
  </si>
  <si>
    <t>32.34</t>
  </si>
  <si>
    <t>6.83</t>
  </si>
  <si>
    <t>5011.127752</t>
  </si>
  <si>
    <t>3019.28631</t>
  </si>
  <si>
    <t>1889.503452</t>
  </si>
  <si>
    <t>102.33799</t>
  </si>
  <si>
    <t>220839</t>
  </si>
  <si>
    <t>461518</t>
  </si>
  <si>
    <t>58268</t>
  </si>
  <si>
    <t>129856</t>
  </si>
  <si>
    <t>1217</t>
  </si>
  <si>
    <t>116053</t>
  </si>
  <si>
    <t>2054157</t>
  </si>
  <si>
    <t>707336</t>
  </si>
  <si>
    <t>6221</t>
  </si>
  <si>
    <t>627897</t>
  </si>
  <si>
    <t>390208</t>
  </si>
  <si>
    <t>243.1975935</t>
  </si>
  <si>
    <t>23125</t>
  </si>
  <si>
    <t>30490</t>
  </si>
  <si>
    <t>15147</t>
  </si>
  <si>
    <t>12080</t>
  </si>
  <si>
    <t>3067</t>
  </si>
  <si>
    <t>9.66</t>
  </si>
  <si>
    <t>25.93</t>
  </si>
  <si>
    <t>2343.982599</t>
  </si>
  <si>
    <t>1720.22413</t>
  </si>
  <si>
    <t>532.0205489</t>
  </si>
  <si>
    <t>91.73792</t>
  </si>
  <si>
    <t>49191</t>
  </si>
  <si>
    <t>93753</t>
  </si>
  <si>
    <t>34062</t>
  </si>
  <si>
    <t>66555</t>
  </si>
  <si>
    <t>64790</t>
  </si>
  <si>
    <t>1349230</t>
  </si>
  <si>
    <t>573338</t>
  </si>
  <si>
    <t>1386</t>
  </si>
  <si>
    <t>551194</t>
  </si>
  <si>
    <t>262389</t>
  </si>
  <si>
    <t>265.6205348</t>
  </si>
  <si>
    <t>15282</t>
  </si>
  <si>
    <t>22824</t>
  </si>
  <si>
    <t>10458</t>
  </si>
  <si>
    <t>9913</t>
  </si>
  <si>
    <t>54.31</t>
  </si>
  <si>
    <t>1642.31269</t>
  </si>
  <si>
    <t>1522.903462</t>
  </si>
  <si>
    <t>33.3432384</t>
  </si>
  <si>
    <t>86.06599</t>
  </si>
  <si>
    <t>220400</t>
  </si>
  <si>
    <t>513666</t>
  </si>
  <si>
    <t>43455</t>
  </si>
  <si>
    <t>114411</t>
  </si>
  <si>
    <t>12386</t>
  </si>
  <si>
    <t>2480</t>
  </si>
  <si>
    <t>899018</t>
  </si>
  <si>
    <t>616207</t>
  </si>
  <si>
    <t>64299</t>
  </si>
  <si>
    <t>8225</t>
  </si>
  <si>
    <t>239939</t>
  </si>
  <si>
    <t>199.5747682</t>
  </si>
  <si>
    <t>15917</t>
  </si>
  <si>
    <t>26367</t>
  </si>
  <si>
    <t>249</t>
  </si>
  <si>
    <t>12403</t>
  </si>
  <si>
    <t>10410</t>
  </si>
  <si>
    <t>1993</t>
  </si>
  <si>
    <t>43.93</t>
  </si>
  <si>
    <t>20.82</t>
  </si>
  <si>
    <t>2003.186599</t>
  </si>
  <si>
    <t>1229.793692</t>
  </si>
  <si>
    <t>669.0125471</t>
  </si>
  <si>
    <t>104.38036</t>
  </si>
  <si>
    <t>34853</t>
  </si>
  <si>
    <t>77925</t>
  </si>
  <si>
    <t>10683</t>
  </si>
  <si>
    <t>25790</t>
  </si>
  <si>
    <t>6008</t>
  </si>
  <si>
    <t>1202</t>
  </si>
  <si>
    <t>298532</t>
  </si>
  <si>
    <t>207898</t>
  </si>
  <si>
    <t>58647</t>
  </si>
  <si>
    <t>12072</t>
  </si>
  <si>
    <t>114534</t>
  </si>
  <si>
    <t>192.4965067</t>
  </si>
  <si>
    <t>4940</t>
  </si>
  <si>
    <t>8006</t>
  </si>
  <si>
    <t>1538</t>
  </si>
  <si>
    <t>1458</t>
  </si>
  <si>
    <t>39.58</t>
  </si>
  <si>
    <t>12.01</t>
  </si>
  <si>
    <t>511.0614538</t>
  </si>
  <si>
    <t>400.1963876</t>
  </si>
  <si>
    <t>71.03145622</t>
  </si>
  <si>
    <t>39.83361</t>
  </si>
  <si>
    <t>206419</t>
  </si>
  <si>
    <t>377444</t>
  </si>
  <si>
    <t>33992</t>
  </si>
  <si>
    <t>74414</t>
  </si>
  <si>
    <t>5807</t>
  </si>
  <si>
    <t>1286</t>
  </si>
  <si>
    <t>691851</t>
  </si>
  <si>
    <t>362653</t>
  </si>
  <si>
    <t>19307</t>
  </si>
  <si>
    <t>5251</t>
  </si>
  <si>
    <t>189840</t>
  </si>
  <si>
    <t>210.586869</t>
  </si>
  <si>
    <t>11765</t>
  </si>
  <si>
    <t>18146</t>
  </si>
  <si>
    <t>4875</t>
  </si>
  <si>
    <t>3611</t>
  </si>
  <si>
    <t>1264</t>
  </si>
  <si>
    <t>34.08</t>
  </si>
  <si>
    <t>37.79</t>
  </si>
  <si>
    <t>1110.707026</t>
  </si>
  <si>
    <t>763.6995982</t>
  </si>
  <si>
    <t>264.3547173</t>
  </si>
  <si>
    <t>82.65271</t>
  </si>
  <si>
    <t>545537</t>
  </si>
  <si>
    <t>1171002</t>
  </si>
  <si>
    <t>303796</t>
  </si>
  <si>
    <t>620352</t>
  </si>
  <si>
    <t>5906</t>
  </si>
  <si>
    <t>416919</t>
  </si>
  <si>
    <t>10581146</t>
  </si>
  <si>
    <t>6171391</t>
  </si>
  <si>
    <t>53238</t>
  </si>
  <si>
    <t>4220358</t>
  </si>
  <si>
    <t>2902051</t>
  </si>
  <si>
    <t>233.0286554</t>
  </si>
  <si>
    <t>1959</t>
  </si>
  <si>
    <t>199608</t>
  </si>
  <si>
    <t>3803</t>
  </si>
  <si>
    <t>100972</t>
  </si>
  <si>
    <t>88701</t>
  </si>
  <si>
    <t>12271</t>
  </si>
  <si>
    <t>38.75</t>
  </si>
  <si>
    <t>40.24</t>
  </si>
  <si>
    <t>30394.37153</t>
  </si>
  <si>
    <t>14381.10946</t>
  </si>
  <si>
    <t>15591.78716</t>
  </si>
  <si>
    <t>421.47491</t>
  </si>
  <si>
    <t>108671</t>
  </si>
  <si>
    <t>216683</t>
  </si>
  <si>
    <t>89632</t>
  </si>
  <si>
    <t>187552</t>
  </si>
  <si>
    <t>3683</t>
  </si>
  <si>
    <t>170633</t>
  </si>
  <si>
    <t>2527709</t>
  </si>
  <si>
    <t>1754456</t>
  </si>
  <si>
    <t>23514</t>
  </si>
  <si>
    <t>1636064</t>
  </si>
  <si>
    <t>957180</t>
  </si>
  <si>
    <t>235.4560958</t>
  </si>
  <si>
    <t>214</t>
  </si>
  <si>
    <t>58530</t>
  </si>
  <si>
    <t>96539</t>
  </si>
  <si>
    <t>12509</t>
  </si>
  <si>
    <t>9522</t>
  </si>
  <si>
    <t>2987</t>
  </si>
  <si>
    <t>43.62</t>
  </si>
  <si>
    <t>16.39</t>
  </si>
  <si>
    <t>5461.374194</t>
  </si>
  <si>
    <t>4130.9736</t>
  </si>
  <si>
    <t>1211.253184</t>
  </si>
  <si>
    <t>119.14741</t>
  </si>
  <si>
    <t>139009</t>
  </si>
  <si>
    <t>206547</t>
  </si>
  <si>
    <t>67178</t>
  </si>
  <si>
    <t>103249</t>
  </si>
  <si>
    <t>848</t>
  </si>
  <si>
    <t>74319</t>
  </si>
  <si>
    <t>1625110</t>
  </si>
  <si>
    <t>852398</t>
  </si>
  <si>
    <t>8456</t>
  </si>
  <si>
    <t>553389</t>
  </si>
  <si>
    <t>609031</t>
  </si>
  <si>
    <t>234.3761609</t>
  </si>
  <si>
    <t>33690</t>
  </si>
  <si>
    <t>37581</t>
  </si>
  <si>
    <t>14329</t>
  </si>
  <si>
    <t>11716</t>
  </si>
  <si>
    <t>2613</t>
  </si>
  <si>
    <t>44.93</t>
  </si>
  <si>
    <t>2761.889896</t>
  </si>
  <si>
    <t>1997.817708</t>
  </si>
  <si>
    <t>661.8596785</t>
  </si>
  <si>
    <t>102.21251</t>
  </si>
  <si>
    <t>203552</t>
  </si>
  <si>
    <t>421513</t>
  </si>
  <si>
    <t>104250</t>
  </si>
  <si>
    <t>234397</t>
  </si>
  <si>
    <t>1912</t>
  </si>
  <si>
    <t>222967</t>
  </si>
  <si>
    <t>1871313</t>
  </si>
  <si>
    <t>1038962</t>
  </si>
  <si>
    <t>7778</t>
  </si>
  <si>
    <t>987825</t>
  </si>
  <si>
    <t>581369</t>
  </si>
  <si>
    <t>229.8291141</t>
  </si>
  <si>
    <t>40674</t>
  </si>
  <si>
    <t>55397</t>
  </si>
  <si>
    <t>480</t>
  </si>
  <si>
    <t>14101</t>
  </si>
  <si>
    <t>11886</t>
  </si>
  <si>
    <t>2215</t>
  </si>
  <si>
    <t>36.9</t>
  </si>
  <si>
    <t>21.88</t>
  </si>
  <si>
    <t>3468.216894</t>
  </si>
  <si>
    <t>2387.83716</t>
  </si>
  <si>
    <t>1000.511714</t>
  </si>
  <si>
    <t>79.86802</t>
  </si>
  <si>
    <t>30361</t>
  </si>
  <si>
    <t>66298</t>
  </si>
  <si>
    <t>5908</t>
  </si>
  <si>
    <t>12176</t>
  </si>
  <si>
    <t>1277</t>
  </si>
  <si>
    <t>204749</t>
  </si>
  <si>
    <t>101457</t>
  </si>
  <si>
    <t>11184</t>
  </si>
  <si>
    <t>314</t>
  </si>
  <si>
    <t>47325</t>
  </si>
  <si>
    <t>222.1673527</t>
  </si>
  <si>
    <t>2158</t>
  </si>
  <si>
    <t>4168</t>
  </si>
  <si>
    <t>1649</t>
  </si>
  <si>
    <t>1519</t>
  </si>
  <si>
    <t>11.39</t>
  </si>
  <si>
    <t>440.0813013</t>
  </si>
  <si>
    <t>225.404331</t>
  </si>
  <si>
    <t>183.4349603</t>
  </si>
  <si>
    <t>31.24201</t>
  </si>
  <si>
    <t>53690</t>
  </si>
  <si>
    <t>125518</t>
  </si>
  <si>
    <t>23313</t>
  </si>
  <si>
    <t>55263</t>
  </si>
  <si>
    <t>1997</t>
  </si>
  <si>
    <t>765659</t>
  </si>
  <si>
    <t>333138</t>
  </si>
  <si>
    <t>493</t>
  </si>
  <si>
    <t>154058</t>
  </si>
  <si>
    <t>206.8951261</t>
  </si>
  <si>
    <t>9090</t>
  </si>
  <si>
    <t>20860</t>
  </si>
  <si>
    <t>2162</t>
  </si>
  <si>
    <t>1845</t>
  </si>
  <si>
    <t>317</t>
  </si>
  <si>
    <t>67.18</t>
  </si>
  <si>
    <t>7.76</t>
  </si>
  <si>
    <t>837.962724</t>
  </si>
  <si>
    <t>689.2462851</t>
  </si>
  <si>
    <t>112.9608089</t>
  </si>
  <si>
    <t>35.75563</t>
  </si>
  <si>
    <t>218192</t>
  </si>
  <si>
    <t>442772</t>
  </si>
  <si>
    <t>73456</t>
  </si>
  <si>
    <t>147328</t>
  </si>
  <si>
    <t>3111</t>
  </si>
  <si>
    <t>124356</t>
  </si>
  <si>
    <t>1578689</t>
  </si>
  <si>
    <t>1314033</t>
  </si>
  <si>
    <t>29489</t>
  </si>
  <si>
    <t>1036647</t>
  </si>
  <si>
    <t>513303</t>
  </si>
  <si>
    <t>240.4870368</t>
  </si>
  <si>
    <t>30874</t>
  </si>
  <si>
    <t>43393</t>
  </si>
  <si>
    <t>354</t>
  </si>
  <si>
    <t>20351</t>
  </si>
  <si>
    <t>14986</t>
  </si>
  <si>
    <t>5365</t>
  </si>
  <si>
    <t>15.6</t>
  </si>
  <si>
    <t>27.18</t>
  </si>
  <si>
    <t>3545.552206</t>
  </si>
  <si>
    <t>3160.079025</t>
  </si>
  <si>
    <t>278.9900615</t>
  </si>
  <si>
    <t>106.48312</t>
  </si>
  <si>
    <t>146190</t>
  </si>
  <si>
    <t>301755</t>
  </si>
  <si>
    <t>77630</t>
  </si>
  <si>
    <t>167029</t>
  </si>
  <si>
    <t>8528</t>
  </si>
  <si>
    <t>50709</t>
  </si>
  <si>
    <t>2522074</t>
  </si>
  <si>
    <t>1875828</t>
  </si>
  <si>
    <t>70455</t>
  </si>
  <si>
    <t>525795</t>
  </si>
  <si>
    <t>921143</t>
  </si>
  <si>
    <t>204.2625912</t>
  </si>
  <si>
    <t>1854</t>
  </si>
  <si>
    <t>38005</t>
  </si>
  <si>
    <t>60370</t>
  </si>
  <si>
    <t>531</t>
  </si>
  <si>
    <t>14781</t>
  </si>
  <si>
    <t>14315</t>
  </si>
  <si>
    <t>466</t>
  </si>
  <si>
    <t>55.73</t>
  </si>
  <si>
    <t>4.56</t>
  </si>
  <si>
    <t>6851.618699</t>
  </si>
  <si>
    <t>3831.614879</t>
  </si>
  <si>
    <t>2947.32923</t>
  </si>
  <si>
    <t>72.67459</t>
  </si>
  <si>
    <t>46801</t>
  </si>
  <si>
    <t>109237</t>
  </si>
  <si>
    <t>25739</t>
  </si>
  <si>
    <t>62824</t>
  </si>
  <si>
    <t>6775</t>
  </si>
  <si>
    <t>866</t>
  </si>
  <si>
    <t>691853</t>
  </si>
  <si>
    <t>342174</t>
  </si>
  <si>
    <t>45547</t>
  </si>
  <si>
    <t>3911</t>
  </si>
  <si>
    <t>185851</t>
  </si>
  <si>
    <t>239.138792</t>
  </si>
  <si>
    <t>10842</t>
  </si>
  <si>
    <t>22358</t>
  </si>
  <si>
    <t>132</t>
  </si>
  <si>
    <t>3010</t>
  </si>
  <si>
    <t>2874</t>
  </si>
  <si>
    <t>50.11</t>
  </si>
  <si>
    <t>8.46</t>
  </si>
  <si>
    <t>1233.103246</t>
  </si>
  <si>
    <t>818.27077</t>
  </si>
  <si>
    <t>350.3720256</t>
  </si>
  <si>
    <t>64.46045</t>
  </si>
  <si>
    <t>48868</t>
  </si>
  <si>
    <t>101378</t>
  </si>
  <si>
    <t>17887</t>
  </si>
  <si>
    <t>36181</t>
  </si>
  <si>
    <t>3709</t>
  </si>
  <si>
    <t>845</t>
  </si>
  <si>
    <t>434838</t>
  </si>
  <si>
    <t>101637</t>
  </si>
  <si>
    <t>9477</t>
  </si>
  <si>
    <t>2829</t>
  </si>
  <si>
    <t>41836</t>
  </si>
  <si>
    <t>204.2912894</t>
  </si>
  <si>
    <t>3793</t>
  </si>
  <si>
    <t>5998</t>
  </si>
  <si>
    <t>3315</t>
  </si>
  <si>
    <t>2882</t>
  </si>
  <si>
    <t>433</t>
  </si>
  <si>
    <t>12.84</t>
  </si>
  <si>
    <t>22.3</t>
  </si>
  <si>
    <t>458.8953538</t>
  </si>
  <si>
    <t>207.6355378</t>
  </si>
  <si>
    <t>206.190986</t>
  </si>
  <si>
    <t>45.06883</t>
  </si>
  <si>
    <t>158704</t>
  </si>
  <si>
    <t>340557</t>
  </si>
  <si>
    <t>78797</t>
  </si>
  <si>
    <t>174864</t>
  </si>
  <si>
    <t>7131</t>
  </si>
  <si>
    <t>68048</t>
  </si>
  <si>
    <t>2466688</t>
  </si>
  <si>
    <t>1311252</t>
  </si>
  <si>
    <t>41953</t>
  </si>
  <si>
    <t>551561</t>
  </si>
  <si>
    <t>569112</t>
  </si>
  <si>
    <t>198.9343052</t>
  </si>
  <si>
    <t>274</t>
  </si>
  <si>
    <t>33141</t>
  </si>
  <si>
    <t>53052</t>
  </si>
  <si>
    <t>656</t>
  </si>
  <si>
    <t>10364</t>
  </si>
  <si>
    <t>7748</t>
  </si>
  <si>
    <t>2616</t>
  </si>
  <si>
    <t>47.93</t>
  </si>
  <si>
    <t>11.27</t>
  </si>
  <si>
    <t>3432.884892</t>
  </si>
  <si>
    <t>2608.530056</t>
  </si>
  <si>
    <t>745.3541264</t>
  </si>
  <si>
    <t>79.00071</t>
  </si>
  <si>
    <t>36340</t>
  </si>
  <si>
    <t>51016</t>
  </si>
  <si>
    <t>11553</t>
  </si>
  <si>
    <t>19112</t>
  </si>
  <si>
    <t>10918</t>
  </si>
  <si>
    <t>146673</t>
  </si>
  <si>
    <t>60447</t>
  </si>
  <si>
    <t>37333</t>
  </si>
  <si>
    <t>42184</t>
  </si>
  <si>
    <t>368.4586688</t>
  </si>
  <si>
    <t>3137</t>
  </si>
  <si>
    <t>3719</t>
  </si>
  <si>
    <t>236</t>
  </si>
  <si>
    <t>700</t>
  </si>
  <si>
    <t>601</t>
  </si>
  <si>
    <t>7.93</t>
  </si>
  <si>
    <t>42.75</t>
  </si>
  <si>
    <t>251.8755223</t>
  </si>
  <si>
    <t>222.7222115</t>
  </si>
  <si>
    <t>6.52139076</t>
  </si>
  <si>
    <t>22.63192</t>
  </si>
  <si>
    <t>83780</t>
  </si>
  <si>
    <t>163890</t>
  </si>
  <si>
    <t>39307</t>
  </si>
  <si>
    <t>83133</t>
  </si>
  <si>
    <t>43128</t>
  </si>
  <si>
    <t>495550</t>
  </si>
  <si>
    <t>257058</t>
  </si>
  <si>
    <t>143799</t>
  </si>
  <si>
    <t>161637</t>
  </si>
  <si>
    <t>335.7753263</t>
  </si>
  <si>
    <t>16023</t>
  </si>
  <si>
    <t>20974</t>
  </si>
  <si>
    <t>1546</t>
  </si>
  <si>
    <t>1490</t>
  </si>
  <si>
    <t>12.55</t>
  </si>
  <si>
    <t>72.01</t>
  </si>
  <si>
    <t>1028.373004</t>
  </si>
  <si>
    <t>863.1373384</t>
  </si>
  <si>
    <t>133.843646</t>
  </si>
  <si>
    <t>31.39202</t>
  </si>
  <si>
    <t>29609</t>
  </si>
  <si>
    <t>51777</t>
  </si>
  <si>
    <t>10094</t>
  </si>
  <si>
    <t>18162</t>
  </si>
  <si>
    <t>7594</t>
  </si>
  <si>
    <t>115200</t>
  </si>
  <si>
    <t>51854</t>
  </si>
  <si>
    <t>23053</t>
  </si>
  <si>
    <t>29110</t>
  </si>
  <si>
    <t>387.4957814</t>
  </si>
  <si>
    <t>2909</t>
  </si>
  <si>
    <t>618</t>
  </si>
  <si>
    <t>2.15</t>
  </si>
  <si>
    <t>96.82</t>
  </si>
  <si>
    <t>209.9042425</t>
  </si>
  <si>
    <t>200.9320625</t>
  </si>
  <si>
    <t>8.97218</t>
  </si>
  <si>
    <t>7359</t>
  </si>
  <si>
    <t>7917</t>
  </si>
  <si>
    <t>3593</t>
  </si>
  <si>
    <t>4006</t>
  </si>
  <si>
    <t>1147</t>
  </si>
  <si>
    <t>68270</t>
  </si>
  <si>
    <t>27633</t>
  </si>
  <si>
    <t>4328</t>
  </si>
  <si>
    <t>14322</t>
  </si>
  <si>
    <t>354.2929468</t>
  </si>
  <si>
    <t>887</t>
  </si>
  <si>
    <t>962</t>
  </si>
  <si>
    <t>58.53</t>
  </si>
  <si>
    <t>34.46</t>
  </si>
  <si>
    <t>119.8386929</t>
  </si>
  <si>
    <t>97.90177</t>
  </si>
  <si>
    <t>20.8328229</t>
  </si>
  <si>
    <t>1.1041</t>
  </si>
  <si>
    <t>71460</t>
  </si>
  <si>
    <t>148147</t>
  </si>
  <si>
    <t>58612</t>
  </si>
  <si>
    <t>127701</t>
  </si>
  <si>
    <t>81165</t>
  </si>
  <si>
    <t>1585450</t>
  </si>
  <si>
    <t>841235</t>
  </si>
  <si>
    <t>509099</t>
  </si>
  <si>
    <t>512573</t>
  </si>
  <si>
    <t>321.9627019</t>
  </si>
  <si>
    <t>41668</t>
  </si>
  <si>
    <t>65985</t>
  </si>
  <si>
    <t>4344</t>
  </si>
  <si>
    <t>4075</t>
  </si>
  <si>
    <t>269</t>
  </si>
  <si>
    <t>11.92</t>
  </si>
  <si>
    <t>46.65</t>
  </si>
  <si>
    <t>4142.281822</t>
  </si>
  <si>
    <t>2708.462935</t>
  </si>
  <si>
    <t>1403.103897</t>
  </si>
  <si>
    <t>30.71499</t>
  </si>
  <si>
    <t>13670</t>
  </si>
  <si>
    <t>17761</t>
  </si>
  <si>
    <t>4192</t>
  </si>
  <si>
    <t>5477</t>
  </si>
  <si>
    <t>2922</t>
  </si>
  <si>
    <t>65000</t>
  </si>
  <si>
    <t>14892</t>
  </si>
  <si>
    <t>10930</t>
  </si>
  <si>
    <t>344.5510731</t>
  </si>
  <si>
    <t>658</t>
  </si>
  <si>
    <t>740</t>
  </si>
  <si>
    <t>170</t>
  </si>
  <si>
    <t>145</t>
  </si>
  <si>
    <t>86.71</t>
  </si>
  <si>
    <t>74.1151136</t>
  </si>
  <si>
    <t>51.3105458</t>
  </si>
  <si>
    <t>19.1760178</t>
  </si>
  <si>
    <t>3.62855</t>
  </si>
  <si>
    <t>114375</t>
  </si>
  <si>
    <t>227904</t>
  </si>
  <si>
    <t>65564</t>
  </si>
  <si>
    <t>141634</t>
  </si>
  <si>
    <t>80920</t>
  </si>
  <si>
    <t>1360300</t>
  </si>
  <si>
    <t>902791</t>
  </si>
  <si>
    <t>531072</t>
  </si>
  <si>
    <t>569751</t>
  </si>
  <si>
    <t>392.0617829</t>
  </si>
  <si>
    <t>41759</t>
  </si>
  <si>
    <t>59186</t>
  </si>
  <si>
    <t>3438</t>
  </si>
  <si>
    <t>2953</t>
  </si>
  <si>
    <t>485</t>
  </si>
  <si>
    <t>10.38</t>
  </si>
  <si>
    <t>59.98</t>
  </si>
  <si>
    <t>4188.120806</t>
  </si>
  <si>
    <t>3539.498491</t>
  </si>
  <si>
    <t>602.163565</t>
  </si>
  <si>
    <t>46.45875</t>
  </si>
  <si>
    <t>62454</t>
  </si>
  <si>
    <t>105284</t>
  </si>
  <si>
    <t>18120</t>
  </si>
  <si>
    <t>33030</t>
  </si>
  <si>
    <t>16157</t>
  </si>
  <si>
    <t>260165</t>
  </si>
  <si>
    <t>136198</t>
  </si>
  <si>
    <t>71555</t>
  </si>
  <si>
    <t>81415</t>
  </si>
  <si>
    <t>364.7374637</t>
  </si>
  <si>
    <t>6186</t>
  </si>
  <si>
    <t>7761</t>
  </si>
  <si>
    <t>905</t>
  </si>
  <si>
    <t>660</t>
  </si>
  <si>
    <t>27.93</t>
  </si>
  <si>
    <t>69.09</t>
  </si>
  <si>
    <t>558.997641</t>
  </si>
  <si>
    <t>496.7651308</t>
  </si>
  <si>
    <t>30.42563022</t>
  </si>
  <si>
    <t>31.80688</t>
  </si>
  <si>
    <t>66824</t>
  </si>
  <si>
    <t>134386</t>
  </si>
  <si>
    <t>40746</t>
  </si>
  <si>
    <t>88037</t>
  </si>
  <si>
    <t>49481</t>
  </si>
  <si>
    <t>697690</t>
  </si>
  <si>
    <t>329734</t>
  </si>
  <si>
    <t>188517</t>
  </si>
  <si>
    <t>209752</t>
  </si>
  <si>
    <t>377.2535277</t>
  </si>
  <si>
    <t>19922</t>
  </si>
  <si>
    <t>25125</t>
  </si>
  <si>
    <t>2138</t>
  </si>
  <si>
    <t>544</t>
  </si>
  <si>
    <t>38.11</t>
  </si>
  <si>
    <t>52.11</t>
  </si>
  <si>
    <t>1816.028594</t>
  </si>
  <si>
    <t>1243.933147</t>
  </si>
  <si>
    <t>522.1894172</t>
  </si>
  <si>
    <t>49.90603</t>
  </si>
  <si>
    <t>67143</t>
  </si>
  <si>
    <t>124458</t>
  </si>
  <si>
    <t>37278</t>
  </si>
  <si>
    <t>77187</t>
  </si>
  <si>
    <t>37079</t>
  </si>
  <si>
    <t>600286</t>
  </si>
  <si>
    <t>298424</t>
  </si>
  <si>
    <t>137474</t>
  </si>
  <si>
    <t>202864</t>
  </si>
  <si>
    <t>427.2627374</t>
  </si>
  <si>
    <t>17745</t>
  </si>
  <si>
    <t>23369</t>
  </si>
  <si>
    <t>1464</t>
  </si>
  <si>
    <t>1431</t>
  </si>
  <si>
    <t>9.07</t>
  </si>
  <si>
    <t>84.85</t>
  </si>
  <si>
    <t>1342.851675</t>
  </si>
  <si>
    <t>1275.054552</t>
  </si>
  <si>
    <t>51.0084833</t>
  </si>
  <si>
    <t>16.78864</t>
  </si>
  <si>
    <t>90360</t>
  </si>
  <si>
    <t>164441</t>
  </si>
  <si>
    <t>51177</t>
  </si>
  <si>
    <t>104085</t>
  </si>
  <si>
    <t>57745</t>
  </si>
  <si>
    <t>920657</t>
  </si>
  <si>
    <t>517930</t>
  </si>
  <si>
    <t>284162</t>
  </si>
  <si>
    <t>355479</t>
  </si>
  <si>
    <t>322.2722756</t>
  </si>
  <si>
    <t>22599</t>
  </si>
  <si>
    <t>30341</t>
  </si>
  <si>
    <t>1976</t>
  </si>
  <si>
    <t>1623</t>
  </si>
  <si>
    <t>28.21</t>
  </si>
  <si>
    <t>66.68</t>
  </si>
  <si>
    <t>1761.599869</t>
  </si>
  <si>
    <t>1669.144797</t>
  </si>
  <si>
    <t>54.2836718</t>
  </si>
  <si>
    <t>38.1714</t>
  </si>
  <si>
    <t>62355</t>
  </si>
  <si>
    <t>119405</t>
  </si>
  <si>
    <t>27140</t>
  </si>
  <si>
    <t>58695</t>
  </si>
  <si>
    <t>21635</t>
  </si>
  <si>
    <t>381262</t>
  </si>
  <si>
    <t>275354</t>
  </si>
  <si>
    <t>97872</t>
  </si>
  <si>
    <t>182150</t>
  </si>
  <si>
    <t>355.8809991</t>
  </si>
  <si>
    <t>11792</t>
  </si>
  <si>
    <t>16442</t>
  </si>
  <si>
    <t>1335</t>
  </si>
  <si>
    <t>1090</t>
  </si>
  <si>
    <t>13.15</t>
  </si>
  <si>
    <t>70.54</t>
  </si>
  <si>
    <t>1164.070776</t>
  </si>
  <si>
    <t>979.9325662</t>
  </si>
  <si>
    <t>151.59413</t>
  </si>
  <si>
    <t>32.54408</t>
  </si>
  <si>
    <t>63298</t>
  </si>
  <si>
    <t>88450</t>
  </si>
  <si>
    <t>20419</t>
  </si>
  <si>
    <t>32647</t>
  </si>
  <si>
    <t>9556</t>
  </si>
  <si>
    <t>211800</t>
  </si>
  <si>
    <t>106106</t>
  </si>
  <si>
    <t>33403</t>
  </si>
  <si>
    <t>51708</t>
  </si>
  <si>
    <t>341.7211102</t>
  </si>
  <si>
    <t>6000</t>
  </si>
  <si>
    <t>7553</t>
  </si>
  <si>
    <t>1131</t>
  </si>
  <si>
    <t>1127</t>
  </si>
  <si>
    <t>37.36</t>
  </si>
  <si>
    <t>35.38</t>
  </si>
  <si>
    <t>423.3854117</t>
  </si>
  <si>
    <t>362.5866012</t>
  </si>
  <si>
    <t>42.2937005</t>
  </si>
  <si>
    <t>18.50511</t>
  </si>
  <si>
    <t>149379</t>
  </si>
  <si>
    <t>190598</t>
  </si>
  <si>
    <t>83555</t>
  </si>
  <si>
    <t>97817</t>
  </si>
  <si>
    <t>1691</t>
  </si>
  <si>
    <t>811278</t>
  </si>
  <si>
    <t>31663</t>
  </si>
  <si>
    <t>14638</t>
  </si>
  <si>
    <t>419.8324859</t>
  </si>
  <si>
    <t>1247</t>
  </si>
  <si>
    <t>1607</t>
  </si>
  <si>
    <t>295</t>
  </si>
  <si>
    <t>1648</t>
  </si>
  <si>
    <t>1642</t>
  </si>
  <si>
    <t>6.13</t>
  </si>
  <si>
    <t>21.35</t>
  </si>
  <si>
    <t>161.45599</t>
  </si>
  <si>
    <t>132.93156</t>
  </si>
  <si>
    <t>28.52443</t>
  </si>
  <si>
    <t>36509</t>
  </si>
  <si>
    <t>50353</t>
  </si>
  <si>
    <t>13905</t>
  </si>
  <si>
    <t>19370</t>
  </si>
  <si>
    <t>3319</t>
  </si>
  <si>
    <t>87100</t>
  </si>
  <si>
    <t>11986</t>
  </si>
  <si>
    <t>2329</t>
  </si>
  <si>
    <t>5033</t>
  </si>
  <si>
    <t>82.2522276</t>
  </si>
  <si>
    <t>793</t>
  </si>
  <si>
    <t>961</t>
  </si>
  <si>
    <t>897</t>
  </si>
  <si>
    <t>21.62</t>
  </si>
  <si>
    <t>42.51</t>
  </si>
  <si>
    <t>9.858752</t>
  </si>
  <si>
    <t>16279</t>
  </si>
  <si>
    <t>24417</t>
  </si>
  <si>
    <t>6685</t>
  </si>
  <si>
    <t>11361</t>
  </si>
  <si>
    <t>3043</t>
  </si>
  <si>
    <t>102634</t>
  </si>
  <si>
    <t>12407</t>
  </si>
  <si>
    <t>16858</t>
  </si>
  <si>
    <t>366.5881982</t>
  </si>
  <si>
    <t>1950</t>
  </si>
  <si>
    <t>2309</t>
  </si>
  <si>
    <t>241</t>
  </si>
  <si>
    <t>167</t>
  </si>
  <si>
    <t>21.43</t>
  </si>
  <si>
    <t>61.69</t>
  </si>
  <si>
    <t>212.8496821</t>
  </si>
  <si>
    <t>179.1259913</t>
  </si>
  <si>
    <t>22.0811008</t>
  </si>
  <si>
    <t>11.64259</t>
  </si>
  <si>
    <t>42026</t>
  </si>
  <si>
    <t>71302</t>
  </si>
  <si>
    <t>21315</t>
  </si>
  <si>
    <t>39782</t>
  </si>
  <si>
    <t>385223</t>
  </si>
  <si>
    <t>259139</t>
  </si>
  <si>
    <t>122638</t>
  </si>
  <si>
    <t>158871</t>
  </si>
  <si>
    <t>345.7579363</t>
  </si>
  <si>
    <t>9152</t>
  </si>
  <si>
    <t>12398</t>
  </si>
  <si>
    <t>1086</t>
  </si>
  <si>
    <t>989</t>
  </si>
  <si>
    <t>8.36</t>
  </si>
  <si>
    <t>66.26</t>
  </si>
  <si>
    <t>982.6110516</t>
  </si>
  <si>
    <t>895.9936585</t>
  </si>
  <si>
    <t>51.5823231</t>
  </si>
  <si>
    <t>35.03507</t>
  </si>
  <si>
    <t>39326</t>
  </si>
  <si>
    <t>76006</t>
  </si>
  <si>
    <t>8946</t>
  </si>
  <si>
    <t>16776</t>
  </si>
  <si>
    <t>10507</t>
  </si>
  <si>
    <t>86750</t>
  </si>
  <si>
    <t>52482</t>
  </si>
  <si>
    <t>34610</t>
  </si>
  <si>
    <t>35794</t>
  </si>
  <si>
    <t>355.75104</t>
  </si>
  <si>
    <t>3050</t>
  </si>
  <si>
    <t>3757</t>
  </si>
  <si>
    <t>442</t>
  </si>
  <si>
    <t>26.83</t>
  </si>
  <si>
    <t>55.09</t>
  </si>
  <si>
    <t>239.1617339</t>
  </si>
  <si>
    <t>186.7052608</t>
  </si>
  <si>
    <t>40.12060305</t>
  </si>
  <si>
    <t>12.33587</t>
  </si>
  <si>
    <t>41242</t>
  </si>
  <si>
    <t>69333</t>
  </si>
  <si>
    <t>24247</t>
  </si>
  <si>
    <t>44222</t>
  </si>
  <si>
    <t>23899</t>
  </si>
  <si>
    <t>364724</t>
  </si>
  <si>
    <t>287314</t>
  </si>
  <si>
    <t>136436</t>
  </si>
  <si>
    <t>163875</t>
  </si>
  <si>
    <t>353.0224222</t>
  </si>
  <si>
    <t>11152</t>
  </si>
  <si>
    <t>14394</t>
  </si>
  <si>
    <t>1028</t>
  </si>
  <si>
    <t>878</t>
  </si>
  <si>
    <t>150</t>
  </si>
  <si>
    <t>18.89</t>
  </si>
  <si>
    <t>72.76</t>
  </si>
  <si>
    <t>1054.872599</t>
  </si>
  <si>
    <t>1014.282842</t>
  </si>
  <si>
    <t>14.7678864</t>
  </si>
  <si>
    <t>25.82187</t>
  </si>
  <si>
    <t>120459</t>
  </si>
  <si>
    <t>257879</t>
  </si>
  <si>
    <t>59256</t>
  </si>
  <si>
    <t>136743</t>
  </si>
  <si>
    <t>87390</t>
  </si>
  <si>
    <t>694988</t>
  </si>
  <si>
    <t>409231</t>
  </si>
  <si>
    <t>251438</t>
  </si>
  <si>
    <t>243751</t>
  </si>
  <si>
    <t>398.5400013</t>
  </si>
  <si>
    <t>28909</t>
  </si>
  <si>
    <t>41118</t>
  </si>
  <si>
    <t>2895</t>
  </si>
  <si>
    <t>2830</t>
  </si>
  <si>
    <t>13.89</t>
  </si>
  <si>
    <t>69.54</t>
  </si>
  <si>
    <t>2064.799237</t>
  </si>
  <si>
    <t>1630.949233</t>
  </si>
  <si>
    <t>400.8760742</t>
  </si>
  <si>
    <t>32.97393</t>
  </si>
  <si>
    <t>42936</t>
  </si>
  <si>
    <t>62631</t>
  </si>
  <si>
    <t>16572</t>
  </si>
  <si>
    <t>26209</t>
  </si>
  <si>
    <t>13146</t>
  </si>
  <si>
    <t>344000</t>
  </si>
  <si>
    <t>184665</t>
  </si>
  <si>
    <t>97988</t>
  </si>
  <si>
    <t>113325</t>
  </si>
  <si>
    <t>371.3344027</t>
  </si>
  <si>
    <t>7468</t>
  </si>
  <si>
    <t>9775</t>
  </si>
  <si>
    <t>782</t>
  </si>
  <si>
    <t>22.87</t>
  </si>
  <si>
    <t>73.96</t>
  </si>
  <si>
    <t>783.1128942</t>
  </si>
  <si>
    <t>685.7246747</t>
  </si>
  <si>
    <t>47.30257945</t>
  </si>
  <si>
    <t>50.08564</t>
  </si>
  <si>
    <t>46196</t>
  </si>
  <si>
    <t>73950</t>
  </si>
  <si>
    <t>17552</t>
  </si>
  <si>
    <t>31411</t>
  </si>
  <si>
    <t>12014</t>
  </si>
  <si>
    <t>215000</t>
  </si>
  <si>
    <t>106353</t>
  </si>
  <si>
    <t>37559</t>
  </si>
  <si>
    <t>43388</t>
  </si>
  <si>
    <t>390.9057135</t>
  </si>
  <si>
    <t>3578</t>
  </si>
  <si>
    <t>178</t>
  </si>
  <si>
    <t>837</t>
  </si>
  <si>
    <t>470</t>
  </si>
  <si>
    <t>367</t>
  </si>
  <si>
    <t>24.55</t>
  </si>
  <si>
    <t>57.96</t>
  </si>
  <si>
    <t>521.4549242</t>
  </si>
  <si>
    <t>415.7399535</t>
  </si>
  <si>
    <t>83.9104207</t>
  </si>
  <si>
    <t>21.80455</t>
  </si>
  <si>
    <t>92312</t>
  </si>
  <si>
    <t>169537</t>
  </si>
  <si>
    <t>44097</t>
  </si>
  <si>
    <t>85766</t>
  </si>
  <si>
    <t>21199</t>
  </si>
  <si>
    <t>980192</t>
  </si>
  <si>
    <t>396796</t>
  </si>
  <si>
    <t>95853</t>
  </si>
  <si>
    <t>13206</t>
  </si>
  <si>
    <t>249017</t>
  </si>
  <si>
    <t>243.9611086</t>
  </si>
  <si>
    <t>12510</t>
  </si>
  <si>
    <t>16135</t>
  </si>
  <si>
    <t>6323</t>
  </si>
  <si>
    <t>1594</t>
  </si>
  <si>
    <t>20.71</t>
  </si>
  <si>
    <t>49.24</t>
  </si>
  <si>
    <t>1713.689194</t>
  </si>
  <si>
    <t>968.0279203</t>
  </si>
  <si>
    <t>640.6396838</t>
  </si>
  <si>
    <t>105.02159</t>
  </si>
  <si>
    <t>138891</t>
  </si>
  <si>
    <t>258964</t>
  </si>
  <si>
    <t>115032</t>
  </si>
  <si>
    <t>220753</t>
  </si>
  <si>
    <t>43277</t>
  </si>
  <si>
    <t>57757</t>
  </si>
  <si>
    <t>4550008</t>
  </si>
  <si>
    <t>2074657</t>
  </si>
  <si>
    <t>429655</t>
  </si>
  <si>
    <t>500524</t>
  </si>
  <si>
    <t>1268609</t>
  </si>
  <si>
    <t>250.9024129</t>
  </si>
  <si>
    <t>146</t>
  </si>
  <si>
    <t>66686</t>
  </si>
  <si>
    <t>85408</t>
  </si>
  <si>
    <t>15968</t>
  </si>
  <si>
    <t>12056</t>
  </si>
  <si>
    <t>3912</t>
  </si>
  <si>
    <t>10.49</t>
  </si>
  <si>
    <t>48.3</t>
  </si>
  <si>
    <t>8548.402234</t>
  </si>
  <si>
    <t>5205.364473</t>
  </si>
  <si>
    <t>3035.757801</t>
  </si>
  <si>
    <t>307.27996</t>
  </si>
  <si>
    <t>117003</t>
  </si>
  <si>
    <t>179655</t>
  </si>
  <si>
    <t>61996</t>
  </si>
  <si>
    <t>102666</t>
  </si>
  <si>
    <t>26147</t>
  </si>
  <si>
    <t>888</t>
  </si>
  <si>
    <t>1536536</t>
  </si>
  <si>
    <t>495829</t>
  </si>
  <si>
    <t>127008</t>
  </si>
  <si>
    <t>4011</t>
  </si>
  <si>
    <t>393290</t>
  </si>
  <si>
    <t>214.5373033</t>
  </si>
  <si>
    <t>20676</t>
  </si>
  <si>
    <t>23416</t>
  </si>
  <si>
    <t>9948</t>
  </si>
  <si>
    <t>7275</t>
  </si>
  <si>
    <t>2673</t>
  </si>
  <si>
    <t>23.96</t>
  </si>
  <si>
    <t>41.53</t>
  </si>
  <si>
    <t>2314.775216</t>
  </si>
  <si>
    <t>1063.738166</t>
  </si>
  <si>
    <t>1081.36932</t>
  </si>
  <si>
    <t>169.66773</t>
  </si>
  <si>
    <t>309441</t>
  </si>
  <si>
    <t>578564</t>
  </si>
  <si>
    <t>167492</t>
  </si>
  <si>
    <t>329502</t>
  </si>
  <si>
    <t>78544</t>
  </si>
  <si>
    <t>22254</t>
  </si>
  <si>
    <t>3784895</t>
  </si>
  <si>
    <t>1199350</t>
  </si>
  <si>
    <t>294310</t>
  </si>
  <si>
    <t>75809</t>
  </si>
  <si>
    <t>929067</t>
  </si>
  <si>
    <t>230.9703184</t>
  </si>
  <si>
    <t>60753</t>
  </si>
  <si>
    <t>66231</t>
  </si>
  <si>
    <t>280</t>
  </si>
  <si>
    <t>24604</t>
  </si>
  <si>
    <t>17230</t>
  </si>
  <si>
    <t>7374</t>
  </si>
  <si>
    <t>13.6</t>
  </si>
  <si>
    <t>39.57</t>
  </si>
  <si>
    <t>7674.818737</t>
  </si>
  <si>
    <t>2770.142514</t>
  </si>
  <si>
    <t>4295.669533</t>
  </si>
  <si>
    <t>609.00669</t>
  </si>
  <si>
    <t>20556</t>
  </si>
  <si>
    <t>40114</t>
  </si>
  <si>
    <t>15482</t>
  </si>
  <si>
    <t>32020</t>
  </si>
  <si>
    <t>11434</t>
  </si>
  <si>
    <t>19773</t>
  </si>
  <si>
    <t>599087</t>
  </si>
  <si>
    <t>282629</t>
  </si>
  <si>
    <t>94129</t>
  </si>
  <si>
    <t>182218</t>
  </si>
  <si>
    <t>196581</t>
  </si>
  <si>
    <t>290.7913752</t>
  </si>
  <si>
    <t>9893</t>
  </si>
  <si>
    <t>12275</t>
  </si>
  <si>
    <t>3520</t>
  </si>
  <si>
    <t>2751</t>
  </si>
  <si>
    <t>769</t>
  </si>
  <si>
    <t>10.21</t>
  </si>
  <si>
    <t>60.36</t>
  </si>
  <si>
    <t>1447.821466</t>
  </si>
  <si>
    <t>821.8607558</t>
  </si>
  <si>
    <t>577.8699801</t>
  </si>
  <si>
    <t>48.09073</t>
  </si>
  <si>
    <t>99768</t>
  </si>
  <si>
    <t>195909</t>
  </si>
  <si>
    <t>68456</t>
  </si>
  <si>
    <t>144056</t>
  </si>
  <si>
    <t>43488</t>
  </si>
  <si>
    <t>1825</t>
  </si>
  <si>
    <t>2064026</t>
  </si>
  <si>
    <t>917442</t>
  </si>
  <si>
    <t>292134</t>
  </si>
  <si>
    <t>6160</t>
  </si>
  <si>
    <t>502685</t>
  </si>
  <si>
    <t>252.8316476</t>
  </si>
  <si>
    <t>32623</t>
  </si>
  <si>
    <t>50351</t>
  </si>
  <si>
    <t>18247</t>
  </si>
  <si>
    <t>15547</t>
  </si>
  <si>
    <t>2700</t>
  </si>
  <si>
    <t>22.09</t>
  </si>
  <si>
    <t>47.1</t>
  </si>
  <si>
    <t>3835.974318</t>
  </si>
  <si>
    <t>2319.583724</t>
  </si>
  <si>
    <t>1361.867864</t>
  </si>
  <si>
    <t>154.52273</t>
  </si>
  <si>
    <t>6634</t>
  </si>
  <si>
    <t>14265</t>
  </si>
  <si>
    <t>4873</t>
  </si>
  <si>
    <t>11223</t>
  </si>
  <si>
    <t>942</t>
  </si>
  <si>
    <t>10280</t>
  </si>
  <si>
    <t>122832</t>
  </si>
  <si>
    <t>47189</t>
  </si>
  <si>
    <t>3055</t>
  </si>
  <si>
    <t>44134</t>
  </si>
  <si>
    <t>31318</t>
  </si>
  <si>
    <t>278.260239</t>
  </si>
  <si>
    <t>1893</t>
  </si>
  <si>
    <t>2590</t>
  </si>
  <si>
    <t>745</t>
  </si>
  <si>
    <t>587</t>
  </si>
  <si>
    <t>24.07</t>
  </si>
  <si>
    <t>53.55</t>
  </si>
  <si>
    <t>195.5710069</t>
  </si>
  <si>
    <t>131.3082242</t>
  </si>
  <si>
    <t>25.2592027</t>
  </si>
  <si>
    <t>39.00358</t>
  </si>
  <si>
    <t>286756</t>
  </si>
  <si>
    <t>523329</t>
  </si>
  <si>
    <t>209491</t>
  </si>
  <si>
    <t>400404</t>
  </si>
  <si>
    <t>110778</t>
  </si>
  <si>
    <t>4702</t>
  </si>
  <si>
    <t>7071189</t>
  </si>
  <si>
    <t>2216939</t>
  </si>
  <si>
    <t>570909</t>
  </si>
  <si>
    <t>25224</t>
  </si>
  <si>
    <t>1627160</t>
  </si>
  <si>
    <t>240.0921265</t>
  </si>
  <si>
    <t>93134</t>
  </si>
  <si>
    <t>114028</t>
  </si>
  <si>
    <t>33058</t>
  </si>
  <si>
    <t>23753</t>
  </si>
  <si>
    <t>9305</t>
  </si>
  <si>
    <t>14.71</t>
  </si>
  <si>
    <t>47.14</t>
  </si>
  <si>
    <t>10532.54671</t>
  </si>
  <si>
    <t>5322.695987</t>
  </si>
  <si>
    <t>4798.133961</t>
  </si>
  <si>
    <t>411.71676</t>
  </si>
  <si>
    <t>152437</t>
  </si>
  <si>
    <t>320178</t>
  </si>
  <si>
    <t>105789</t>
  </si>
  <si>
    <t>237634</t>
  </si>
  <si>
    <t>61666</t>
  </si>
  <si>
    <t>606</t>
  </si>
  <si>
    <t>2781706</t>
  </si>
  <si>
    <t>1228156</t>
  </si>
  <si>
    <t>326451</t>
  </si>
  <si>
    <t>2396</t>
  </si>
  <si>
    <t>633672</t>
  </si>
  <si>
    <t>239.7246674</t>
  </si>
  <si>
    <t>42992</t>
  </si>
  <si>
    <t>65672</t>
  </si>
  <si>
    <t>19999</t>
  </si>
  <si>
    <t>16889</t>
  </si>
  <si>
    <t>3110</t>
  </si>
  <si>
    <t>18.48</t>
  </si>
  <si>
    <t>55.4</t>
  </si>
  <si>
    <t>4522.811315</t>
  </si>
  <si>
    <t>2944.192886</t>
  </si>
  <si>
    <t>1305.054108</t>
  </si>
  <si>
    <t>273.56432</t>
  </si>
  <si>
    <t>99332</t>
  </si>
  <si>
    <t>192339</t>
  </si>
  <si>
    <t>57560</t>
  </si>
  <si>
    <t>118775</t>
  </si>
  <si>
    <t>40504</t>
  </si>
  <si>
    <t>1448</t>
  </si>
  <si>
    <t>1754024</t>
  </si>
  <si>
    <t>658047</t>
  </si>
  <si>
    <t>226598</t>
  </si>
  <si>
    <t>4941</t>
  </si>
  <si>
    <t>293663</t>
  </si>
  <si>
    <t>238.0536589</t>
  </si>
  <si>
    <t>20686</t>
  </si>
  <si>
    <t>29346</t>
  </si>
  <si>
    <t>8843</t>
  </si>
  <si>
    <t>1767</t>
  </si>
  <si>
    <t>25.71</t>
  </si>
  <si>
    <t>34.05</t>
  </si>
  <si>
    <t>3418.9557</t>
  </si>
  <si>
    <t>1566.504961</t>
  </si>
  <si>
    <t>1671.193449</t>
  </si>
  <si>
    <t>181.25729</t>
  </si>
  <si>
    <t>91806</t>
  </si>
  <si>
    <t>162047</t>
  </si>
  <si>
    <t>42857</t>
  </si>
  <si>
    <t>82026</t>
  </si>
  <si>
    <t>28142</t>
  </si>
  <si>
    <t>1279</t>
  </si>
  <si>
    <t>1131610</t>
  </si>
  <si>
    <t>365961</t>
  </si>
  <si>
    <t>116158</t>
  </si>
  <si>
    <t>3486</t>
  </si>
  <si>
    <t>187475</t>
  </si>
  <si>
    <t>233.7629946</t>
  </si>
  <si>
    <t>12338</t>
  </si>
  <si>
    <t>16492</t>
  </si>
  <si>
    <t>6683</t>
  </si>
  <si>
    <t>5434</t>
  </si>
  <si>
    <t>1249</t>
  </si>
  <si>
    <t>18.63</t>
  </si>
  <si>
    <t>55.28</t>
  </si>
  <si>
    <t>1873.684525</t>
  </si>
  <si>
    <t>855.4813927</t>
  </si>
  <si>
    <t>869.6756926</t>
  </si>
  <si>
    <t>148.52744</t>
  </si>
  <si>
    <t>79994</t>
  </si>
  <si>
    <t>116779</t>
  </si>
  <si>
    <t>40168</t>
  </si>
  <si>
    <t>63648</t>
  </si>
  <si>
    <t>19866</t>
  </si>
  <si>
    <t>1628</t>
  </si>
  <si>
    <t>1123895</t>
  </si>
  <si>
    <t>514555</t>
  </si>
  <si>
    <t>172346</t>
  </si>
  <si>
    <t>14415</t>
  </si>
  <si>
    <t>386279</t>
  </si>
  <si>
    <t>238.2457394</t>
  </si>
  <si>
    <t>17849</t>
  </si>
  <si>
    <t>19393</t>
  </si>
  <si>
    <t>6885</t>
  </si>
  <si>
    <t>4423</t>
  </si>
  <si>
    <t>2462</t>
  </si>
  <si>
    <t>11.45</t>
  </si>
  <si>
    <t>49.22</t>
  </si>
  <si>
    <t>3143.182474</t>
  </si>
  <si>
    <t>1225.905365</t>
  </si>
  <si>
    <t>1753.29774</t>
  </si>
  <si>
    <t>163.97937</t>
  </si>
  <si>
    <t>102036</t>
  </si>
  <si>
    <t>195951</t>
  </si>
  <si>
    <t>87835</t>
  </si>
  <si>
    <t>174551</t>
  </si>
  <si>
    <t>5185</t>
  </si>
  <si>
    <t>2091270</t>
  </si>
  <si>
    <t>490036</t>
  </si>
  <si>
    <t>103</t>
  </si>
  <si>
    <t>20009</t>
  </si>
  <si>
    <t>159322</t>
  </si>
  <si>
    <t>294.1301445</t>
  </si>
  <si>
    <t>28553</t>
  </si>
  <si>
    <t>39217</t>
  </si>
  <si>
    <t>41463</t>
  </si>
  <si>
    <t>36599</t>
  </si>
  <si>
    <t>4864</t>
  </si>
  <si>
    <t>48.77</t>
  </si>
  <si>
    <t>2504.246218</t>
  </si>
  <si>
    <t>1441.343595</t>
  </si>
  <si>
    <t>948.6179131</t>
  </si>
  <si>
    <t>114.28471</t>
  </si>
  <si>
    <t>102235</t>
  </si>
  <si>
    <t>169074</t>
  </si>
  <si>
    <t>65588</t>
  </si>
  <si>
    <t>115729</t>
  </si>
  <si>
    <t>3680</t>
  </si>
  <si>
    <t>841743</t>
  </si>
  <si>
    <t>513946</t>
  </si>
  <si>
    <t>9217</t>
  </si>
  <si>
    <t>91718</t>
  </si>
  <si>
    <t>259.9136407</t>
  </si>
  <si>
    <t>19580</t>
  </si>
  <si>
    <t>25398</t>
  </si>
  <si>
    <t>10579</t>
  </si>
  <si>
    <t>9204</t>
  </si>
  <si>
    <t>1375</t>
  </si>
  <si>
    <t>10.09</t>
  </si>
  <si>
    <t>54.12</t>
  </si>
  <si>
    <t>1727.377559</t>
  </si>
  <si>
    <t>1335.81576</t>
  </si>
  <si>
    <t>265.6253686</t>
  </si>
  <si>
    <t>125.93643</t>
  </si>
  <si>
    <t>7651</t>
  </si>
  <si>
    <t>11914</t>
  </si>
  <si>
    <t>2741</t>
  </si>
  <si>
    <t>5084</t>
  </si>
  <si>
    <t>1166</t>
  </si>
  <si>
    <t>50996</t>
  </si>
  <si>
    <t>8520</t>
  </si>
  <si>
    <t>1675</t>
  </si>
  <si>
    <t>1869</t>
  </si>
  <si>
    <t>148.7299296</t>
  </si>
  <si>
    <t>689</t>
  </si>
  <si>
    <t>886</t>
  </si>
  <si>
    <t>452</t>
  </si>
  <si>
    <t>60.39</t>
  </si>
  <si>
    <t>8.66</t>
  </si>
  <si>
    <t>43.28928596</t>
  </si>
  <si>
    <t>12.67179</t>
  </si>
  <si>
    <t>20.93854596</t>
  </si>
  <si>
    <t>9.67895</t>
  </si>
  <si>
    <t>83377</t>
  </si>
  <si>
    <t>117710</t>
  </si>
  <si>
    <t>54729</t>
  </si>
  <si>
    <t>81149</t>
  </si>
  <si>
    <t>1522</t>
  </si>
  <si>
    <t>1008980</t>
  </si>
  <si>
    <t>329042</t>
  </si>
  <si>
    <t>2115</t>
  </si>
  <si>
    <t>48939</t>
  </si>
  <si>
    <t>285.509187</t>
  </si>
  <si>
    <t>14189</t>
  </si>
  <si>
    <t>15728</t>
  </si>
  <si>
    <t>7737</t>
  </si>
  <si>
    <t>7283</t>
  </si>
  <si>
    <t>454</t>
  </si>
  <si>
    <t>9.6</t>
  </si>
  <si>
    <t>40.38</t>
  </si>
  <si>
    <t>1615.542872</t>
  </si>
  <si>
    <t>939.445139</t>
  </si>
  <si>
    <t>583.0599629</t>
  </si>
  <si>
    <t>93.03777</t>
  </si>
  <si>
    <t>54049</t>
  </si>
  <si>
    <t>77736</t>
  </si>
  <si>
    <t>36636</t>
  </si>
  <si>
    <t>55411</t>
  </si>
  <si>
    <t>3918</t>
  </si>
  <si>
    <t>666511</t>
  </si>
  <si>
    <t>320209</t>
  </si>
  <si>
    <t>8089</t>
  </si>
  <si>
    <t>31093</t>
  </si>
  <si>
    <t>308.4848499</t>
  </si>
  <si>
    <t>12376</t>
  </si>
  <si>
    <t>14514</t>
  </si>
  <si>
    <t>3231</t>
  </si>
  <si>
    <t>2844</t>
  </si>
  <si>
    <t>387</t>
  </si>
  <si>
    <t>6.49</t>
  </si>
  <si>
    <t>53.6</t>
  </si>
  <si>
    <t>1384.459189</t>
  </si>
  <si>
    <t>987.796253</t>
  </si>
  <si>
    <t>319.1920764</t>
  </si>
  <si>
    <t>77.47086</t>
  </si>
  <si>
    <t>106978</t>
  </si>
  <si>
    <t>239719</t>
  </si>
  <si>
    <t>83916</t>
  </si>
  <si>
    <t>198411</t>
  </si>
  <si>
    <t>11092</t>
  </si>
  <si>
    <t>2271252</t>
  </si>
  <si>
    <t>1064446</t>
  </si>
  <si>
    <t>199</t>
  </si>
  <si>
    <t>49433</t>
  </si>
  <si>
    <t>389357</t>
  </si>
  <si>
    <t>250.2062648</t>
  </si>
  <si>
    <t>31159</t>
  </si>
  <si>
    <t>48587</t>
  </si>
  <si>
    <t>27111</t>
  </si>
  <si>
    <t>17423</t>
  </si>
  <si>
    <t>9688</t>
  </si>
  <si>
    <t>19.36</t>
  </si>
  <si>
    <t>34.51</t>
  </si>
  <si>
    <t>4081.736378</t>
  </si>
  <si>
    <t>2663.310577</t>
  </si>
  <si>
    <t>1300.157161</t>
  </si>
  <si>
    <t>118.26864</t>
  </si>
  <si>
    <t>93263</t>
  </si>
  <si>
    <t>163152</t>
  </si>
  <si>
    <t>88267</t>
  </si>
  <si>
    <t>156494</t>
  </si>
  <si>
    <t>12877</t>
  </si>
  <si>
    <t>11128</t>
  </si>
  <si>
    <t>1826757</t>
  </si>
  <si>
    <t>164793</t>
  </si>
  <si>
    <t>14368</t>
  </si>
  <si>
    <t>15834</t>
  </si>
  <si>
    <t>75053</t>
  </si>
  <si>
    <t>555.6358263</t>
  </si>
  <si>
    <t>7031</t>
  </si>
  <si>
    <t>10691</t>
  </si>
  <si>
    <t>29893</t>
  </si>
  <si>
    <t>23454</t>
  </si>
  <si>
    <t>6439</t>
  </si>
  <si>
    <t>27.75</t>
  </si>
  <si>
    <t>16.43</t>
  </si>
  <si>
    <t>3414.593432</t>
  </si>
  <si>
    <t>915.6489473</t>
  </si>
  <si>
    <t>2404.879915</t>
  </si>
  <si>
    <t>94.06457</t>
  </si>
  <si>
    <t>70801</t>
  </si>
  <si>
    <t>102577</t>
  </si>
  <si>
    <t>42876</t>
  </si>
  <si>
    <t>66279</t>
  </si>
  <si>
    <t>18256</t>
  </si>
  <si>
    <t>8064</t>
  </si>
  <si>
    <t>536380</t>
  </si>
  <si>
    <t>118034</t>
  </si>
  <si>
    <t>42743</t>
  </si>
  <si>
    <t>13899</t>
  </si>
  <si>
    <t>27539</t>
  </si>
  <si>
    <t>278.6459513</t>
  </si>
  <si>
    <t>6074</t>
  </si>
  <si>
    <t>7564</t>
  </si>
  <si>
    <t>8860</t>
  </si>
  <si>
    <t>7254</t>
  </si>
  <si>
    <t>1606</t>
  </si>
  <si>
    <t>16.95</t>
  </si>
  <si>
    <t>11.76</t>
  </si>
  <si>
    <t>606.6359003</t>
  </si>
  <si>
    <t>328.8969622</t>
  </si>
  <si>
    <t>203.3193281</t>
  </si>
  <si>
    <t>74.41961</t>
  </si>
  <si>
    <t>95904</t>
  </si>
  <si>
    <t>168498</t>
  </si>
  <si>
    <t>78253</t>
  </si>
  <si>
    <t>144690</t>
  </si>
  <si>
    <t>45669</t>
  </si>
  <si>
    <t>1621940</t>
  </si>
  <si>
    <t>247950</t>
  </si>
  <si>
    <t>94867</t>
  </si>
  <si>
    <t>100776</t>
  </si>
  <si>
    <t>316.780061</t>
  </si>
  <si>
    <t>7290</t>
  </si>
  <si>
    <t>11809</t>
  </si>
  <si>
    <t>26305</t>
  </si>
  <si>
    <t>19970</t>
  </si>
  <si>
    <t>6335</t>
  </si>
  <si>
    <t>1.24</t>
  </si>
  <si>
    <t>4.98</t>
  </si>
  <si>
    <t>1988.917239</t>
  </si>
  <si>
    <t>785.4561612</t>
  </si>
  <si>
    <t>1111.215358</t>
  </si>
  <si>
    <t>92.24572</t>
  </si>
  <si>
    <t>135059</t>
  </si>
  <si>
    <t>221918</t>
  </si>
  <si>
    <t>105499</t>
  </si>
  <si>
    <t>181958</t>
  </si>
  <si>
    <t>6300</t>
  </si>
  <si>
    <t>55021</t>
  </si>
  <si>
    <t>1932620</t>
  </si>
  <si>
    <t>510608</t>
  </si>
  <si>
    <t>19751</t>
  </si>
  <si>
    <t>169929</t>
  </si>
  <si>
    <t>203317</t>
  </si>
  <si>
    <t>273.8338861</t>
  </si>
  <si>
    <t>13753</t>
  </si>
  <si>
    <t>19746</t>
  </si>
  <si>
    <t>36635</t>
  </si>
  <si>
    <t>30278</t>
  </si>
  <si>
    <t>6357</t>
  </si>
  <si>
    <t>11.07</t>
  </si>
  <si>
    <t>3.66</t>
  </si>
  <si>
    <t>3039.178624</t>
  </si>
  <si>
    <t>1398.217729</t>
  </si>
  <si>
    <t>1533.450705</t>
  </si>
  <si>
    <t>107.51019</t>
  </si>
  <si>
    <t>93332</t>
  </si>
  <si>
    <t>113384</t>
  </si>
  <si>
    <t>40795</t>
  </si>
  <si>
    <t>52848</t>
  </si>
  <si>
    <t>15102</t>
  </si>
  <si>
    <t>4561</t>
  </si>
  <si>
    <t>554026</t>
  </si>
  <si>
    <t>104984</t>
  </si>
  <si>
    <t>31687</t>
  </si>
  <si>
    <t>7330</t>
  </si>
  <si>
    <t>21390</t>
  </si>
  <si>
    <t>285.8638629</t>
  </si>
  <si>
    <t>5351</t>
  </si>
  <si>
    <t>5749</t>
  </si>
  <si>
    <t>5792</t>
  </si>
  <si>
    <t>4320</t>
  </si>
  <si>
    <t>1472</t>
  </si>
  <si>
    <t>12.59</t>
  </si>
  <si>
    <t>22.37</t>
  </si>
  <si>
    <t>651.6897945</t>
  </si>
  <si>
    <t>300.1113178</t>
  </si>
  <si>
    <t>294.4924567</t>
  </si>
  <si>
    <t>57.08602</t>
  </si>
  <si>
    <t>73188</t>
  </si>
  <si>
    <t>102993</t>
  </si>
  <si>
    <t>47156</t>
  </si>
  <si>
    <t>70949</t>
  </si>
  <si>
    <t>15060</t>
  </si>
  <si>
    <t>7108</t>
  </si>
  <si>
    <t>684899</t>
  </si>
  <si>
    <t>182347</t>
  </si>
  <si>
    <t>47882</t>
  </si>
  <si>
    <t>19149</t>
  </si>
  <si>
    <t>50393</t>
  </si>
  <si>
    <t>249.2974324</t>
  </si>
  <si>
    <t>8789</t>
  </si>
  <si>
    <t>11038</t>
  </si>
  <si>
    <t>5754</t>
  </si>
  <si>
    <t>721</t>
  </si>
  <si>
    <t>17.76</t>
  </si>
  <si>
    <t>16.71</t>
  </si>
  <si>
    <t>600.7891781</t>
  </si>
  <si>
    <t>454.5863891</t>
  </si>
  <si>
    <t>69.92693902</t>
  </si>
  <si>
    <t>76.27585</t>
  </si>
  <si>
    <t>62382</t>
  </si>
  <si>
    <t>84515</t>
  </si>
  <si>
    <t>58371</t>
  </si>
  <si>
    <t>79535</t>
  </si>
  <si>
    <t>3164</t>
  </si>
  <si>
    <t>10375</t>
  </si>
  <si>
    <t>1674345</t>
  </si>
  <si>
    <t>74495</t>
  </si>
  <si>
    <t>2698</t>
  </si>
  <si>
    <t>13298</t>
  </si>
  <si>
    <t>15974</t>
  </si>
  <si>
    <t>1334.204504</t>
  </si>
  <si>
    <t>3343</t>
  </si>
  <si>
    <t>18820</t>
  </si>
  <si>
    <t>16780</t>
  </si>
  <si>
    <t>2040</t>
  </si>
  <si>
    <t>11.72</t>
  </si>
  <si>
    <t>13.55</t>
  </si>
  <si>
    <t>1845.641278</t>
  </si>
  <si>
    <t>993.9156455</t>
  </si>
  <si>
    <t>790.5667328</t>
  </si>
  <si>
    <t>61.1589</t>
  </si>
  <si>
    <t>57086</t>
  </si>
  <si>
    <t>104879</t>
  </si>
  <si>
    <t>39160</t>
  </si>
  <si>
    <t>78459</t>
  </si>
  <si>
    <t>2358</t>
  </si>
  <si>
    <t>6154</t>
  </si>
  <si>
    <t>453311</t>
  </si>
  <si>
    <t>153491</t>
  </si>
  <si>
    <t>4170</t>
  </si>
  <si>
    <t>12497</t>
  </si>
  <si>
    <t>46121</t>
  </si>
  <si>
    <t>298.7309217</t>
  </si>
  <si>
    <t>5775</t>
  </si>
  <si>
    <t>8102</t>
  </si>
  <si>
    <t>12502</t>
  </si>
  <si>
    <t>11611</t>
  </si>
  <si>
    <t>891</t>
  </si>
  <si>
    <t>1.51</t>
  </si>
  <si>
    <t>19.75</t>
  </si>
  <si>
    <t>714.3497694</t>
  </si>
  <si>
    <t>458.525079</t>
  </si>
  <si>
    <t>196.8354604</t>
  </si>
  <si>
    <t>58.98923</t>
  </si>
  <si>
    <t>63178</t>
  </si>
  <si>
    <t>111308</t>
  </si>
  <si>
    <t>48102</t>
  </si>
  <si>
    <t>89020</t>
  </si>
  <si>
    <t>5886</t>
  </si>
  <si>
    <t>24920</t>
  </si>
  <si>
    <t>559410</t>
  </si>
  <si>
    <t>100236</t>
  </si>
  <si>
    <t>7328</t>
  </si>
  <si>
    <t>38505</t>
  </si>
  <si>
    <t>39649</t>
  </si>
  <si>
    <t>337.6589449</t>
  </si>
  <si>
    <t>3739</t>
  </si>
  <si>
    <t>5246</t>
  </si>
  <si>
    <t>208</t>
  </si>
  <si>
    <t>9194</t>
  </si>
  <si>
    <t>7836</t>
  </si>
  <si>
    <t>1358</t>
  </si>
  <si>
    <t>5.4</t>
  </si>
  <si>
    <t>537.3181076</t>
  </si>
  <si>
    <t>338.45582</t>
  </si>
  <si>
    <t>134.3301376</t>
  </si>
  <si>
    <t>64.53215</t>
  </si>
  <si>
    <t>28433</t>
  </si>
  <si>
    <t>40719</t>
  </si>
  <si>
    <t>14782</t>
  </si>
  <si>
    <t>22584</t>
  </si>
  <si>
    <t>5652</t>
  </si>
  <si>
    <t>1233</t>
  </si>
  <si>
    <t>173554</t>
  </si>
  <si>
    <t>41401</t>
  </si>
  <si>
    <t>9716</t>
  </si>
  <si>
    <t>3381</t>
  </si>
  <si>
    <t>12599</t>
  </si>
  <si>
    <t>260.67823</t>
  </si>
  <si>
    <t>2209</t>
  </si>
  <si>
    <t>2663</t>
  </si>
  <si>
    <t>1714</t>
  </si>
  <si>
    <t>1516</t>
  </si>
  <si>
    <t>198</t>
  </si>
  <si>
    <t>25.43</t>
  </si>
  <si>
    <t>29.99</t>
  </si>
  <si>
    <t>195.1429263</t>
  </si>
  <si>
    <t>107.923394</t>
  </si>
  <si>
    <t>70.66229232</t>
  </si>
  <si>
    <t>16.55724</t>
  </si>
  <si>
    <t>40578</t>
  </si>
  <si>
    <t>68963</t>
  </si>
  <si>
    <t>25978</t>
  </si>
  <si>
    <t>47494</t>
  </si>
  <si>
    <t>388363</t>
  </si>
  <si>
    <t>112680</t>
  </si>
  <si>
    <t>14367</t>
  </si>
  <si>
    <t>35169</t>
  </si>
  <si>
    <t>275.9301349</t>
  </si>
  <si>
    <t>3677</t>
  </si>
  <si>
    <t>5279</t>
  </si>
  <si>
    <t>6233</t>
  </si>
  <si>
    <t>5339</t>
  </si>
  <si>
    <t>894</t>
  </si>
  <si>
    <t>25.44</t>
  </si>
  <si>
    <t>539.6878393</t>
  </si>
  <si>
    <t>310.918076</t>
  </si>
  <si>
    <t>188.2167233</t>
  </si>
  <si>
    <t>40.55304</t>
  </si>
  <si>
    <t>37187</t>
  </si>
  <si>
    <t>60686</t>
  </si>
  <si>
    <t>27443</t>
  </si>
  <si>
    <t>47640</t>
  </si>
  <si>
    <t>10118</t>
  </si>
  <si>
    <t>538668</t>
  </si>
  <si>
    <t>143508</t>
  </si>
  <si>
    <t>31026</t>
  </si>
  <si>
    <t>45264</t>
  </si>
  <si>
    <t>272.0055485</t>
  </si>
  <si>
    <t>6600</t>
  </si>
  <si>
    <t>8459</t>
  </si>
  <si>
    <t>3549</t>
  </si>
  <si>
    <t>5.87</t>
  </si>
  <si>
    <t>25.6</t>
  </si>
  <si>
    <t>624.4110645</t>
  </si>
  <si>
    <t>390.3497226</t>
  </si>
  <si>
    <t>198.6866619</t>
  </si>
  <si>
    <t>35.37468</t>
  </si>
  <si>
    <t>55355</t>
  </si>
  <si>
    <t>127012</t>
  </si>
  <si>
    <t>43788</t>
  </si>
  <si>
    <t>104937</t>
  </si>
  <si>
    <t>2161</t>
  </si>
  <si>
    <t>1092066</t>
  </si>
  <si>
    <t>825980</t>
  </si>
  <si>
    <t>626</t>
  </si>
  <si>
    <t>14300</t>
  </si>
  <si>
    <t>247565</t>
  </si>
  <si>
    <t>248.6285755</t>
  </si>
  <si>
    <t>20723</t>
  </si>
  <si>
    <t>33839</t>
  </si>
  <si>
    <t>8907</t>
  </si>
  <si>
    <t>7976</t>
  </si>
  <si>
    <t>931</t>
  </si>
  <si>
    <t>7.97</t>
  </si>
  <si>
    <t>67.5</t>
  </si>
  <si>
    <t>2652.688034</t>
  </si>
  <si>
    <t>2053.622308</t>
  </si>
  <si>
    <t>530.857956</t>
  </si>
  <si>
    <t>68.20777</t>
  </si>
  <si>
    <t>35854</t>
  </si>
  <si>
    <t>40334</t>
  </si>
  <si>
    <t>30987</t>
  </si>
  <si>
    <t>35230</t>
  </si>
  <si>
    <t>893</t>
  </si>
  <si>
    <t>1032909</t>
  </si>
  <si>
    <t>985640</t>
  </si>
  <si>
    <t>24555</t>
  </si>
  <si>
    <t>102937</t>
  </si>
  <si>
    <t>237.1611694</t>
  </si>
  <si>
    <t>23829</t>
  </si>
  <si>
    <t>3545</t>
  </si>
  <si>
    <t>3241</t>
  </si>
  <si>
    <t>3.62</t>
  </si>
  <si>
    <t>60.49</t>
  </si>
  <si>
    <t>2708.343424</t>
  </si>
  <si>
    <t>2337.55535</t>
  </si>
  <si>
    <t>329.8095741</t>
  </si>
  <si>
    <t>40.9785</t>
  </si>
  <si>
    <t>319859</t>
  </si>
  <si>
    <t>496915</t>
  </si>
  <si>
    <t>173032</t>
  </si>
  <si>
    <t>290689</t>
  </si>
  <si>
    <t>15385</t>
  </si>
  <si>
    <t>127380</t>
  </si>
  <si>
    <t>3791160</t>
  </si>
  <si>
    <t>2035274</t>
  </si>
  <si>
    <t>104286</t>
  </si>
  <si>
    <t>815482</t>
  </si>
  <si>
    <t>938416</t>
  </si>
  <si>
    <t>260.6977593</t>
  </si>
  <si>
    <t>947</t>
  </si>
  <si>
    <t>58269</t>
  </si>
  <si>
    <t>72013</t>
  </si>
  <si>
    <t>181</t>
  </si>
  <si>
    <t>42929</t>
  </si>
  <si>
    <t>30081</t>
  </si>
  <si>
    <t>12848</t>
  </si>
  <si>
    <t>3.32</t>
  </si>
  <si>
    <t>86.06</t>
  </si>
  <si>
    <t>7756.142121</t>
  </si>
  <si>
    <t>5305.913714</t>
  </si>
  <si>
    <t>2177.897307</t>
  </si>
  <si>
    <t>272.3311</t>
  </si>
  <si>
    <t>90543</t>
  </si>
  <si>
    <t>187259</t>
  </si>
  <si>
    <t>55588</t>
  </si>
  <si>
    <t>122633</t>
  </si>
  <si>
    <t>5310</t>
  </si>
  <si>
    <t>77131</t>
  </si>
  <si>
    <t>1361700</t>
  </si>
  <si>
    <t>831130</t>
  </si>
  <si>
    <t>42750</t>
  </si>
  <si>
    <t>491721</t>
  </si>
  <si>
    <t>411012</t>
  </si>
  <si>
    <t>254.4956081</t>
  </si>
  <si>
    <t>261</t>
  </si>
  <si>
    <t>26286</t>
  </si>
  <si>
    <t>37897</t>
  </si>
  <si>
    <t>28371</t>
  </si>
  <si>
    <t>15730</t>
  </si>
  <si>
    <t>12641</t>
  </si>
  <si>
    <t>5.08</t>
  </si>
  <si>
    <t>64.28</t>
  </si>
  <si>
    <t>2622.022611</t>
  </si>
  <si>
    <t>2115.189348</t>
  </si>
  <si>
    <t>432.537793</t>
  </si>
  <si>
    <t>74.29547</t>
  </si>
  <si>
    <t>197352</t>
  </si>
  <si>
    <t>338418</t>
  </si>
  <si>
    <t>113538</t>
  </si>
  <si>
    <t>200805</t>
  </si>
  <si>
    <t>7063</t>
  </si>
  <si>
    <t>128174</t>
  </si>
  <si>
    <t>3226117</t>
  </si>
  <si>
    <t>1684317</t>
  </si>
  <si>
    <t>51447</t>
  </si>
  <si>
    <t>946840</t>
  </si>
  <si>
    <t>734596</t>
  </si>
  <si>
    <t>276.2150855</t>
  </si>
  <si>
    <t>818</t>
  </si>
  <si>
    <t>46211</t>
  </si>
  <si>
    <t>56496</t>
  </si>
  <si>
    <t>220</t>
  </si>
  <si>
    <t>44977</t>
  </si>
  <si>
    <t>32354</t>
  </si>
  <si>
    <t>12623</t>
  </si>
  <si>
    <t>16.28</t>
  </si>
  <si>
    <t>75.44</t>
  </si>
  <si>
    <t>6563.62404</t>
  </si>
  <si>
    <t>4652.337642</t>
  </si>
  <si>
    <t>1784.422958</t>
  </si>
  <si>
    <t>126.86344</t>
  </si>
  <si>
    <t>165938</t>
  </si>
  <si>
    <t>276704</t>
  </si>
  <si>
    <t>100294</t>
  </si>
  <si>
    <t>172725</t>
  </si>
  <si>
    <t>15835</t>
  </si>
  <si>
    <t>113237</t>
  </si>
  <si>
    <t>2879991</t>
  </si>
  <si>
    <t>1750541</t>
  </si>
  <si>
    <t>157610</t>
  </si>
  <si>
    <t>1044453</t>
  </si>
  <si>
    <t>806270</t>
  </si>
  <si>
    <t>265.5159834</t>
  </si>
  <si>
    <t>1228</t>
  </si>
  <si>
    <t>46496</t>
  </si>
  <si>
    <t>55847</t>
  </si>
  <si>
    <t>31735</t>
  </si>
  <si>
    <t>18887</t>
  </si>
  <si>
    <t>7.56</t>
  </si>
  <si>
    <t>76.57</t>
  </si>
  <si>
    <t>6356.336366</t>
  </si>
  <si>
    <t>4647.96615</t>
  </si>
  <si>
    <t>1586.734176</t>
  </si>
  <si>
    <t>121.63604</t>
  </si>
  <si>
    <t>358654</t>
  </si>
  <si>
    <t>506919</t>
  </si>
  <si>
    <t>224681</t>
  </si>
  <si>
    <t>326079</t>
  </si>
  <si>
    <t>90173</t>
  </si>
  <si>
    <t>28537</t>
  </si>
  <si>
    <t>5400234</t>
  </si>
  <si>
    <t>2900693</t>
  </si>
  <si>
    <t>718635</t>
  </si>
  <si>
    <t>243948</t>
  </si>
  <si>
    <t>1319148</t>
  </si>
  <si>
    <t>260.4125078</t>
  </si>
  <si>
    <t>90866</t>
  </si>
  <si>
    <t>111696</t>
  </si>
  <si>
    <t>405</t>
  </si>
  <si>
    <t>80057</t>
  </si>
  <si>
    <t>53827</t>
  </si>
  <si>
    <t>26230</t>
  </si>
  <si>
    <t>65.32</t>
  </si>
  <si>
    <t>10338.46039</t>
  </si>
  <si>
    <t>7553.767386</t>
  </si>
  <si>
    <t>2494.472399</t>
  </si>
  <si>
    <t>290.2206</t>
  </si>
  <si>
    <t>185107</t>
  </si>
  <si>
    <t>240201</t>
  </si>
  <si>
    <t>134080</t>
  </si>
  <si>
    <t>174860</t>
  </si>
  <si>
    <t>26074</t>
  </si>
  <si>
    <t>56111</t>
  </si>
  <si>
    <t>4229910</t>
  </si>
  <si>
    <t>3166332</t>
  </si>
  <si>
    <t>453612</t>
  </si>
  <si>
    <t>868231</t>
  </si>
  <si>
    <t>1486745</t>
  </si>
  <si>
    <t>256.2438374</t>
  </si>
  <si>
    <t>483</t>
  </si>
  <si>
    <t>84129</t>
  </si>
  <si>
    <t>94896</t>
  </si>
  <si>
    <t>811</t>
  </si>
  <si>
    <t>57143</t>
  </si>
  <si>
    <t>25704</t>
  </si>
  <si>
    <t>31439</t>
  </si>
  <si>
    <t>51.88</t>
  </si>
  <si>
    <t>39.46</t>
  </si>
  <si>
    <t>8943.355894</t>
  </si>
  <si>
    <t>8113.530622</t>
  </si>
  <si>
    <t>731.7830419</t>
  </si>
  <si>
    <t>98.04223</t>
  </si>
  <si>
    <t>356697</t>
  </si>
  <si>
    <t>524704</t>
  </si>
  <si>
    <t>243195</t>
  </si>
  <si>
    <t>367067</t>
  </si>
  <si>
    <t>56146</t>
  </si>
  <si>
    <t>39233</t>
  </si>
  <si>
    <t>7378612</t>
  </si>
  <si>
    <t>4970719</t>
  </si>
  <si>
    <t>566771</t>
  </si>
  <si>
    <t>455749</t>
  </si>
  <si>
    <t>2336301</t>
  </si>
  <si>
    <t>259.7582684</t>
  </si>
  <si>
    <t>714</t>
  </si>
  <si>
    <t>133390</t>
  </si>
  <si>
    <t>167972</t>
  </si>
  <si>
    <t>252</t>
  </si>
  <si>
    <t>81700</t>
  </si>
  <si>
    <t>45783</t>
  </si>
  <si>
    <t>35917</t>
  </si>
  <si>
    <t>16.86</t>
  </si>
  <si>
    <t>73.33</t>
  </si>
  <si>
    <t>16108.55028</t>
  </si>
  <si>
    <t>12911.8536</t>
  </si>
  <si>
    <t>2994.325549</t>
  </si>
  <si>
    <t>202.37113</t>
  </si>
  <si>
    <t>322539</t>
  </si>
  <si>
    <t>486775</t>
  </si>
  <si>
    <t>159924</t>
  </si>
  <si>
    <t>245777</t>
  </si>
  <si>
    <t>6205</t>
  </si>
  <si>
    <t>174892</t>
  </si>
  <si>
    <t>3148730</t>
  </si>
  <si>
    <t>2213311</t>
  </si>
  <si>
    <t>48243</t>
  </si>
  <si>
    <t>1528526</t>
  </si>
  <si>
    <t>1042318</t>
  </si>
  <si>
    <t>265.2996713</t>
  </si>
  <si>
    <t>792</t>
  </si>
  <si>
    <t>67869</t>
  </si>
  <si>
    <t>76131</t>
  </si>
  <si>
    <t>191</t>
  </si>
  <si>
    <t>32282</t>
  </si>
  <si>
    <t>18071</t>
  </si>
  <si>
    <t>7.16</t>
  </si>
  <si>
    <t>87.36</t>
  </si>
  <si>
    <t>6793.883708</t>
  </si>
  <si>
    <t>5871.906807</t>
  </si>
  <si>
    <t>775.368071</t>
  </si>
  <si>
    <t>146.60883</t>
  </si>
  <si>
    <t>218169</t>
  </si>
  <si>
    <t>390702</t>
  </si>
  <si>
    <t>123451</t>
  </si>
  <si>
    <t>234487</t>
  </si>
  <si>
    <t>98678</t>
  </si>
  <si>
    <t>2980908</t>
  </si>
  <si>
    <t>2033823</t>
  </si>
  <si>
    <t>92592</t>
  </si>
  <si>
    <t>723922</t>
  </si>
  <si>
    <t>1005593</t>
  </si>
  <si>
    <t>257.9487542</t>
  </si>
  <si>
    <t>586</t>
  </si>
  <si>
    <t>57852</t>
  </si>
  <si>
    <t>73651</t>
  </si>
  <si>
    <t>43549</t>
  </si>
  <si>
    <t>25537</t>
  </si>
  <si>
    <t>18012</t>
  </si>
  <si>
    <t>2.09</t>
  </si>
  <si>
    <t>90.49</t>
  </si>
  <si>
    <t>5945.878715</t>
  </si>
  <si>
    <t>5246.221092</t>
  </si>
  <si>
    <t>578.1425326</t>
  </si>
  <si>
    <t>121.51509</t>
  </si>
  <si>
    <t>266362</t>
  </si>
  <si>
    <t>491217</t>
  </si>
  <si>
    <t>135134</t>
  </si>
  <si>
    <t>270187</t>
  </si>
  <si>
    <t>11648</t>
  </si>
  <si>
    <t>129876</t>
  </si>
  <si>
    <t>2404548</t>
  </si>
  <si>
    <t>1864610</t>
  </si>
  <si>
    <t>70161</t>
  </si>
  <si>
    <t>847242</t>
  </si>
  <si>
    <t>959521</t>
  </si>
  <si>
    <t>257.425215</t>
  </si>
  <si>
    <t>548</t>
  </si>
  <si>
    <t>59923</t>
  </si>
  <si>
    <t>74664</t>
  </si>
  <si>
    <t>44541</t>
  </si>
  <si>
    <t>26730</t>
  </si>
  <si>
    <t>17811</t>
  </si>
  <si>
    <t>7.21</t>
  </si>
  <si>
    <t>89.24</t>
  </si>
  <si>
    <t>6076.393682</t>
  </si>
  <si>
    <t>4799.976302</t>
  </si>
  <si>
    <t>1109.62693</t>
  </si>
  <si>
    <t>166.79045</t>
  </si>
  <si>
    <t>323651</t>
  </si>
  <si>
    <t>479719</t>
  </si>
  <si>
    <t>170375</t>
  </si>
  <si>
    <t>250418</t>
  </si>
  <si>
    <t>12790</t>
  </si>
  <si>
    <t>83602</t>
  </si>
  <si>
    <t>4928382</t>
  </si>
  <si>
    <t>3329927</t>
  </si>
  <si>
    <t>154626</t>
  </si>
  <si>
    <t>901218</t>
  </si>
  <si>
    <t>1555411</t>
  </si>
  <si>
    <t>257.111701</t>
  </si>
  <si>
    <t>814</t>
  </si>
  <si>
    <t>87082</t>
  </si>
  <si>
    <t>96926</t>
  </si>
  <si>
    <t>166</t>
  </si>
  <si>
    <t>45423</t>
  </si>
  <si>
    <t>28791</t>
  </si>
  <si>
    <t>16632</t>
  </si>
  <si>
    <t>11.9</t>
  </si>
  <si>
    <t>81.14</t>
  </si>
  <si>
    <t>10718.02596</t>
  </si>
  <si>
    <t>8561.631952</t>
  </si>
  <si>
    <t>2001.592436</t>
  </si>
  <si>
    <t>154.80157</t>
  </si>
  <si>
    <t>199800</t>
  </si>
  <si>
    <t>276603</t>
  </si>
  <si>
    <t>129175</t>
  </si>
  <si>
    <t>184389</t>
  </si>
  <si>
    <t>15153</t>
  </si>
  <si>
    <t>44839</t>
  </si>
  <si>
    <t>4437000</t>
  </si>
  <si>
    <t>2878130</t>
  </si>
  <si>
    <t>222046</t>
  </si>
  <si>
    <t>569443</t>
  </si>
  <si>
    <t>1310027</t>
  </si>
  <si>
    <t>257.3275982</t>
  </si>
  <si>
    <t>75112</t>
  </si>
  <si>
    <t>84926</t>
  </si>
  <si>
    <t>125</t>
  </si>
  <si>
    <t>44456</t>
  </si>
  <si>
    <t>15025</t>
  </si>
  <si>
    <t>3.39</t>
  </si>
  <si>
    <t>89.07</t>
  </si>
  <si>
    <t>9875.672477</t>
  </si>
  <si>
    <t>7406.222802</t>
  </si>
  <si>
    <t>2363.510645</t>
  </si>
  <si>
    <t>105.93903</t>
  </si>
  <si>
    <t>301601</t>
  </si>
  <si>
    <t>381462</t>
  </si>
  <si>
    <t>141496</t>
  </si>
  <si>
    <t>181045</t>
  </si>
  <si>
    <t>7822</t>
  </si>
  <si>
    <t>54319</t>
  </si>
  <si>
    <t>3172050</t>
  </si>
  <si>
    <t>1823734</t>
  </si>
  <si>
    <t>72279</t>
  </si>
  <si>
    <t>529543</t>
  </si>
  <si>
    <t>880846</t>
  </si>
  <si>
    <t>259.9816986</t>
  </si>
  <si>
    <t>376</t>
  </si>
  <si>
    <t>54077</t>
  </si>
  <si>
    <t>59584</t>
  </si>
  <si>
    <t>39594</t>
  </si>
  <si>
    <t>24201</t>
  </si>
  <si>
    <t>15393</t>
  </si>
  <si>
    <t>3.13</t>
  </si>
  <si>
    <t>79.44</t>
  </si>
  <si>
    <t>6437.18466</t>
  </si>
  <si>
    <t>4741.374631</t>
  </si>
  <si>
    <t>1572.160549</t>
  </si>
  <si>
    <t>123.64948</t>
  </si>
  <si>
    <t>189980</t>
  </si>
  <si>
    <t>102152</t>
  </si>
  <si>
    <t>139551</t>
  </si>
  <si>
    <t>3977</t>
  </si>
  <si>
    <t>51329</t>
  </si>
  <si>
    <t>2515633</t>
  </si>
  <si>
    <t>1552943</t>
  </si>
  <si>
    <t>32268</t>
  </si>
  <si>
    <t>497059</t>
  </si>
  <si>
    <t>750365</t>
  </si>
  <si>
    <t>258.7502349</t>
  </si>
  <si>
    <t>44937</t>
  </si>
  <si>
    <t>49796</t>
  </si>
  <si>
    <t>34685</t>
  </si>
  <si>
    <t>19213</t>
  </si>
  <si>
    <t>15472</t>
  </si>
  <si>
    <t>10.35</t>
  </si>
  <si>
    <t>80.17</t>
  </si>
  <si>
    <t>5552.715403</t>
  </si>
  <si>
    <t>4018.24366</t>
  </si>
  <si>
    <t>1436.459773</t>
  </si>
  <si>
    <t>98.01197</t>
  </si>
  <si>
    <t>273613</t>
  </si>
  <si>
    <t>412513</t>
  </si>
  <si>
    <t>145500</t>
  </si>
  <si>
    <t>221987</t>
  </si>
  <si>
    <t>11461</t>
  </si>
  <si>
    <t>45447</t>
  </si>
  <si>
    <t>3647936</t>
  </si>
  <si>
    <t>2348185</t>
  </si>
  <si>
    <t>90371</t>
  </si>
  <si>
    <t>436913</t>
  </si>
  <si>
    <t>1077660</t>
  </si>
  <si>
    <t>259.5851634</t>
  </si>
  <si>
    <t>425</t>
  </si>
  <si>
    <t>61548</t>
  </si>
  <si>
    <t>69611</t>
  </si>
  <si>
    <t>38901</t>
  </si>
  <si>
    <t>27137</t>
  </si>
  <si>
    <t>11764</t>
  </si>
  <si>
    <t>12.29</t>
  </si>
  <si>
    <t>83.12</t>
  </si>
  <si>
    <t>9464.389512</t>
  </si>
  <si>
    <t>6095.53987</t>
  </si>
  <si>
    <t>3230.492652</t>
  </si>
  <si>
    <t>138.35699</t>
  </si>
  <si>
    <t>346182</t>
  </si>
  <si>
    <t>492934</t>
  </si>
  <si>
    <t>180857</t>
  </si>
  <si>
    <t>256662</t>
  </si>
  <si>
    <t>42632</t>
  </si>
  <si>
    <t>19518</t>
  </si>
  <si>
    <t>4586850</t>
  </si>
  <si>
    <t>3048105</t>
  </si>
  <si>
    <t>366262</t>
  </si>
  <si>
    <t>164310</t>
  </si>
  <si>
    <t>1554154</t>
  </si>
  <si>
    <t>260.4948507</t>
  </si>
  <si>
    <t>633</t>
  </si>
  <si>
    <t>84418</t>
  </si>
  <si>
    <t>95173</t>
  </si>
  <si>
    <t>40378</t>
  </si>
  <si>
    <t>26055</t>
  </si>
  <si>
    <t>14323</t>
  </si>
  <si>
    <t>8.48</t>
  </si>
  <si>
    <t>85.91</t>
  </si>
  <si>
    <t>10225.17479</t>
  </si>
  <si>
    <t>7940.156569</t>
  </si>
  <si>
    <t>2103.253437</t>
  </si>
  <si>
    <t>181.76478</t>
  </si>
  <si>
    <t>209416</t>
  </si>
  <si>
    <t>257266</t>
  </si>
  <si>
    <t>150620</t>
  </si>
  <si>
    <t>186993</t>
  </si>
  <si>
    <t>51839</t>
  </si>
  <si>
    <t>7360</t>
  </si>
  <si>
    <t>4514940</t>
  </si>
  <si>
    <t>3163493</t>
  </si>
  <si>
    <t>790298</t>
  </si>
  <si>
    <t>128120</t>
  </si>
  <si>
    <t>1586089</t>
  </si>
  <si>
    <t>255.0519376</t>
  </si>
  <si>
    <t>711</t>
  </si>
  <si>
    <t>89268</t>
  </si>
  <si>
    <t>101131</t>
  </si>
  <si>
    <t>47350</t>
  </si>
  <si>
    <t>28032</t>
  </si>
  <si>
    <t>19318</t>
  </si>
  <si>
    <t>18.67</t>
  </si>
  <si>
    <t>73.22</t>
  </si>
  <si>
    <t>9266.397514</t>
  </si>
  <si>
    <t>8068.550193</t>
  </si>
  <si>
    <t>1068.802571</t>
  </si>
  <si>
    <t>129.04475</t>
  </si>
  <si>
    <t>138981</t>
  </si>
  <si>
    <t>180485</t>
  </si>
  <si>
    <t>66740</t>
  </si>
  <si>
    <t>86971</t>
  </si>
  <si>
    <t>9661</t>
  </si>
  <si>
    <t>1182</t>
  </si>
  <si>
    <t>2248717</t>
  </si>
  <si>
    <t>1075627</t>
  </si>
  <si>
    <t>91873</t>
  </si>
  <si>
    <t>19573</t>
  </si>
  <si>
    <t>556332</t>
  </si>
  <si>
    <t>256.6574314</t>
  </si>
  <si>
    <t>32632</t>
  </si>
  <si>
    <t>36644</t>
  </si>
  <si>
    <t>22487</t>
  </si>
  <si>
    <t>14632</t>
  </si>
  <si>
    <t>7855</t>
  </si>
  <si>
    <t>4.12</t>
  </si>
  <si>
    <t>87.67</t>
  </si>
  <si>
    <t>3135.849399</t>
  </si>
  <si>
    <t>2760.67663</t>
  </si>
  <si>
    <t>315.241509</t>
  </si>
  <si>
    <t>59.93126</t>
  </si>
  <si>
    <t>592370</t>
  </si>
  <si>
    <t>811493</t>
  </si>
  <si>
    <t>313905</t>
  </si>
  <si>
    <t>426454</t>
  </si>
  <si>
    <t>38149</t>
  </si>
  <si>
    <t>41671</t>
  </si>
  <si>
    <t>8538812</t>
  </si>
  <si>
    <t>5199523</t>
  </si>
  <si>
    <t>337762</t>
  </si>
  <si>
    <t>450578</t>
  </si>
  <si>
    <t>2719061</t>
  </si>
  <si>
    <t>257.9809266</t>
  </si>
  <si>
    <t>151526</t>
  </si>
  <si>
    <t>164379</t>
  </si>
  <si>
    <t>697</t>
  </si>
  <si>
    <t>95395</t>
  </si>
  <si>
    <t>62275</t>
  </si>
  <si>
    <t>33120</t>
  </si>
  <si>
    <t>6.78</t>
  </si>
  <si>
    <t>84.94</t>
  </si>
  <si>
    <t>16448.73023</t>
  </si>
  <si>
    <t>13413.77761</t>
  </si>
  <si>
    <t>2751.768726</t>
  </si>
  <si>
    <t>283.18389</t>
  </si>
  <si>
    <t>340921</t>
  </si>
  <si>
    <t>510945</t>
  </si>
  <si>
    <t>150002</t>
  </si>
  <si>
    <t>235648</t>
  </si>
  <si>
    <t>32391</t>
  </si>
  <si>
    <t>41202</t>
  </si>
  <si>
    <t>3249900</t>
  </si>
  <si>
    <t>1921353</t>
  </si>
  <si>
    <t>199653</t>
  </si>
  <si>
    <t>313301</t>
  </si>
  <si>
    <t>962110</t>
  </si>
  <si>
    <t>264.5136591</t>
  </si>
  <si>
    <t>617</t>
  </si>
  <si>
    <t>55690</t>
  </si>
  <si>
    <t>64487</t>
  </si>
  <si>
    <t>51738</t>
  </si>
  <si>
    <t>32969</t>
  </si>
  <si>
    <t>18769</t>
  </si>
  <si>
    <t>87.5</t>
  </si>
  <si>
    <t>7238.270068</t>
  </si>
  <si>
    <t>5082.241124</t>
  </si>
  <si>
    <t>1992.340604</t>
  </si>
  <si>
    <t>163.68834</t>
  </si>
  <si>
    <t>290947</t>
  </si>
  <si>
    <t>383947</t>
  </si>
  <si>
    <t>126783</t>
  </si>
  <si>
    <t>180788</t>
  </si>
  <si>
    <t>19312</t>
  </si>
  <si>
    <t>27053</t>
  </si>
  <si>
    <t>2700194</t>
  </si>
  <si>
    <t>1953540</t>
  </si>
  <si>
    <t>162561</t>
  </si>
  <si>
    <t>303545</t>
  </si>
  <si>
    <t>954905</t>
  </si>
  <si>
    <t>258.1316462</t>
  </si>
  <si>
    <t>564</t>
  </si>
  <si>
    <t>62467</t>
  </si>
  <si>
    <t>72577</t>
  </si>
  <si>
    <t>50557</t>
  </si>
  <si>
    <t>18537</t>
  </si>
  <si>
    <t>10.07</t>
  </si>
  <si>
    <t>82.68</t>
  </si>
  <si>
    <t>5545.249654</t>
  </si>
  <si>
    <t>5042.704962</t>
  </si>
  <si>
    <t>360.043722</t>
  </si>
  <si>
    <t>142.50097</t>
  </si>
  <si>
    <t>367448</t>
  </si>
  <si>
    <t>562770</t>
  </si>
  <si>
    <t>195256</t>
  </si>
  <si>
    <t>299890</t>
  </si>
  <si>
    <t>27951</t>
  </si>
  <si>
    <t>32176</t>
  </si>
  <si>
    <t>5006952</t>
  </si>
  <si>
    <t>3234686</t>
  </si>
  <si>
    <t>229423</t>
  </si>
  <si>
    <t>324953</t>
  </si>
  <si>
    <t>1397323</t>
  </si>
  <si>
    <t>257.4314659</t>
  </si>
  <si>
    <t>86519</t>
  </si>
  <si>
    <t>96918</t>
  </si>
  <si>
    <t>46865</t>
  </si>
  <si>
    <t>32872</t>
  </si>
  <si>
    <t>13993</t>
  </si>
  <si>
    <t>3.31</t>
  </si>
  <si>
    <t>89.04</t>
  </si>
  <si>
    <t>12334.16219</t>
  </si>
  <si>
    <t>8327.099586</t>
  </si>
  <si>
    <t>3846.907409</t>
  </si>
  <si>
    <t>160.15519</t>
  </si>
  <si>
    <t>129021</t>
  </si>
  <si>
    <t>212903</t>
  </si>
  <si>
    <t>66379</t>
  </si>
  <si>
    <t>113901</t>
  </si>
  <si>
    <t>9420</t>
  </si>
  <si>
    <t>31320</t>
  </si>
  <si>
    <t>2007900</t>
  </si>
  <si>
    <t>1308856</t>
  </si>
  <si>
    <t>79792</t>
  </si>
  <si>
    <t>336457</t>
  </si>
  <si>
    <t>607422</t>
  </si>
  <si>
    <t>262.8140145</t>
  </si>
  <si>
    <t>881</t>
  </si>
  <si>
    <t>29038</t>
  </si>
  <si>
    <t>35117</t>
  </si>
  <si>
    <t>20129</t>
  </si>
  <si>
    <t>14029</t>
  </si>
  <si>
    <t>6100</t>
  </si>
  <si>
    <t>1.91</t>
  </si>
  <si>
    <t>95.61</t>
  </si>
  <si>
    <t>5722.088859</t>
  </si>
  <si>
    <t>3439.856998</t>
  </si>
  <si>
    <t>2172.265421</t>
  </si>
  <si>
    <t>109.96644</t>
  </si>
  <si>
    <t>140523</t>
  </si>
  <si>
    <t>231267</t>
  </si>
  <si>
    <t>66775</t>
  </si>
  <si>
    <t>110494</t>
  </si>
  <si>
    <t>5189</t>
  </si>
  <si>
    <t>78679</t>
  </si>
  <si>
    <t>1642824</t>
  </si>
  <si>
    <t>877060</t>
  </si>
  <si>
    <t>39318</t>
  </si>
  <si>
    <t>596695</t>
  </si>
  <si>
    <t>385165</t>
  </si>
  <si>
    <t>263.7160922</t>
  </si>
  <si>
    <t>624</t>
  </si>
  <si>
    <t>22390</t>
  </si>
  <si>
    <t>27232</t>
  </si>
  <si>
    <t>26253</t>
  </si>
  <si>
    <t>16822</t>
  </si>
  <si>
    <t>9431</t>
  </si>
  <si>
    <t>4.3</t>
  </si>
  <si>
    <t>88.28</t>
  </si>
  <si>
    <t>3018.675092</t>
  </si>
  <si>
    <t>2312.948358</t>
  </si>
  <si>
    <t>647.3658641</t>
  </si>
  <si>
    <t>58.36087</t>
  </si>
  <si>
    <t>271203</t>
  </si>
  <si>
    <t>551207</t>
  </si>
  <si>
    <t>155283</t>
  </si>
  <si>
    <t>341295</t>
  </si>
  <si>
    <t>56385</t>
  </si>
  <si>
    <t>23860</t>
  </si>
  <si>
    <t>3378087</t>
  </si>
  <si>
    <t>513469</t>
  </si>
  <si>
    <t>246164</t>
  </si>
  <si>
    <t>1800344</t>
  </si>
  <si>
    <t>298.6486515</t>
  </si>
  <si>
    <t>635</t>
  </si>
  <si>
    <t>94366</t>
  </si>
  <si>
    <t>164642</t>
  </si>
  <si>
    <t>2081</t>
  </si>
  <si>
    <t>33008</t>
  </si>
  <si>
    <t>28173</t>
  </si>
  <si>
    <t>4835</t>
  </si>
  <si>
    <t>35.37</t>
  </si>
  <si>
    <t>28.92</t>
  </si>
  <si>
    <t>11570.49165</t>
  </si>
  <si>
    <t>10088.61127</t>
  </si>
  <si>
    <t>1344.044422</t>
  </si>
  <si>
    <t>137.83596</t>
  </si>
  <si>
    <t>61704</t>
  </si>
  <si>
    <t>138523</t>
  </si>
  <si>
    <t>6560</t>
  </si>
  <si>
    <t>15001</t>
  </si>
  <si>
    <t>3203</t>
  </si>
  <si>
    <t>100000</t>
  </si>
  <si>
    <t>34750</t>
  </si>
  <si>
    <t>5217</t>
  </si>
  <si>
    <t>589</t>
  </si>
  <si>
    <t>17973</t>
  </si>
  <si>
    <t>292.1070101</t>
  </si>
  <si>
    <t>1073</t>
  </si>
  <si>
    <t>3419</t>
  </si>
  <si>
    <t>2545</t>
  </si>
  <si>
    <t>8.58</t>
  </si>
  <si>
    <t>47.46</t>
  </si>
  <si>
    <t>174.1212862</t>
  </si>
  <si>
    <t>101.507186</t>
  </si>
  <si>
    <t>58.94930018</t>
  </si>
  <si>
    <t>13.6648</t>
  </si>
  <si>
    <t>117777</t>
  </si>
  <si>
    <t>257096</t>
  </si>
  <si>
    <t>61061</t>
  </si>
  <si>
    <t>142113</t>
  </si>
  <si>
    <t>25256</t>
  </si>
  <si>
    <t>7728</t>
  </si>
  <si>
    <t>1900000</t>
  </si>
  <si>
    <t>903081</t>
  </si>
  <si>
    <t>119087</t>
  </si>
  <si>
    <t>47066</t>
  </si>
  <si>
    <t>457638</t>
  </si>
  <si>
    <t>306.644271</t>
  </si>
  <si>
    <t>24585</t>
  </si>
  <si>
    <t>41518</t>
  </si>
  <si>
    <t>419</t>
  </si>
  <si>
    <t>20232</t>
  </si>
  <si>
    <t>12054</t>
  </si>
  <si>
    <t>8178</t>
  </si>
  <si>
    <t>16.06</t>
  </si>
  <si>
    <t>44.1</t>
  </si>
  <si>
    <t>3219.084383</t>
  </si>
  <si>
    <t>2769.246149</t>
  </si>
  <si>
    <t>420.3775843</t>
  </si>
  <si>
    <t>29.46065</t>
  </si>
  <si>
    <t>811329</t>
  </si>
  <si>
    <t>1662145</t>
  </si>
  <si>
    <t>416527</t>
  </si>
  <si>
    <t>910452</t>
  </si>
  <si>
    <t>97880</t>
  </si>
  <si>
    <t>76173</t>
  </si>
  <si>
    <t>13000000</t>
  </si>
  <si>
    <t>8212309</t>
  </si>
  <si>
    <t>791930</t>
  </si>
  <si>
    <t>806851</t>
  </si>
  <si>
    <t>4736200</t>
  </si>
  <si>
    <t>303.4494688</t>
  </si>
  <si>
    <t>1365</t>
  </si>
  <si>
    <t>236234</t>
  </si>
  <si>
    <t>352842</t>
  </si>
  <si>
    <t>2672</t>
  </si>
  <si>
    <t>126161</t>
  </si>
  <si>
    <t>93729</t>
  </si>
  <si>
    <t>32432</t>
  </si>
  <si>
    <t>32.48</t>
  </si>
  <si>
    <t>26.63</t>
  </si>
  <si>
    <t>32461.75862</t>
  </si>
  <si>
    <t>24920.20804</t>
  </si>
  <si>
    <t>7181.831291</t>
  </si>
  <si>
    <t>359.71929</t>
  </si>
  <si>
    <t>166808</t>
  </si>
  <si>
    <t>470054</t>
  </si>
  <si>
    <t>113484</t>
  </si>
  <si>
    <t>325279</t>
  </si>
  <si>
    <t>67026</t>
  </si>
  <si>
    <t>94693</t>
  </si>
  <si>
    <t>5800000</t>
  </si>
  <si>
    <t>5120593</t>
  </si>
  <si>
    <t>997680</t>
  </si>
  <si>
    <t>1548890</t>
  </si>
  <si>
    <t>2742828</t>
  </si>
  <si>
    <t>271.912936</t>
  </si>
  <si>
    <t>1837</t>
  </si>
  <si>
    <t>97185</t>
  </si>
  <si>
    <t>212855</t>
  </si>
  <si>
    <t>2228</t>
  </si>
  <si>
    <t>37082</t>
  </si>
  <si>
    <t>17076</t>
  </si>
  <si>
    <t>20006</t>
  </si>
  <si>
    <t>33.76</t>
  </si>
  <si>
    <t>17614.45139</t>
  </si>
  <si>
    <t>13923.55476</t>
  </si>
  <si>
    <t>3560.08066</t>
  </si>
  <si>
    <t>130.81597</t>
  </si>
  <si>
    <t>241402</t>
  </si>
  <si>
    <t>454439</t>
  </si>
  <si>
    <t>149883</t>
  </si>
  <si>
    <t>295397</t>
  </si>
  <si>
    <t>77169</t>
  </si>
  <si>
    <t>49554</t>
  </si>
  <si>
    <t>2775130</t>
  </si>
  <si>
    <t>669577</t>
  </si>
  <si>
    <t>496544</t>
  </si>
  <si>
    <t>1486991</t>
  </si>
  <si>
    <t>310.7114033</t>
  </si>
  <si>
    <t>90589</t>
  </si>
  <si>
    <t>144213</t>
  </si>
  <si>
    <t>53569</t>
  </si>
  <si>
    <t>47299</t>
  </si>
  <si>
    <t>6270</t>
  </si>
  <si>
    <t>35.69</t>
  </si>
  <si>
    <t>29.43</t>
  </si>
  <si>
    <t>14432.13158</t>
  </si>
  <si>
    <t>8622.645368</t>
  </si>
  <si>
    <t>5435.103159</t>
  </si>
  <si>
    <t>374.38305</t>
  </si>
  <si>
    <t>337688</t>
  </si>
  <si>
    <t>749512</t>
  </si>
  <si>
    <t>154512</t>
  </si>
  <si>
    <t>329854</t>
  </si>
  <si>
    <t>64751</t>
  </si>
  <si>
    <t>4352</t>
  </si>
  <si>
    <t>4000000</t>
  </si>
  <si>
    <t>2031185</t>
  </si>
  <si>
    <t>352445</t>
  </si>
  <si>
    <t>28873</t>
  </si>
  <si>
    <t>1069926</t>
  </si>
  <si>
    <t>309.9080776</t>
  </si>
  <si>
    <t>71568</t>
  </si>
  <si>
    <t>111056</t>
  </si>
  <si>
    <t>1314</t>
  </si>
  <si>
    <t>52227</t>
  </si>
  <si>
    <t>36301</t>
  </si>
  <si>
    <t>15926</t>
  </si>
  <si>
    <t>30.64</t>
  </si>
  <si>
    <t>49.6</t>
  </si>
  <si>
    <t>9478.242412</t>
  </si>
  <si>
    <t>6294.806387</t>
  </si>
  <si>
    <t>2803.741466</t>
  </si>
  <si>
    <t>379.69456</t>
  </si>
  <si>
    <t>220417</t>
  </si>
  <si>
    <t>507032</t>
  </si>
  <si>
    <t>128251</t>
  </si>
  <si>
    <t>299822</t>
  </si>
  <si>
    <t>83444</t>
  </si>
  <si>
    <t>31392</t>
  </si>
  <si>
    <t>2500000</t>
  </si>
  <si>
    <t>1113652</t>
  </si>
  <si>
    <t>313124</t>
  </si>
  <si>
    <t>92909</t>
  </si>
  <si>
    <t>627359</t>
  </si>
  <si>
    <t>314.1877081</t>
  </si>
  <si>
    <t>45337</t>
  </si>
  <si>
    <t>72038</t>
  </si>
  <si>
    <t>372</t>
  </si>
  <si>
    <t>36926</t>
  </si>
  <si>
    <t>29709</t>
  </si>
  <si>
    <t>7217</t>
  </si>
  <si>
    <t>36.25</t>
  </si>
  <si>
    <t>23.13</t>
  </si>
  <si>
    <t>3680.840826</t>
  </si>
  <si>
    <t>3498.957696</t>
  </si>
  <si>
    <t>26.08752</t>
  </si>
  <si>
    <t>155.79561</t>
  </si>
  <si>
    <t>176185</t>
  </si>
  <si>
    <t>397250</t>
  </si>
  <si>
    <t>93863</t>
  </si>
  <si>
    <t>230844</t>
  </si>
  <si>
    <t>42648</t>
  </si>
  <si>
    <t>2800000</t>
  </si>
  <si>
    <t>1168888</t>
  </si>
  <si>
    <t>152816</t>
  </si>
  <si>
    <t>31707</t>
  </si>
  <si>
    <t>598834</t>
  </si>
  <si>
    <t>311.6377562</t>
  </si>
  <si>
    <t>37740</t>
  </si>
  <si>
    <t>68762</t>
  </si>
  <si>
    <t>35402</t>
  </si>
  <si>
    <t>24311</t>
  </si>
  <si>
    <t>11091</t>
  </si>
  <si>
    <t>14.95</t>
  </si>
  <si>
    <t>41.23</t>
  </si>
  <si>
    <t>5371.029933</t>
  </si>
  <si>
    <t>3642.696335</t>
  </si>
  <si>
    <t>1488.085168</t>
  </si>
  <si>
    <t>240.24843</t>
  </si>
  <si>
    <t>326542</t>
  </si>
  <si>
    <t>770253</t>
  </si>
  <si>
    <t>177295</t>
  </si>
  <si>
    <t>428583</t>
  </si>
  <si>
    <t>92157</t>
  </si>
  <si>
    <t>87828</t>
  </si>
  <si>
    <t>2907400</t>
  </si>
  <si>
    <t>540305</t>
  </si>
  <si>
    <t>736589</t>
  </si>
  <si>
    <t>1562766</t>
  </si>
  <si>
    <t>304.7120726</t>
  </si>
  <si>
    <t>224</t>
  </si>
  <si>
    <t>88907</t>
  </si>
  <si>
    <t>148412</t>
  </si>
  <si>
    <t>311</t>
  </si>
  <si>
    <t>46099</t>
  </si>
  <si>
    <t>36237</t>
  </si>
  <si>
    <t>9862</t>
  </si>
  <si>
    <t>45.64</t>
  </si>
  <si>
    <t>24.99</t>
  </si>
  <si>
    <t>9063.831849</t>
  </si>
  <si>
    <t>8859.198798</t>
  </si>
  <si>
    <t>66.850841</t>
  </si>
  <si>
    <t>137.78221</t>
  </si>
  <si>
    <t>166869</t>
  </si>
  <si>
    <t>349862</t>
  </si>
  <si>
    <t>68378</t>
  </si>
  <si>
    <t>157874</t>
  </si>
  <si>
    <t>11949</t>
  </si>
  <si>
    <t>11309</t>
  </si>
  <si>
    <t>1700000</t>
  </si>
  <si>
    <t>637740</t>
  </si>
  <si>
    <t>43790</t>
  </si>
  <si>
    <t>39893</t>
  </si>
  <si>
    <t>343058</t>
  </si>
  <si>
    <t>308.0702773</t>
  </si>
  <si>
    <t>17627</t>
  </si>
  <si>
    <t>29412</t>
  </si>
  <si>
    <t>24901</t>
  </si>
  <si>
    <t>16496</t>
  </si>
  <si>
    <t>8405</t>
  </si>
  <si>
    <t>3.41</t>
  </si>
  <si>
    <t>58.16</t>
  </si>
  <si>
    <t>2407.226453</t>
  </si>
  <si>
    <t>1964.687387</t>
  </si>
  <si>
    <t>346.0974266</t>
  </si>
  <si>
    <t>96.44164</t>
  </si>
  <si>
    <t>234164</t>
  </si>
  <si>
    <t>510966</t>
  </si>
  <si>
    <t>118222</t>
  </si>
  <si>
    <t>274650</t>
  </si>
  <si>
    <t>60866</t>
  </si>
  <si>
    <t>39859</t>
  </si>
  <si>
    <t>3500000</t>
  </si>
  <si>
    <t>1778759</t>
  </si>
  <si>
    <t>389917</t>
  </si>
  <si>
    <t>251052</t>
  </si>
  <si>
    <t>908328</t>
  </si>
  <si>
    <t>311.539638</t>
  </si>
  <si>
    <t>231</t>
  </si>
  <si>
    <t>54544</t>
  </si>
  <si>
    <t>96027</t>
  </si>
  <si>
    <t>29524</t>
  </si>
  <si>
    <t>25855</t>
  </si>
  <si>
    <t>3669</t>
  </si>
  <si>
    <t>32.63</t>
  </si>
  <si>
    <t>34.71</t>
  </si>
  <si>
    <t>5849.262389</t>
  </si>
  <si>
    <t>5541.539349</t>
  </si>
  <si>
    <t>68.5404502</t>
  </si>
  <si>
    <t>239.18259</t>
  </si>
  <si>
    <t>167839</t>
  </si>
  <si>
    <t>402125</t>
  </si>
  <si>
    <t>85053</t>
  </si>
  <si>
    <t>224898</t>
  </si>
  <si>
    <t>17649</t>
  </si>
  <si>
    <t>12336</t>
  </si>
  <si>
    <t>2600000</t>
  </si>
  <si>
    <t>1299375</t>
  </si>
  <si>
    <t>99395</t>
  </si>
  <si>
    <t>62253</t>
  </si>
  <si>
    <t>585652</t>
  </si>
  <si>
    <t>310.7629961</t>
  </si>
  <si>
    <t>114</t>
  </si>
  <si>
    <t>40812</t>
  </si>
  <si>
    <t>72348</t>
  </si>
  <si>
    <t>46107</t>
  </si>
  <si>
    <t>42617</t>
  </si>
  <si>
    <t>3490</t>
  </si>
  <si>
    <t>30.88</t>
  </si>
  <si>
    <t>32.04</t>
  </si>
  <si>
    <t>4377.715489</t>
  </si>
  <si>
    <t>4037.976681</t>
  </si>
  <si>
    <t>241.7289483</t>
  </si>
  <si>
    <t>98.00986</t>
  </si>
  <si>
    <t>164651</t>
  </si>
  <si>
    <t>397972</t>
  </si>
  <si>
    <t>122114</t>
  </si>
  <si>
    <t>314321</t>
  </si>
  <si>
    <t>53019</t>
  </si>
  <si>
    <t>24255</t>
  </si>
  <si>
    <t>3200000</t>
  </si>
  <si>
    <t>3074566</t>
  </si>
  <si>
    <t>428543</t>
  </si>
  <si>
    <t>253221</t>
  </si>
  <si>
    <t>1483020</t>
  </si>
  <si>
    <t>306.5058048</t>
  </si>
  <si>
    <t>313</t>
  </si>
  <si>
    <t>89079</t>
  </si>
  <si>
    <t>189204</t>
  </si>
  <si>
    <t>1063</t>
  </si>
  <si>
    <t>27007</t>
  </si>
  <si>
    <t>24644</t>
  </si>
  <si>
    <t>2363</t>
  </si>
  <si>
    <t>67.12</t>
  </si>
  <si>
    <t>15.46</t>
  </si>
  <si>
    <t>9581.008761</t>
  </si>
  <si>
    <t>9423.723261</t>
  </si>
  <si>
    <t>76.02176</t>
  </si>
  <si>
    <t>81.26374</t>
  </si>
  <si>
    <t>414588</t>
  </si>
  <si>
    <t>866569</t>
  </si>
  <si>
    <t>245680</t>
  </si>
  <si>
    <t>536004</t>
  </si>
  <si>
    <t>128815</t>
  </si>
  <si>
    <t>7434</t>
  </si>
  <si>
    <t>6200000</t>
  </si>
  <si>
    <t>3939015</t>
  </si>
  <si>
    <t>888294</t>
  </si>
  <si>
    <t>63529</t>
  </si>
  <si>
    <t>2165473</t>
  </si>
  <si>
    <t>289.0295871</t>
  </si>
  <si>
    <t>138</t>
  </si>
  <si>
    <t>150810</t>
  </si>
  <si>
    <t>261550</t>
  </si>
  <si>
    <t>694</t>
  </si>
  <si>
    <t>46151</t>
  </si>
  <si>
    <t>41369</t>
  </si>
  <si>
    <t>4782</t>
  </si>
  <si>
    <t>48.16</t>
  </si>
  <si>
    <t>22.38</t>
  </si>
  <si>
    <t>11820.17899</t>
  </si>
  <si>
    <t>11384.91879</t>
  </si>
  <si>
    <t>108.266962</t>
  </si>
  <si>
    <t>326.99324</t>
  </si>
  <si>
    <t>277345</t>
  </si>
  <si>
    <t>641586</t>
  </si>
  <si>
    <t>164839</t>
  </si>
  <si>
    <t>405786</t>
  </si>
  <si>
    <t>62115</t>
  </si>
  <si>
    <t>6613</t>
  </si>
  <si>
    <t>4600000</t>
  </si>
  <si>
    <t>2168773</t>
  </si>
  <si>
    <t>275006</t>
  </si>
  <si>
    <t>36106</t>
  </si>
  <si>
    <t>1122541</t>
  </si>
  <si>
    <t>310.2115091</t>
  </si>
  <si>
    <t>68970</t>
  </si>
  <si>
    <t>123876</t>
  </si>
  <si>
    <t>371</t>
  </si>
  <si>
    <t>71401</t>
  </si>
  <si>
    <t>31906</t>
  </si>
  <si>
    <t>39495</t>
  </si>
  <si>
    <t>22.65</t>
  </si>
  <si>
    <t>42.68</t>
  </si>
  <si>
    <t>9057.406028</t>
  </si>
  <si>
    <t>6727.783453</t>
  </si>
  <si>
    <t>2067.016974</t>
  </si>
  <si>
    <t>262.6056</t>
  </si>
  <si>
    <t>268598</t>
  </si>
  <si>
    <t>614638</t>
  </si>
  <si>
    <t>153421</t>
  </si>
  <si>
    <t>375223</t>
  </si>
  <si>
    <t>53549</t>
  </si>
  <si>
    <t>42122</t>
  </si>
  <si>
    <t>2506257</t>
  </si>
  <si>
    <t>325812</t>
  </si>
  <si>
    <t>320849</t>
  </si>
  <si>
    <t>1182963</t>
  </si>
  <si>
    <t>305.2984678</t>
  </si>
  <si>
    <t>383</t>
  </si>
  <si>
    <t>74812</t>
  </si>
  <si>
    <t>142042</t>
  </si>
  <si>
    <t>52146</t>
  </si>
  <si>
    <t>48943</t>
  </si>
  <si>
    <t>26.22</t>
  </si>
  <si>
    <t>29.59</t>
  </si>
  <si>
    <t>7792.794321</t>
  </si>
  <si>
    <t>7651.564219</t>
  </si>
  <si>
    <t>75.9551017</t>
  </si>
  <si>
    <t>65.275</t>
  </si>
  <si>
    <t>86728</t>
  </si>
  <si>
    <t>188997</t>
  </si>
  <si>
    <t>30628</t>
  </si>
  <si>
    <t>72680</t>
  </si>
  <si>
    <t>7593</t>
  </si>
  <si>
    <t>3810</t>
  </si>
  <si>
    <t>700000</t>
  </si>
  <si>
    <t>198829</t>
  </si>
  <si>
    <t>17010</t>
  </si>
  <si>
    <t>8836</t>
  </si>
  <si>
    <t>102676</t>
  </si>
  <si>
    <t>309.773049</t>
  </si>
  <si>
    <t>11057</t>
  </si>
  <si>
    <t>7957</t>
  </si>
  <si>
    <t>7235</t>
  </si>
  <si>
    <t>722</t>
  </si>
  <si>
    <t>18.74</t>
  </si>
  <si>
    <t>26.55</t>
  </si>
  <si>
    <t>621.9214355</t>
  </si>
  <si>
    <t>615.9186555</t>
  </si>
  <si>
    <t>6.00278</t>
  </si>
  <si>
    <t>235917</t>
  </si>
  <si>
    <t>571231</t>
  </si>
  <si>
    <t>134288</t>
  </si>
  <si>
    <t>335380</t>
  </si>
  <si>
    <t>86986</t>
  </si>
  <si>
    <t>21754</t>
  </si>
  <si>
    <t>1876790</t>
  </si>
  <si>
    <t>427313</t>
  </si>
  <si>
    <t>124646</t>
  </si>
  <si>
    <t>976867</t>
  </si>
  <si>
    <t>308.3831019</t>
  </si>
  <si>
    <t>209</t>
  </si>
  <si>
    <t>54983</t>
  </si>
  <si>
    <t>87260</t>
  </si>
  <si>
    <t>59237</t>
  </si>
  <si>
    <t>38560</t>
  </si>
  <si>
    <t>20677</t>
  </si>
  <si>
    <t>24.84</t>
  </si>
  <si>
    <t>39.86</t>
  </si>
  <si>
    <t>7851.913449</t>
  </si>
  <si>
    <t>5787.703218</t>
  </si>
  <si>
    <t>1852.029461</t>
  </si>
  <si>
    <t>212.18077</t>
  </si>
  <si>
    <t>321520</t>
  </si>
  <si>
    <t>840540</t>
  </si>
  <si>
    <t>219660</t>
  </si>
  <si>
    <t>566063</t>
  </si>
  <si>
    <t>95264</t>
  </si>
  <si>
    <t>78739</t>
  </si>
  <si>
    <t>8200000</t>
  </si>
  <si>
    <t>7313050</t>
  </si>
  <si>
    <t>1191995</t>
  </si>
  <si>
    <t>1048389</t>
  </si>
  <si>
    <t>3823802</t>
  </si>
  <si>
    <t>291.0650277</t>
  </si>
  <si>
    <t>2349</t>
  </si>
  <si>
    <t>177798</t>
  </si>
  <si>
    <t>377852</t>
  </si>
  <si>
    <t>3535</t>
  </si>
  <si>
    <t>50488</t>
  </si>
  <si>
    <t>46932</t>
  </si>
  <si>
    <t>3556</t>
  </si>
  <si>
    <t>70.45</t>
  </si>
  <si>
    <t>17.25</t>
  </si>
  <si>
    <t>23870.51581</t>
  </si>
  <si>
    <t>21285.73101</t>
  </si>
  <si>
    <t>2388.880239</t>
  </si>
  <si>
    <t>195.90456</t>
  </si>
  <si>
    <t>345454</t>
  </si>
  <si>
    <t>749650</t>
  </si>
  <si>
    <t>148966</t>
  </si>
  <si>
    <t>363014</t>
  </si>
  <si>
    <t>40434</t>
  </si>
  <si>
    <t>2627</t>
  </si>
  <si>
    <t>2700000</t>
  </si>
  <si>
    <t>1416104</t>
  </si>
  <si>
    <t>151639</t>
  </si>
  <si>
    <t>8483</t>
  </si>
  <si>
    <t>826448</t>
  </si>
  <si>
    <t>306.9041844</t>
  </si>
  <si>
    <t>51522</t>
  </si>
  <si>
    <t>79356</t>
  </si>
  <si>
    <t>309</t>
  </si>
  <si>
    <t>44498</t>
  </si>
  <si>
    <t>31635</t>
  </si>
  <si>
    <t>12863</t>
  </si>
  <si>
    <t>19.04</t>
  </si>
  <si>
    <t>36.17</t>
  </si>
  <si>
    <t>7156.375681</t>
  </si>
  <si>
    <t>4346.082431</t>
  </si>
  <si>
    <t>2704.13682</t>
  </si>
  <si>
    <t>106.15643</t>
  </si>
  <si>
    <t>338907</t>
  </si>
  <si>
    <t>833561</t>
  </si>
  <si>
    <t>153467</t>
  </si>
  <si>
    <t>392259</t>
  </si>
  <si>
    <t>70048</t>
  </si>
  <si>
    <t>42178</t>
  </si>
  <si>
    <t>1013345</t>
  </si>
  <si>
    <t>145462</t>
  </si>
  <si>
    <t>90182</t>
  </si>
  <si>
    <t>503637</t>
  </si>
  <si>
    <t>309.5789072</t>
  </si>
  <si>
    <t>38256</t>
  </si>
  <si>
    <t>67720</t>
  </si>
  <si>
    <t>60802</t>
  </si>
  <si>
    <t>48146</t>
  </si>
  <si>
    <t>12656</t>
  </si>
  <si>
    <t>14.85</t>
  </si>
  <si>
    <t>34.68</t>
  </si>
  <si>
    <t>4356.79793</t>
  </si>
  <si>
    <t>3137.102377</t>
  </si>
  <si>
    <t>1056.594653</t>
  </si>
  <si>
    <t>163.1009</t>
  </si>
  <si>
    <t>359070</t>
  </si>
  <si>
    <t>816532</t>
  </si>
  <si>
    <t>273321</t>
  </si>
  <si>
    <t>643040</t>
  </si>
  <si>
    <t>110684</t>
  </si>
  <si>
    <t>139050</t>
  </si>
  <si>
    <t>11000000</t>
  </si>
  <si>
    <t>8663506</t>
  </si>
  <si>
    <t>1374470</t>
  </si>
  <si>
    <t>1806576</t>
  </si>
  <si>
    <t>4501814</t>
  </si>
  <si>
    <t>266.8590815</t>
  </si>
  <si>
    <t>1559</t>
  </si>
  <si>
    <t>215862</t>
  </si>
  <si>
    <t>433091</t>
  </si>
  <si>
    <t>922</t>
  </si>
  <si>
    <t>57684</t>
  </si>
  <si>
    <t>41797</t>
  </si>
  <si>
    <t>15887</t>
  </si>
  <si>
    <t>51.03</t>
  </si>
  <si>
    <t>20.59</t>
  </si>
  <si>
    <t>30841.74272</t>
  </si>
  <si>
    <t>23119.35254</t>
  </si>
  <si>
    <t>7481.628057</t>
  </si>
  <si>
    <t>240.76213</t>
  </si>
  <si>
    <t>245583</t>
  </si>
  <si>
    <t>561357</t>
  </si>
  <si>
    <t>156816</t>
  </si>
  <si>
    <t>395647</t>
  </si>
  <si>
    <t>84191</t>
  </si>
  <si>
    <t>18724</t>
  </si>
  <si>
    <t>1492293</t>
  </si>
  <si>
    <t>320569</t>
  </si>
  <si>
    <t>84906</t>
  </si>
  <si>
    <t>809909</t>
  </si>
  <si>
    <t>302.2403833</t>
  </si>
  <si>
    <t>65926</t>
  </si>
  <si>
    <t>114290</t>
  </si>
  <si>
    <t>403</t>
  </si>
  <si>
    <t>36740</t>
  </si>
  <si>
    <t>22153</t>
  </si>
  <si>
    <t>14587</t>
  </si>
  <si>
    <t>36.84</t>
  </si>
  <si>
    <t>35.87</t>
  </si>
  <si>
    <t>7118.820868</t>
  </si>
  <si>
    <t>4510.312084</t>
  </si>
  <si>
    <t>2545.167795</t>
  </si>
  <si>
    <t>63.34099</t>
  </si>
  <si>
    <t>397502</t>
  </si>
  <si>
    <t>884332</t>
  </si>
  <si>
    <t>211226</t>
  </si>
  <si>
    <t>503587</t>
  </si>
  <si>
    <t>72218</t>
  </si>
  <si>
    <t>36839</t>
  </si>
  <si>
    <t>4200000</t>
  </si>
  <si>
    <t>2079329</t>
  </si>
  <si>
    <t>248488</t>
  </si>
  <si>
    <t>137463</t>
  </si>
  <si>
    <t>1051588</t>
  </si>
  <si>
    <t>309.8854377</t>
  </si>
  <si>
    <t>118</t>
  </si>
  <si>
    <t>70187</t>
  </si>
  <si>
    <t>122461</t>
  </si>
  <si>
    <t>98120</t>
  </si>
  <si>
    <t>58933</t>
  </si>
  <si>
    <t>39187</t>
  </si>
  <si>
    <t>27.36</t>
  </si>
  <si>
    <t>30.55</t>
  </si>
  <si>
    <t>10728.35419</t>
  </si>
  <si>
    <t>6443.537773</t>
  </si>
  <si>
    <t>3863.489267</t>
  </si>
  <si>
    <t>421.32715</t>
  </si>
  <si>
    <t>120542</t>
  </si>
  <si>
    <t>243913</t>
  </si>
  <si>
    <t>45891</t>
  </si>
  <si>
    <t>108937</t>
  </si>
  <si>
    <t>5599</t>
  </si>
  <si>
    <t>5831</t>
  </si>
  <si>
    <t>900000</t>
  </si>
  <si>
    <t>462159</t>
  </si>
  <si>
    <t>20126</t>
  </si>
  <si>
    <t>20160</t>
  </si>
  <si>
    <t>290129</t>
  </si>
  <si>
    <t>314.4716685</t>
  </si>
  <si>
    <t>14168</t>
  </si>
  <si>
    <t>24104</t>
  </si>
  <si>
    <t>21152</t>
  </si>
  <si>
    <t>16976</t>
  </si>
  <si>
    <t>4176</t>
  </si>
  <si>
    <t>57.27</t>
  </si>
  <si>
    <t>2974.564295</t>
  </si>
  <si>
    <t>1453.359118</t>
  </si>
  <si>
    <t>1448.686417</t>
  </si>
  <si>
    <t>72.51876</t>
  </si>
  <si>
    <t>201183</t>
  </si>
  <si>
    <t>442519</t>
  </si>
  <si>
    <t>87665</t>
  </si>
  <si>
    <t>217620</t>
  </si>
  <si>
    <t>14557</t>
  </si>
  <si>
    <t>7893</t>
  </si>
  <si>
    <t>1800000</t>
  </si>
  <si>
    <t>945320</t>
  </si>
  <si>
    <t>54597</t>
  </si>
  <si>
    <t>33907</t>
  </si>
  <si>
    <t>497563</t>
  </si>
  <si>
    <t>312.8744406</t>
  </si>
  <si>
    <t>33605</t>
  </si>
  <si>
    <t>56454</t>
  </si>
  <si>
    <t>34568</t>
  </si>
  <si>
    <t>25615</t>
  </si>
  <si>
    <t>8953</t>
  </si>
  <si>
    <t>30.59</t>
  </si>
  <si>
    <t>3655.130807</t>
  </si>
  <si>
    <t>2957.664662</t>
  </si>
  <si>
    <t>565.8322154</t>
  </si>
  <si>
    <t>131.63393</t>
  </si>
  <si>
    <t>221374</t>
  </si>
  <si>
    <t>534497</t>
  </si>
  <si>
    <t>140815</t>
  </si>
  <si>
    <t>352137</t>
  </si>
  <si>
    <t>80080</t>
  </si>
  <si>
    <t>48479</t>
  </si>
  <si>
    <t>3300000</t>
  </si>
  <si>
    <t>1520816</t>
  </si>
  <si>
    <t>295619</t>
  </si>
  <si>
    <t>185990</t>
  </si>
  <si>
    <t>788176</t>
  </si>
  <si>
    <t>306.0878808</t>
  </si>
  <si>
    <t>190</t>
  </si>
  <si>
    <t>51346</t>
  </si>
  <si>
    <t>87566</t>
  </si>
  <si>
    <t>2366</t>
  </si>
  <si>
    <t>45904</t>
  </si>
  <si>
    <t>38946</t>
  </si>
  <si>
    <t>6958</t>
  </si>
  <si>
    <t>21.98</t>
  </si>
  <si>
    <t>43.59</t>
  </si>
  <si>
    <t>6692.47189</t>
  </si>
  <si>
    <t>4655.033465</t>
  </si>
  <si>
    <t>1816.211104</t>
  </si>
  <si>
    <t>221.22732</t>
  </si>
  <si>
    <t>202628</t>
  </si>
  <si>
    <t>439547</t>
  </si>
  <si>
    <t>146643</t>
  </si>
  <si>
    <t>329080</t>
  </si>
  <si>
    <t>51609</t>
  </si>
  <si>
    <t>5576</t>
  </si>
  <si>
    <t>1763504</t>
  </si>
  <si>
    <t>238697</t>
  </si>
  <si>
    <t>26063</t>
  </si>
  <si>
    <t>926149</t>
  </si>
  <si>
    <t>313.7172395</t>
  </si>
  <si>
    <t>56367</t>
  </si>
  <si>
    <t>91526</t>
  </si>
  <si>
    <t>113056</t>
  </si>
  <si>
    <t>52286</t>
  </si>
  <si>
    <t>60770</t>
  </si>
  <si>
    <t>19.79</t>
  </si>
  <si>
    <t>31.08</t>
  </si>
  <si>
    <t>13786.05368</t>
  </si>
  <si>
    <t>5532.416068</t>
  </si>
  <si>
    <t>8089.519865</t>
  </si>
  <si>
    <t>164.11775</t>
  </si>
  <si>
    <t>266555</t>
  </si>
  <si>
    <t>524929</t>
  </si>
  <si>
    <t>149609</t>
  </si>
  <si>
    <t>292381</t>
  </si>
  <si>
    <t>57829</t>
  </si>
  <si>
    <t>30931</t>
  </si>
  <si>
    <t>2292333</t>
  </si>
  <si>
    <t>418502</t>
  </si>
  <si>
    <t>257680</t>
  </si>
  <si>
    <t>1202844</t>
  </si>
  <si>
    <t>308.2179513</t>
  </si>
  <si>
    <t>84612</t>
  </si>
  <si>
    <t>131883</t>
  </si>
  <si>
    <t>43471</t>
  </si>
  <si>
    <t>32443</t>
  </si>
  <si>
    <t>11028</t>
  </si>
  <si>
    <t>44.65</t>
  </si>
  <si>
    <t>36.24</t>
  </si>
  <si>
    <t>7102.915879</t>
  </si>
  <si>
    <t>7065.381809</t>
  </si>
  <si>
    <t>37.53407</t>
  </si>
  <si>
    <t>244048</t>
  </si>
  <si>
    <t>633471</t>
  </si>
  <si>
    <t>169151</t>
  </si>
  <si>
    <t>448119</t>
  </si>
  <si>
    <t>111639</t>
  </si>
  <si>
    <t>90748</t>
  </si>
  <si>
    <t>6800000</t>
  </si>
  <si>
    <t>6197836</t>
  </si>
  <si>
    <t>1417033</t>
  </si>
  <si>
    <t>1371403</t>
  </si>
  <si>
    <t>3193908</t>
  </si>
  <si>
    <t>287.6204512</t>
  </si>
  <si>
    <t>2342</t>
  </si>
  <si>
    <t>126016</t>
  </si>
  <si>
    <t>248688</t>
  </si>
  <si>
    <t>1115</t>
  </si>
  <si>
    <t>42970</t>
  </si>
  <si>
    <t>29968</t>
  </si>
  <si>
    <t>13002</t>
  </si>
  <si>
    <t>62.4</t>
  </si>
  <si>
    <t>9.8</t>
  </si>
  <si>
    <t>21925.75798</t>
  </si>
  <si>
    <t>17826.24387</t>
  </si>
  <si>
    <t>4099.514112</t>
  </si>
  <si>
    <t>179905</t>
  </si>
  <si>
    <t>265225</t>
  </si>
  <si>
    <t>106072</t>
  </si>
  <si>
    <t>168803</t>
  </si>
  <si>
    <t>9920</t>
  </si>
  <si>
    <t>24401</t>
  </si>
  <si>
    <t>2787617</t>
  </si>
  <si>
    <t>1678222</t>
  </si>
  <si>
    <t>93039</t>
  </si>
  <si>
    <t>283584</t>
  </si>
  <si>
    <t>1521555</t>
  </si>
  <si>
    <t>338.2133989</t>
  </si>
  <si>
    <t>57764</t>
  </si>
  <si>
    <t>64325</t>
  </si>
  <si>
    <t>15303</t>
  </si>
  <si>
    <t>41.95</t>
  </si>
  <si>
    <t>40.99</t>
  </si>
  <si>
    <t>6406.546846</t>
  </si>
  <si>
    <t>5675.971667</t>
  </si>
  <si>
    <t>688.1791287</t>
  </si>
  <si>
    <t>42.39605</t>
  </si>
  <si>
    <t>275612</t>
  </si>
  <si>
    <t>390473</t>
  </si>
  <si>
    <t>130423</t>
  </si>
  <si>
    <t>196462</t>
  </si>
  <si>
    <t>13942</t>
  </si>
  <si>
    <t>3604777</t>
  </si>
  <si>
    <t>2619138</t>
  </si>
  <si>
    <t>106992</t>
  </si>
  <si>
    <t>241372</t>
  </si>
  <si>
    <t>2450241</t>
  </si>
  <si>
    <t>342.6540148</t>
  </si>
  <si>
    <t>275</t>
  </si>
  <si>
    <t>75442</t>
  </si>
  <si>
    <t>81366</t>
  </si>
  <si>
    <t>24683</t>
  </si>
  <si>
    <t>18825</t>
  </si>
  <si>
    <t>5858</t>
  </si>
  <si>
    <t>35.58</t>
  </si>
  <si>
    <t>45.02</t>
  </si>
  <si>
    <t>9895.749398</t>
  </si>
  <si>
    <t>8974.58151</t>
  </si>
  <si>
    <t>875.3052977</t>
  </si>
  <si>
    <t>45.86259</t>
  </si>
  <si>
    <t>166945</t>
  </si>
  <si>
    <t>281058</t>
  </si>
  <si>
    <t>86651</t>
  </si>
  <si>
    <t>152800</t>
  </si>
  <si>
    <t>6873</t>
  </si>
  <si>
    <t>48577</t>
  </si>
  <si>
    <t>2593473</t>
  </si>
  <si>
    <t>1839601</t>
  </si>
  <si>
    <t>84024</t>
  </si>
  <si>
    <t>796039</t>
  </si>
  <si>
    <t>1585235</t>
  </si>
  <si>
    <t>343.8486277</t>
  </si>
  <si>
    <t>50421</t>
  </si>
  <si>
    <t>57931</t>
  </si>
  <si>
    <t>15520</t>
  </si>
  <si>
    <t>11601</t>
  </si>
  <si>
    <t>17.86</t>
  </si>
  <si>
    <t>35.73</t>
  </si>
  <si>
    <t>6710.490266</t>
  </si>
  <si>
    <t>6325.442793</t>
  </si>
  <si>
    <t>357.7691929</t>
  </si>
  <si>
    <t>27.27828</t>
  </si>
  <si>
    <t>370905</t>
  </si>
  <si>
    <t>578870</t>
  </si>
  <si>
    <t>204194</t>
  </si>
  <si>
    <t>337679</t>
  </si>
  <si>
    <t>39994</t>
  </si>
  <si>
    <t>5849411</t>
  </si>
  <si>
    <t>4244659</t>
  </si>
  <si>
    <t>538399</t>
  </si>
  <si>
    <t>71525</t>
  </si>
  <si>
    <t>3887388</t>
  </si>
  <si>
    <t>343.5976111</t>
  </si>
  <si>
    <t>125224</t>
  </si>
  <si>
    <t>136206</t>
  </si>
  <si>
    <t>186</t>
  </si>
  <si>
    <t>28522</t>
  </si>
  <si>
    <t>22609</t>
  </si>
  <si>
    <t>5913</t>
  </si>
  <si>
    <t>52.27</t>
  </si>
  <si>
    <t>31.01</t>
  </si>
  <si>
    <t>15367.84695</t>
  </si>
  <si>
    <t>14584.54692</t>
  </si>
  <si>
    <t>751.6237905</t>
  </si>
  <si>
    <t>31.67624</t>
  </si>
  <si>
    <t>418500</t>
  </si>
  <si>
    <t>622864</t>
  </si>
  <si>
    <t>145260</t>
  </si>
  <si>
    <t>236168</t>
  </si>
  <si>
    <t>61303</t>
  </si>
  <si>
    <t>5635</t>
  </si>
  <si>
    <t>3780920</t>
  </si>
  <si>
    <t>2352700</t>
  </si>
  <si>
    <t>848611</t>
  </si>
  <si>
    <t>112144</t>
  </si>
  <si>
    <t>2029502</t>
  </si>
  <si>
    <t>339.1064737</t>
  </si>
  <si>
    <t>68284</t>
  </si>
  <si>
    <t>75718</t>
  </si>
  <si>
    <t>202</t>
  </si>
  <si>
    <t>30577</t>
  </si>
  <si>
    <t>23655</t>
  </si>
  <si>
    <t>6922</t>
  </si>
  <si>
    <t>32.31</t>
  </si>
  <si>
    <t>8891.360438</t>
  </si>
  <si>
    <t>7978.158006</t>
  </si>
  <si>
    <t>850.3435622</t>
  </si>
  <si>
    <t>62.85887</t>
  </si>
  <si>
    <t>406338</t>
  </si>
  <si>
    <t>548150</t>
  </si>
  <si>
    <t>211576</t>
  </si>
  <si>
    <t>302858</t>
  </si>
  <si>
    <t>84689</t>
  </si>
  <si>
    <t>21212</t>
  </si>
  <si>
    <t>5588835</t>
  </si>
  <si>
    <t>3265319</t>
  </si>
  <si>
    <t>976619</t>
  </si>
  <si>
    <t>418917</t>
  </si>
  <si>
    <t>2902072</t>
  </si>
  <si>
    <t>352.9835497</t>
  </si>
  <si>
    <t>315</t>
  </si>
  <si>
    <t>131263</t>
  </si>
  <si>
    <t>144496</t>
  </si>
  <si>
    <t>177</t>
  </si>
  <si>
    <t>43507</t>
  </si>
  <si>
    <t>33243</t>
  </si>
  <si>
    <t>10264</t>
  </si>
  <si>
    <t>38.99</t>
  </si>
  <si>
    <t>32.23</t>
  </si>
  <si>
    <t>12166.06395</t>
  </si>
  <si>
    <t>11526.03892</t>
  </si>
  <si>
    <t>603.6656361</t>
  </si>
  <si>
    <t>36.3594</t>
  </si>
  <si>
    <t>350343</t>
  </si>
  <si>
    <t>425366</t>
  </si>
  <si>
    <t>154634</t>
  </si>
  <si>
    <t>201819</t>
  </si>
  <si>
    <t>51771</t>
  </si>
  <si>
    <t>2486</t>
  </si>
  <si>
    <t>3551305</t>
  </si>
  <si>
    <t>2170108</t>
  </si>
  <si>
    <t>706515</t>
  </si>
  <si>
    <t>44583</t>
  </si>
  <si>
    <t>1964596</t>
  </si>
  <si>
    <t>338.3026034</t>
  </si>
  <si>
    <t>73201</t>
  </si>
  <si>
    <t>77928</t>
  </si>
  <si>
    <t>26149</t>
  </si>
  <si>
    <t>21622</t>
  </si>
  <si>
    <t>4527</t>
  </si>
  <si>
    <t>27.06</t>
  </si>
  <si>
    <t>45.21</t>
  </si>
  <si>
    <t>7901.643633</t>
  </si>
  <si>
    <t>7341.53186</t>
  </si>
  <si>
    <t>527.4461731</t>
  </si>
  <si>
    <t>32.6656</t>
  </si>
  <si>
    <t>277724</t>
  </si>
  <si>
    <t>400977</t>
  </si>
  <si>
    <t>116052</t>
  </si>
  <si>
    <t>180907</t>
  </si>
  <si>
    <t>34680</t>
  </si>
  <si>
    <t>3116</t>
  </si>
  <si>
    <t>3239176</t>
  </si>
  <si>
    <t>1958867</t>
  </si>
  <si>
    <t>389949</t>
  </si>
  <si>
    <t>48503</t>
  </si>
  <si>
    <t>1757586</t>
  </si>
  <si>
    <t>337.7519225</t>
  </si>
  <si>
    <t>62464</t>
  </si>
  <si>
    <t>67241</t>
  </si>
  <si>
    <t>104</t>
  </si>
  <si>
    <t>24472</t>
  </si>
  <si>
    <t>19576</t>
  </si>
  <si>
    <t>4896</t>
  </si>
  <si>
    <t>34.19</t>
  </si>
  <si>
    <t>37.21</t>
  </si>
  <si>
    <t>7081.461269</t>
  </si>
  <si>
    <t>6616.110951</t>
  </si>
  <si>
    <t>449.1951079</t>
  </si>
  <si>
    <t>16.15521</t>
  </si>
  <si>
    <t>219159</t>
  </si>
  <si>
    <t>379682</t>
  </si>
  <si>
    <t>139821</t>
  </si>
  <si>
    <t>256302</t>
  </si>
  <si>
    <t>30114</t>
  </si>
  <si>
    <t>24752</t>
  </si>
  <si>
    <t>4028951</t>
  </si>
  <si>
    <t>2781679</t>
  </si>
  <si>
    <t>272498</t>
  </si>
  <si>
    <t>430812</t>
  </si>
  <si>
    <t>2048921</t>
  </si>
  <si>
    <t>347.0288592</t>
  </si>
  <si>
    <t>495</t>
  </si>
  <si>
    <t>86818</t>
  </si>
  <si>
    <t>112281</t>
  </si>
  <si>
    <t>23442</t>
  </si>
  <si>
    <t>4954</t>
  </si>
  <si>
    <t>47.23</t>
  </si>
  <si>
    <t>10197.75052</t>
  </si>
  <si>
    <t>9653.228901</t>
  </si>
  <si>
    <t>480.140883</t>
  </si>
  <si>
    <t>64.38074</t>
  </si>
  <si>
    <t>205144</t>
  </si>
  <si>
    <t>285992</t>
  </si>
  <si>
    <t>95003</t>
  </si>
  <si>
    <t>142017</t>
  </si>
  <si>
    <t>20223</t>
  </si>
  <si>
    <t>4658</t>
  </si>
  <si>
    <t>2885398</t>
  </si>
  <si>
    <t>1699935</t>
  </si>
  <si>
    <t>239469</t>
  </si>
  <si>
    <t>58637</t>
  </si>
  <si>
    <t>1576317</t>
  </si>
  <si>
    <t>337.1209326</t>
  </si>
  <si>
    <t>52601</t>
  </si>
  <si>
    <t>56612</t>
  </si>
  <si>
    <t>19813</t>
  </si>
  <si>
    <t>15512</t>
  </si>
  <si>
    <t>4301</t>
  </si>
  <si>
    <t>40.64</t>
  </si>
  <si>
    <t>37.54</t>
  </si>
  <si>
    <t>6285.758022</t>
  </si>
  <si>
    <t>5730.836726</t>
  </si>
  <si>
    <t>509.9465763</t>
  </si>
  <si>
    <t>44.97472</t>
  </si>
  <si>
    <t>288107</t>
  </si>
  <si>
    <t>456761</t>
  </si>
  <si>
    <t>183503</t>
  </si>
  <si>
    <t>311290</t>
  </si>
  <si>
    <t>48032</t>
  </si>
  <si>
    <t>6472198</t>
  </si>
  <si>
    <t>3950562</t>
  </si>
  <si>
    <t>588361</t>
  </si>
  <si>
    <t>19603</t>
  </si>
  <si>
    <t>3672033</t>
  </si>
  <si>
    <t>362.9523336</t>
  </si>
  <si>
    <t>134864</t>
  </si>
  <si>
    <t>145858</t>
  </si>
  <si>
    <t>362</t>
  </si>
  <si>
    <t>32525</t>
  </si>
  <si>
    <t>23465</t>
  </si>
  <si>
    <t>9060</t>
  </si>
  <si>
    <t>9.95</t>
  </si>
  <si>
    <t>66.12</t>
  </si>
  <si>
    <t>15333.93951</t>
  </si>
  <si>
    <t>14338.65697</t>
  </si>
  <si>
    <t>963.3174923</t>
  </si>
  <si>
    <t>31.96505</t>
  </si>
  <si>
    <t>161270</t>
  </si>
  <si>
    <t>251467</t>
  </si>
  <si>
    <t>70628</t>
  </si>
  <si>
    <t>121756</t>
  </si>
  <si>
    <t>35632</t>
  </si>
  <si>
    <t>2109</t>
  </si>
  <si>
    <t>2466044</t>
  </si>
  <si>
    <t>1443024</t>
  </si>
  <si>
    <t>420136</t>
  </si>
  <si>
    <t>23325</t>
  </si>
  <si>
    <t>1278653</t>
  </si>
  <si>
    <t>335.9101524</t>
  </si>
  <si>
    <t>44980</t>
  </si>
  <si>
    <t>50012</t>
  </si>
  <si>
    <t>15998</t>
  </si>
  <si>
    <t>12208</t>
  </si>
  <si>
    <t>3790</t>
  </si>
  <si>
    <t>38.29</t>
  </si>
  <si>
    <t>39.95</t>
  </si>
  <si>
    <t>5414.173075</t>
  </si>
  <si>
    <t>4847.264118</t>
  </si>
  <si>
    <t>544.7626965</t>
  </si>
  <si>
    <t>22.14626</t>
  </si>
  <si>
    <t>419865</t>
  </si>
  <si>
    <t>645480</t>
  </si>
  <si>
    <t>213338</t>
  </si>
  <si>
    <t>350028</t>
  </si>
  <si>
    <t>62699</t>
  </si>
  <si>
    <t>2295</t>
  </si>
  <si>
    <t>5628445</t>
  </si>
  <si>
    <t>3921500</t>
  </si>
  <si>
    <t>764660</t>
  </si>
  <si>
    <t>62686</t>
  </si>
  <si>
    <t>3413327</t>
  </si>
  <si>
    <t>348.2033959</t>
  </si>
  <si>
    <t>271</t>
  </si>
  <si>
    <t>125231</t>
  </si>
  <si>
    <t>136355</t>
  </si>
  <si>
    <t>287</t>
  </si>
  <si>
    <t>29926</t>
  </si>
  <si>
    <t>21858</t>
  </si>
  <si>
    <t>8068</t>
  </si>
  <si>
    <t>43.06</t>
  </si>
  <si>
    <t>33.55</t>
  </si>
  <si>
    <t>14247.99688</t>
  </si>
  <si>
    <t>13654.79617</t>
  </si>
  <si>
    <t>561.2925856</t>
  </si>
  <si>
    <t>31.90812</t>
  </si>
  <si>
    <t>434502</t>
  </si>
  <si>
    <t>648085</t>
  </si>
  <si>
    <t>239302</t>
  </si>
  <si>
    <t>381630</t>
  </si>
  <si>
    <t>62488</t>
  </si>
  <si>
    <t>8500</t>
  </si>
  <si>
    <t>7523450</t>
  </si>
  <si>
    <t>5189856</t>
  </si>
  <si>
    <t>871787</t>
  </si>
  <si>
    <t>183607</t>
  </si>
  <si>
    <t>4637067</t>
  </si>
  <si>
    <t>335.5273777</t>
  </si>
  <si>
    <t>158113</t>
  </si>
  <si>
    <t>171068</t>
  </si>
  <si>
    <t>38095</t>
  </si>
  <si>
    <t>27105</t>
  </si>
  <si>
    <t>10990</t>
  </si>
  <si>
    <t>48.02</t>
  </si>
  <si>
    <t>36.36</t>
  </si>
  <si>
    <t>18184.18971</t>
  </si>
  <si>
    <t>17413.38774</t>
  </si>
  <si>
    <t>719.2503281</t>
  </si>
  <si>
    <t>51.55164</t>
  </si>
  <si>
    <t>21519</t>
  </si>
  <si>
    <t>19818</t>
  </si>
  <si>
    <t>21113</t>
  </si>
  <si>
    <t>21112</t>
  </si>
  <si>
    <t>1340000</t>
  </si>
  <si>
    <t>148926</t>
  </si>
  <si>
    <t>148916</t>
  </si>
  <si>
    <t>107881</t>
  </si>
  <si>
    <t>249.3779125</t>
  </si>
  <si>
    <t>7880</t>
  </si>
  <si>
    <t>7889</t>
  </si>
  <si>
    <t>12946</t>
  </si>
  <si>
    <t>4559</t>
  </si>
  <si>
    <t>8387</t>
  </si>
  <si>
    <t>2.11</t>
  </si>
  <si>
    <t>52.97</t>
  </si>
  <si>
    <t>536.2545583</t>
  </si>
  <si>
    <t>371.38855</t>
  </si>
  <si>
    <t>133.2918683</t>
  </si>
  <si>
    <t>31.57414</t>
  </si>
  <si>
    <t>17485</t>
  </si>
  <si>
    <t>30444</t>
  </si>
  <si>
    <t>16421</t>
  </si>
  <si>
    <t>29108</t>
  </si>
  <si>
    <t>1160000</t>
  </si>
  <si>
    <t>121891</t>
  </si>
  <si>
    <t>71710</t>
  </si>
  <si>
    <t>225.2373924</t>
  </si>
  <si>
    <t>4733</t>
  </si>
  <si>
    <t>5504</t>
  </si>
  <si>
    <t>5030</t>
  </si>
  <si>
    <t>3294</t>
  </si>
  <si>
    <t>1736</t>
  </si>
  <si>
    <t>7.52</t>
  </si>
  <si>
    <t>63.92</t>
  </si>
  <si>
    <t>717.6258834</t>
  </si>
  <si>
    <t>274.54411</t>
  </si>
  <si>
    <t>428.7575634</t>
  </si>
  <si>
    <t>14.32421</t>
  </si>
  <si>
    <t>8523</t>
  </si>
  <si>
    <t>16560</t>
  </si>
  <si>
    <t>484</t>
  </si>
  <si>
    <t>481</t>
  </si>
  <si>
    <t>10000</t>
  </si>
  <si>
    <t>1816</t>
  </si>
  <si>
    <t>257.7973568</t>
  </si>
  <si>
    <t>159</t>
  </si>
  <si>
    <t>91.42</t>
  </si>
  <si>
    <t>6.253106</t>
  </si>
  <si>
    <t>4.6816</t>
  </si>
  <si>
    <t>1.571506</t>
  </si>
  <si>
    <t>242482</t>
  </si>
  <si>
    <t>336675</t>
  </si>
  <si>
    <t>187641</t>
  </si>
  <si>
    <t>259577</t>
  </si>
  <si>
    <t>38194</t>
  </si>
  <si>
    <t>3433</t>
  </si>
  <si>
    <t>8017712</t>
  </si>
  <si>
    <t>4057206</t>
  </si>
  <si>
    <t>559167</t>
  </si>
  <si>
    <t>53912</t>
  </si>
  <si>
    <t>1578642</t>
  </si>
  <si>
    <t>213.9802488</t>
  </si>
  <si>
    <t>99917</t>
  </si>
  <si>
    <t>116998</t>
  </si>
  <si>
    <t>9222</t>
  </si>
  <si>
    <t>2426</t>
  </si>
  <si>
    <t>49.71</t>
  </si>
  <si>
    <t>21.17</t>
  </si>
  <si>
    <t>17635.96793</t>
  </si>
  <si>
    <t>8681.619491</t>
  </si>
  <si>
    <t>8634.766341</t>
  </si>
  <si>
    <t>319.5821</t>
  </si>
  <si>
    <t>155511</t>
  </si>
  <si>
    <t>262609</t>
  </si>
  <si>
    <t>81417</t>
  </si>
  <si>
    <t>116247</t>
  </si>
  <si>
    <t>21771</t>
  </si>
  <si>
    <t>141</t>
  </si>
  <si>
    <t>3459673</t>
  </si>
  <si>
    <t>1738069</t>
  </si>
  <si>
    <t>240843</t>
  </si>
  <si>
    <t>1498</t>
  </si>
  <si>
    <t>707127</t>
  </si>
  <si>
    <t>209.0772775</t>
  </si>
  <si>
    <t>41610</t>
  </si>
  <si>
    <t>48622</t>
  </si>
  <si>
    <t>11337</t>
  </si>
  <si>
    <t>9186</t>
  </si>
  <si>
    <t>2151</t>
  </si>
  <si>
    <t>45.47</t>
  </si>
  <si>
    <t>4467.335498</t>
  </si>
  <si>
    <t>3633.907347</t>
  </si>
  <si>
    <t>657.6735114</t>
  </si>
  <si>
    <t>175.75464</t>
  </si>
  <si>
    <t>100416</t>
  </si>
  <si>
    <t>200075</t>
  </si>
  <si>
    <t>51051</t>
  </si>
  <si>
    <t>84892</t>
  </si>
  <si>
    <t>16965</t>
  </si>
  <si>
    <t>5742</t>
  </si>
  <si>
    <t>1899452</t>
  </si>
  <si>
    <t>828752</t>
  </si>
  <si>
    <t>134907</t>
  </si>
  <si>
    <t>36310</t>
  </si>
  <si>
    <t>259035</t>
  </si>
  <si>
    <t>220.9611202</t>
  </si>
  <si>
    <t>101</t>
  </si>
  <si>
    <t>22647</t>
  </si>
  <si>
    <t>28002</t>
  </si>
  <si>
    <t>143</t>
  </si>
  <si>
    <t>10060</t>
  </si>
  <si>
    <t>7946</t>
  </si>
  <si>
    <t>2114</t>
  </si>
  <si>
    <t>38.46</t>
  </si>
  <si>
    <t>27.3</t>
  </si>
  <si>
    <t>2787.496716</t>
  </si>
  <si>
    <t>1831.219703</t>
  </si>
  <si>
    <t>754.0003428</t>
  </si>
  <si>
    <t>202.27667</t>
  </si>
  <si>
    <t>73757</t>
  </si>
  <si>
    <t>136095</t>
  </si>
  <si>
    <t>43611</t>
  </si>
  <si>
    <t>79729</t>
  </si>
  <si>
    <t>21637</t>
  </si>
  <si>
    <t>2409</t>
  </si>
  <si>
    <t>1158620</t>
  </si>
  <si>
    <t>462501</t>
  </si>
  <si>
    <t>108504</t>
  </si>
  <si>
    <t>162360</t>
  </si>
  <si>
    <t>217.8971653</t>
  </si>
  <si>
    <t>15416</t>
  </si>
  <si>
    <t>19967</t>
  </si>
  <si>
    <t>6692</t>
  </si>
  <si>
    <t>4885</t>
  </si>
  <si>
    <t>1807</t>
  </si>
  <si>
    <t>45.18</t>
  </si>
  <si>
    <t>23.21</t>
  </si>
  <si>
    <t>2247.286952</t>
  </si>
  <si>
    <t>1007.776569</t>
  </si>
  <si>
    <t>1088.611724</t>
  </si>
  <si>
    <t>150.89866</t>
  </si>
  <si>
    <t>279788</t>
  </si>
  <si>
    <t>521107</t>
  </si>
  <si>
    <t>180051</t>
  </si>
  <si>
    <t>325385</t>
  </si>
  <si>
    <t>56879</t>
  </si>
  <si>
    <t>47615</t>
  </si>
  <si>
    <t>5756403</t>
  </si>
  <si>
    <t>4117900</t>
  </si>
  <si>
    <t>643789</t>
  </si>
  <si>
    <t>500412</t>
  </si>
  <si>
    <t>1547898</t>
  </si>
  <si>
    <t>221.523205</t>
  </si>
  <si>
    <t>476</t>
  </si>
  <si>
    <t>97119</t>
  </si>
  <si>
    <t>141648</t>
  </si>
  <si>
    <t>461</t>
  </si>
  <si>
    <t>28171</t>
  </si>
  <si>
    <t>18511</t>
  </si>
  <si>
    <t>9660</t>
  </si>
  <si>
    <t>57.55</t>
  </si>
  <si>
    <t>16.18</t>
  </si>
  <si>
    <t>14004.75078</t>
  </si>
  <si>
    <t>9122.104059</t>
  </si>
  <si>
    <t>4459.921308</t>
  </si>
  <si>
    <t>422.72541</t>
  </si>
  <si>
    <t>204103</t>
  </si>
  <si>
    <t>443884</t>
  </si>
  <si>
    <t>127760</t>
  </si>
  <si>
    <t>297338</t>
  </si>
  <si>
    <t>34456</t>
  </si>
  <si>
    <t>57455</t>
  </si>
  <si>
    <t>3110669</t>
  </si>
  <si>
    <t>822725</t>
  </si>
  <si>
    <t>95185</t>
  </si>
  <si>
    <t>136571</t>
  </si>
  <si>
    <t>287491</t>
  </si>
  <si>
    <t>218.2820266</t>
  </si>
  <si>
    <t>26491</t>
  </si>
  <si>
    <t>37879</t>
  </si>
  <si>
    <t>23300</t>
  </si>
  <si>
    <t>19345</t>
  </si>
  <si>
    <t>3955</t>
  </si>
  <si>
    <t>46.25</t>
  </si>
  <si>
    <t>21.37</t>
  </si>
  <si>
    <t>3822.637151</t>
  </si>
  <si>
    <t>1795.860803</t>
  </si>
  <si>
    <t>1801.880678</t>
  </si>
  <si>
    <t>224.89567</t>
  </si>
  <si>
    <t>127123</t>
  </si>
  <si>
    <t>225714</t>
  </si>
  <si>
    <t>95704</t>
  </si>
  <si>
    <t>175178</t>
  </si>
  <si>
    <t>29462</t>
  </si>
  <si>
    <t>19251</t>
  </si>
  <si>
    <t>2487383</t>
  </si>
  <si>
    <t>1029967</t>
  </si>
  <si>
    <t>155133</t>
  </si>
  <si>
    <t>74774</t>
  </si>
  <si>
    <t>376385</t>
  </si>
  <si>
    <t>222.6309904</t>
  </si>
  <si>
    <t>31070</t>
  </si>
  <si>
    <t>45876</t>
  </si>
  <si>
    <t>22764</t>
  </si>
  <si>
    <t>16206</t>
  </si>
  <si>
    <t>6558</t>
  </si>
  <si>
    <t>41.94</t>
  </si>
  <si>
    <t>24.48</t>
  </si>
  <si>
    <t>4082.962644</t>
  </si>
  <si>
    <t>2293.025733</t>
  </si>
  <si>
    <t>1531.280762</t>
  </si>
  <si>
    <t>258.65615</t>
  </si>
  <si>
    <t>215933</t>
  </si>
  <si>
    <t>422838</t>
  </si>
  <si>
    <t>148047</t>
  </si>
  <si>
    <t>301427</t>
  </si>
  <si>
    <t>61974</t>
  </si>
  <si>
    <t>18278</t>
  </si>
  <si>
    <t>4182029</t>
  </si>
  <si>
    <t>2170154</t>
  </si>
  <si>
    <t>312517</t>
  </si>
  <si>
    <t>139851</t>
  </si>
  <si>
    <t>750623</t>
  </si>
  <si>
    <t>217.1173353</t>
  </si>
  <si>
    <t>675</t>
  </si>
  <si>
    <t>53397</t>
  </si>
  <si>
    <t>81991</t>
  </si>
  <si>
    <t>472</t>
  </si>
  <si>
    <t>29989</t>
  </si>
  <si>
    <t>17217</t>
  </si>
  <si>
    <t>12772</t>
  </si>
  <si>
    <t>46.01</t>
  </si>
  <si>
    <t>34.44</t>
  </si>
  <si>
    <t>9214.140222</t>
  </si>
  <si>
    <t>4711.780536</t>
  </si>
  <si>
    <t>4021.706096</t>
  </si>
  <si>
    <t>480.65359</t>
  </si>
  <si>
    <t>152309</t>
  </si>
  <si>
    <t>326438</t>
  </si>
  <si>
    <t>118695</t>
  </si>
  <si>
    <t>259987</t>
  </si>
  <si>
    <t>52844</t>
  </si>
  <si>
    <t>44357</t>
  </si>
  <si>
    <t>3715768</t>
  </si>
  <si>
    <t>1579759</t>
  </si>
  <si>
    <t>276781</t>
  </si>
  <si>
    <t>257357</t>
  </si>
  <si>
    <t>626574</t>
  </si>
  <si>
    <t>218.279948</t>
  </si>
  <si>
    <t>45030</t>
  </si>
  <si>
    <t>70390</t>
  </si>
  <si>
    <t>267</t>
  </si>
  <si>
    <t>20038</t>
  </si>
  <si>
    <t>13008</t>
  </si>
  <si>
    <t>7030</t>
  </si>
  <si>
    <t>51.28</t>
  </si>
  <si>
    <t>27.07</t>
  </si>
  <si>
    <t>6692.250611</t>
  </si>
  <si>
    <t>3448.297123</t>
  </si>
  <si>
    <t>2936.055668</t>
  </si>
  <si>
    <t>307.89782</t>
  </si>
  <si>
    <t>288381</t>
  </si>
  <si>
    <t>496174</t>
  </si>
  <si>
    <t>174825</t>
  </si>
  <si>
    <t>306163</t>
  </si>
  <si>
    <t>45103</t>
  </si>
  <si>
    <t>41569</t>
  </si>
  <si>
    <t>5686316</t>
  </si>
  <si>
    <t>1799840</t>
  </si>
  <si>
    <t>219520</t>
  </si>
  <si>
    <t>210220</t>
  </si>
  <si>
    <t>561272</t>
  </si>
  <si>
    <t>218.9228184</t>
  </si>
  <si>
    <t>59015</t>
  </si>
  <si>
    <t>80904</t>
  </si>
  <si>
    <t>260</t>
  </si>
  <si>
    <t>42223</t>
  </si>
  <si>
    <t>28302</t>
  </si>
  <si>
    <t>13921</t>
  </si>
  <si>
    <t>33.28</t>
  </si>
  <si>
    <t>33.74</t>
  </si>
  <si>
    <t>7656.106509</t>
  </si>
  <si>
    <t>3940.260454</t>
  </si>
  <si>
    <t>3233.186625</t>
  </si>
  <si>
    <t>482.65943</t>
  </si>
  <si>
    <t>236464</t>
  </si>
  <si>
    <t>407717</t>
  </si>
  <si>
    <t>156020</t>
  </si>
  <si>
    <t>278750</t>
  </si>
  <si>
    <t>44835</t>
  </si>
  <si>
    <t>41698</t>
  </si>
  <si>
    <t>5706458</t>
  </si>
  <si>
    <t>3249177</t>
  </si>
  <si>
    <t>429925</t>
  </si>
  <si>
    <t>478196</t>
  </si>
  <si>
    <t>1216328</t>
  </si>
  <si>
    <t>217.6629454</t>
  </si>
  <si>
    <t>980</t>
  </si>
  <si>
    <t>79823</t>
  </si>
  <si>
    <t>112870</t>
  </si>
  <si>
    <t>524</t>
  </si>
  <si>
    <t>33016</t>
  </si>
  <si>
    <t>22347</t>
  </si>
  <si>
    <t>10669</t>
  </si>
  <si>
    <t>64.96</t>
  </si>
  <si>
    <t>13079.01368</t>
  </si>
  <si>
    <t>7072.254359</t>
  </si>
  <si>
    <t>5671.557385</t>
  </si>
  <si>
    <t>335.20194</t>
  </si>
  <si>
    <t>218398</t>
  </si>
  <si>
    <t>407632</t>
  </si>
  <si>
    <t>152629</t>
  </si>
  <si>
    <t>292917</t>
  </si>
  <si>
    <t>56538</t>
  </si>
  <si>
    <t>61690</t>
  </si>
  <si>
    <t>4892373</t>
  </si>
  <si>
    <t>1729207</t>
  </si>
  <si>
    <t>275428</t>
  </si>
  <si>
    <t>342442</t>
  </si>
  <si>
    <t>689732</t>
  </si>
  <si>
    <t>205.0638256</t>
  </si>
  <si>
    <t>135</t>
  </si>
  <si>
    <t>52290</t>
  </si>
  <si>
    <t>80718</t>
  </si>
  <si>
    <t>25252</t>
  </si>
  <si>
    <t>18140</t>
  </si>
  <si>
    <t>7112</t>
  </si>
  <si>
    <t>48.41</t>
  </si>
  <si>
    <t>20.85</t>
  </si>
  <si>
    <t>4782.317099</t>
  </si>
  <si>
    <t>3545.978027</t>
  </si>
  <si>
    <t>873.4387723</t>
  </si>
  <si>
    <t>362.9003</t>
  </si>
  <si>
    <t>268433</t>
  </si>
  <si>
    <t>505470</t>
  </si>
  <si>
    <t>178877</t>
  </si>
  <si>
    <t>336504</t>
  </si>
  <si>
    <t>62209</t>
  </si>
  <si>
    <t>56197</t>
  </si>
  <si>
    <t>4704103</t>
  </si>
  <si>
    <t>1493385</t>
  </si>
  <si>
    <t>259650</t>
  </si>
  <si>
    <t>230549</t>
  </si>
  <si>
    <t>566944</t>
  </si>
  <si>
    <t>211.1322969</t>
  </si>
  <si>
    <t>50953</t>
  </si>
  <si>
    <t>68313</t>
  </si>
  <si>
    <t>218</t>
  </si>
  <si>
    <t>48643</t>
  </si>
  <si>
    <t>30648</t>
  </si>
  <si>
    <t>17995</t>
  </si>
  <si>
    <t>22.04</t>
  </si>
  <si>
    <t>14.99</t>
  </si>
  <si>
    <t>5857.028881</t>
  </si>
  <si>
    <t>3153.018052</t>
  </si>
  <si>
    <t>2310.168429</t>
  </si>
  <si>
    <t>393.8424</t>
  </si>
  <si>
    <t>149077</t>
  </si>
  <si>
    <t>300274</t>
  </si>
  <si>
    <t>133293</t>
  </si>
  <si>
    <t>276159</t>
  </si>
  <si>
    <t>42711</t>
  </si>
  <si>
    <t>147110</t>
  </si>
  <si>
    <t>3694139</t>
  </si>
  <si>
    <t>1526466</t>
  </si>
  <si>
    <t>199833</t>
  </si>
  <si>
    <t>849916</t>
  </si>
  <si>
    <t>768716</t>
  </si>
  <si>
    <t>199.6672676</t>
  </si>
  <si>
    <t>56060</t>
  </si>
  <si>
    <t>86698</t>
  </si>
  <si>
    <t>1266</t>
  </si>
  <si>
    <t>20701</t>
  </si>
  <si>
    <t>13892</t>
  </si>
  <si>
    <t>6809</t>
  </si>
  <si>
    <t>59.09</t>
  </si>
  <si>
    <t>17.79</t>
  </si>
  <si>
    <t>5006.339799</t>
  </si>
  <si>
    <t>3047.852953</t>
  </si>
  <si>
    <t>1724.162906</t>
  </si>
  <si>
    <t>234.32394</t>
  </si>
  <si>
    <t>166516</t>
  </si>
  <si>
    <t>277395</t>
  </si>
  <si>
    <t>136465</t>
  </si>
  <si>
    <t>235981</t>
  </si>
  <si>
    <t>69005</t>
  </si>
  <si>
    <t>4312249</t>
  </si>
  <si>
    <t>2032311</t>
  </si>
  <si>
    <t>267177</t>
  </si>
  <si>
    <t>582465</t>
  </si>
  <si>
    <t>879130</t>
  </si>
  <si>
    <t>215.8413663</t>
  </si>
  <si>
    <t>492</t>
  </si>
  <si>
    <t>59483</t>
  </si>
  <si>
    <t>90596</t>
  </si>
  <si>
    <t>32947</t>
  </si>
  <si>
    <t>22056</t>
  </si>
  <si>
    <t>10891</t>
  </si>
  <si>
    <t>18.33</t>
  </si>
  <si>
    <t>7098.643477</t>
  </si>
  <si>
    <t>4386.56783</t>
  </si>
  <si>
    <t>2478.579688</t>
  </si>
  <si>
    <t>233.49596</t>
  </si>
  <si>
    <t>159808</t>
  </si>
  <si>
    <t>343840</t>
  </si>
  <si>
    <t>99708</t>
  </si>
  <si>
    <t>216622</t>
  </si>
  <si>
    <t>42044</t>
  </si>
  <si>
    <t>8464</t>
  </si>
  <si>
    <t>3028412</t>
  </si>
  <si>
    <t>1719738</t>
  </si>
  <si>
    <t>289794</t>
  </si>
  <si>
    <t>49203</t>
  </si>
  <si>
    <t>622360</t>
  </si>
  <si>
    <t>218.8701744</t>
  </si>
  <si>
    <t>358</t>
  </si>
  <si>
    <t>43145</t>
  </si>
  <si>
    <t>75059</t>
  </si>
  <si>
    <t>21248</t>
  </si>
  <si>
    <t>14952</t>
  </si>
  <si>
    <t>6296</t>
  </si>
  <si>
    <t>42.95</t>
  </si>
  <si>
    <t>5513.062636</t>
  </si>
  <si>
    <t>3763.99356</t>
  </si>
  <si>
    <t>1555.526776</t>
  </si>
  <si>
    <t>193.5423</t>
  </si>
  <si>
    <t>186212</t>
  </si>
  <si>
    <t>386334</t>
  </si>
  <si>
    <t>117101</t>
  </si>
  <si>
    <t>255010</t>
  </si>
  <si>
    <t>69118</t>
  </si>
  <si>
    <t>75778</t>
  </si>
  <si>
    <t>3200624</t>
  </si>
  <si>
    <t>1606709</t>
  </si>
  <si>
    <t>357308</t>
  </si>
  <si>
    <t>609947</t>
  </si>
  <si>
    <t>651480</t>
  </si>
  <si>
    <t>210.6800133</t>
  </si>
  <si>
    <t>47519</t>
  </si>
  <si>
    <t>75192</t>
  </si>
  <si>
    <t>340</t>
  </si>
  <si>
    <t>24933</t>
  </si>
  <si>
    <t>15933</t>
  </si>
  <si>
    <t>9000</t>
  </si>
  <si>
    <t>40.31</t>
  </si>
  <si>
    <t>33.72</t>
  </si>
  <si>
    <t>4939.286945</t>
  </si>
  <si>
    <t>3385.014735</t>
  </si>
  <si>
    <t>1291.83638</t>
  </si>
  <si>
    <t>262.43583</t>
  </si>
  <si>
    <t>147423</t>
  </si>
  <si>
    <t>348077</t>
  </si>
  <si>
    <t>74412</t>
  </si>
  <si>
    <t>175965</t>
  </si>
  <si>
    <t>58309</t>
  </si>
  <si>
    <t>12039</t>
  </si>
  <si>
    <t>2151376</t>
  </si>
  <si>
    <t>968856</t>
  </si>
  <si>
    <t>315676</t>
  </si>
  <si>
    <t>54576</t>
  </si>
  <si>
    <t>325152</t>
  </si>
  <si>
    <t>206.8088348</t>
  </si>
  <si>
    <t>30450</t>
  </si>
  <si>
    <t>46841</t>
  </si>
  <si>
    <t>17682</t>
  </si>
  <si>
    <t>9771</t>
  </si>
  <si>
    <t>7911</t>
  </si>
  <si>
    <t>38.41</t>
  </si>
  <si>
    <t>19.66</t>
  </si>
  <si>
    <t>3023.853831</t>
  </si>
  <si>
    <t>2003.679804</t>
  </si>
  <si>
    <t>676.3865563</t>
  </si>
  <si>
    <t>343.78747</t>
  </si>
  <si>
    <t>104184</t>
  </si>
  <si>
    <t>180347</t>
  </si>
  <si>
    <t>65720</t>
  </si>
  <si>
    <t>115986</t>
  </si>
  <si>
    <t>24236</t>
  </si>
  <si>
    <t>12400</t>
  </si>
  <si>
    <t>1630726</t>
  </si>
  <si>
    <t>668707</t>
  </si>
  <si>
    <t>112765</t>
  </si>
  <si>
    <t>46073</t>
  </si>
  <si>
    <t>231399</t>
  </si>
  <si>
    <t>218.6816568</t>
  </si>
  <si>
    <t>20348</t>
  </si>
  <si>
    <t>29030</t>
  </si>
  <si>
    <t>11011</t>
  </si>
  <si>
    <t>3122</t>
  </si>
  <si>
    <t>33.98</t>
  </si>
  <si>
    <t>30.33</t>
  </si>
  <si>
    <t>2544.673847</t>
  </si>
  <si>
    <t>1462.339547</t>
  </si>
  <si>
    <t>920.7604003</t>
  </si>
  <si>
    <t>161.5739</t>
  </si>
  <si>
    <t>162599</t>
  </si>
  <si>
    <t>331791</t>
  </si>
  <si>
    <t>110203</t>
  </si>
  <si>
    <t>227413</t>
  </si>
  <si>
    <t>42854</t>
  </si>
  <si>
    <t>51260</t>
  </si>
  <si>
    <t>3182525</t>
  </si>
  <si>
    <t>1303214</t>
  </si>
  <si>
    <t>196513</t>
  </si>
  <si>
    <t>268497</t>
  </si>
  <si>
    <t>435274</t>
  </si>
  <si>
    <t>221.4754003</t>
  </si>
  <si>
    <t>37423</t>
  </si>
  <si>
    <t>54742</t>
  </si>
  <si>
    <t>18747</t>
  </si>
  <si>
    <t>12617</t>
  </si>
  <si>
    <t>6130</t>
  </si>
  <si>
    <t>38.1</t>
  </si>
  <si>
    <t>4956.79681</t>
  </si>
  <si>
    <t>2886.298423</t>
  </si>
  <si>
    <t>1813.817806</t>
  </si>
  <si>
    <t>256.68058</t>
  </si>
  <si>
    <t>212009</t>
  </si>
  <si>
    <t>469293</t>
  </si>
  <si>
    <t>174456</t>
  </si>
  <si>
    <t>397177</t>
  </si>
  <si>
    <t>18866</t>
  </si>
  <si>
    <t>354128</t>
  </si>
  <si>
    <t>4644957</t>
  </si>
  <si>
    <t>1829304</t>
  </si>
  <si>
    <t>78290</t>
  </si>
  <si>
    <t>1636617</t>
  </si>
  <si>
    <t>845738</t>
  </si>
  <si>
    <t>207.3844464</t>
  </si>
  <si>
    <t>58718</t>
  </si>
  <si>
    <t>105113</t>
  </si>
  <si>
    <t>1236</t>
  </si>
  <si>
    <t>33382</t>
  </si>
  <si>
    <t>26708</t>
  </si>
  <si>
    <t>6674</t>
  </si>
  <si>
    <t>56.54</t>
  </si>
  <si>
    <t>22.51</t>
  </si>
  <si>
    <t>6494.524636</t>
  </si>
  <si>
    <t>3793.691973</t>
  </si>
  <si>
    <t>2525.449263</t>
  </si>
  <si>
    <t>175.3834</t>
  </si>
  <si>
    <t>309817</t>
  </si>
  <si>
    <t>658242</t>
  </si>
  <si>
    <t>235084</t>
  </si>
  <si>
    <t>507579</t>
  </si>
  <si>
    <t>52815</t>
  </si>
  <si>
    <t>346473</t>
  </si>
  <si>
    <t>6488474</t>
  </si>
  <si>
    <t>2002380</t>
  </si>
  <si>
    <t>185382</t>
  </si>
  <si>
    <t>1276247</t>
  </si>
  <si>
    <t>816149</t>
  </si>
  <si>
    <t>212.1718521</t>
  </si>
  <si>
    <t>610</t>
  </si>
  <si>
    <t>67834</t>
  </si>
  <si>
    <t>109190</t>
  </si>
  <si>
    <t>771</t>
  </si>
  <si>
    <t>44216</t>
  </si>
  <si>
    <t>32800</t>
  </si>
  <si>
    <t>11416</t>
  </si>
  <si>
    <t>45.88</t>
  </si>
  <si>
    <t>20.8</t>
  </si>
  <si>
    <t>13744.46746</t>
  </si>
  <si>
    <t>4248.486732</t>
  </si>
  <si>
    <t>9022.329448</t>
  </si>
  <si>
    <t>473.65128</t>
  </si>
  <si>
    <t>68034</t>
  </si>
  <si>
    <t>134789</t>
  </si>
  <si>
    <t>42601</t>
  </si>
  <si>
    <t>87017</t>
  </si>
  <si>
    <t>14152</t>
  </si>
  <si>
    <t>19940</t>
  </si>
  <si>
    <t>1133163</t>
  </si>
  <si>
    <t>406593</t>
  </si>
  <si>
    <t>50637</t>
  </si>
  <si>
    <t>103049</t>
  </si>
  <si>
    <t>132056</t>
  </si>
  <si>
    <t>217.4091507</t>
  </si>
  <si>
    <t>13099</t>
  </si>
  <si>
    <t>18016</t>
  </si>
  <si>
    <t>8939</t>
  </si>
  <si>
    <t>7142</t>
  </si>
  <si>
    <t>1797</t>
  </si>
  <si>
    <t>37.12</t>
  </si>
  <si>
    <t>29.47</t>
  </si>
  <si>
    <t>1718.220218</t>
  </si>
  <si>
    <t>883.9703881</t>
  </si>
  <si>
    <t>630.24467</t>
  </si>
  <si>
    <t>204.00516</t>
  </si>
  <si>
    <t>273099</t>
  </si>
  <si>
    <t>559587</t>
  </si>
  <si>
    <t>190892</t>
  </si>
  <si>
    <t>397633</t>
  </si>
  <si>
    <t>47679</t>
  </si>
  <si>
    <t>192589</t>
  </si>
  <si>
    <t>6302051</t>
  </si>
  <si>
    <t>2188933</t>
  </si>
  <si>
    <t>181293</t>
  </si>
  <si>
    <t>1216171</t>
  </si>
  <si>
    <t>889279</t>
  </si>
  <si>
    <t>219.1246748</t>
  </si>
  <si>
    <t>733</t>
  </si>
  <si>
    <t>68239</t>
  </si>
  <si>
    <t>113573</t>
  </si>
  <si>
    <t>459</t>
  </si>
  <si>
    <t>30524</t>
  </si>
  <si>
    <t>18183</t>
  </si>
  <si>
    <t>12341</t>
  </si>
  <si>
    <t>58.49</t>
  </si>
  <si>
    <t>25.29</t>
  </si>
  <si>
    <t>10426.52512</t>
  </si>
  <si>
    <t>4796.492318</t>
  </si>
  <si>
    <t>5218.821325</t>
  </si>
  <si>
    <t>411.21148</t>
  </si>
  <si>
    <t>195293</t>
  </si>
  <si>
    <t>476219</t>
  </si>
  <si>
    <t>150745</t>
  </si>
  <si>
    <t>382089</t>
  </si>
  <si>
    <t>30228</t>
  </si>
  <si>
    <t>129839</t>
  </si>
  <si>
    <t>3812522</t>
  </si>
  <si>
    <t>1516819</t>
  </si>
  <si>
    <t>123408</t>
  </si>
  <si>
    <t>461400</t>
  </si>
  <si>
    <t>667250</t>
  </si>
  <si>
    <t>221.2707852</t>
  </si>
  <si>
    <t>59539</t>
  </si>
  <si>
    <t>106405</t>
  </si>
  <si>
    <t>24568</t>
  </si>
  <si>
    <t>16483</t>
  </si>
  <si>
    <t>8085</t>
  </si>
  <si>
    <t>51.27</t>
  </si>
  <si>
    <t>19.29</t>
  </si>
  <si>
    <t>7687.180965</t>
  </si>
  <si>
    <t>3356.277311</t>
  </si>
  <si>
    <t>4056.394694</t>
  </si>
  <si>
    <t>274.50896</t>
  </si>
  <si>
    <t>273706</t>
  </si>
  <si>
    <t>529539</t>
  </si>
  <si>
    <t>202122</t>
  </si>
  <si>
    <t>405468</t>
  </si>
  <si>
    <t>63793</t>
  </si>
  <si>
    <t>11512</t>
  </si>
  <si>
    <t>5582236</t>
  </si>
  <si>
    <t>3771168</t>
  </si>
  <si>
    <t>465409</t>
  </si>
  <si>
    <t>88230</t>
  </si>
  <si>
    <t>1564643</t>
  </si>
  <si>
    <t>223.0559525</t>
  </si>
  <si>
    <t>97919</t>
  </si>
  <si>
    <t>159489</t>
  </si>
  <si>
    <t>1006</t>
  </si>
  <si>
    <t>47248</t>
  </si>
  <si>
    <t>29001</t>
  </si>
  <si>
    <t>35.53</t>
  </si>
  <si>
    <t>36.48</t>
  </si>
  <si>
    <t>10798.49273</t>
  </si>
  <si>
    <t>8411.814701</t>
  </si>
  <si>
    <t>1974.394009</t>
  </si>
  <si>
    <t>412.28402</t>
  </si>
  <si>
    <t>212579</t>
  </si>
  <si>
    <t>306099</t>
  </si>
  <si>
    <t>137486</t>
  </si>
  <si>
    <t>207076</t>
  </si>
  <si>
    <t>36939</t>
  </si>
  <si>
    <t>9739</t>
  </si>
  <si>
    <t>3283594</t>
  </si>
  <si>
    <t>1235539</t>
  </si>
  <si>
    <t>177444</t>
  </si>
  <si>
    <t>31516</t>
  </si>
  <si>
    <t>417482</t>
  </si>
  <si>
    <t>226.636216</t>
  </si>
  <si>
    <t>39839</t>
  </si>
  <si>
    <t>50948</t>
  </si>
  <si>
    <t>24187</t>
  </si>
  <si>
    <t>16280</t>
  </si>
  <si>
    <t>7907</t>
  </si>
  <si>
    <t>43.67</t>
  </si>
  <si>
    <t>30.49</t>
  </si>
  <si>
    <t>5091.311876</t>
  </si>
  <si>
    <t>2800.178837</t>
  </si>
  <si>
    <t>1995.112759</t>
  </si>
  <si>
    <t>296.02028</t>
  </si>
  <si>
    <t>63715</t>
  </si>
  <si>
    <t>106456</t>
  </si>
  <si>
    <t>41239</t>
  </si>
  <si>
    <t>68561</t>
  </si>
  <si>
    <t>3738</t>
  </si>
  <si>
    <t>1279343</t>
  </si>
  <si>
    <t>686495</t>
  </si>
  <si>
    <t>98705</t>
  </si>
  <si>
    <t>18355</t>
  </si>
  <si>
    <t>240777</t>
  </si>
  <si>
    <t>221.1495638</t>
  </si>
  <si>
    <t>16890</t>
  </si>
  <si>
    <t>22593</t>
  </si>
  <si>
    <t>8191</t>
  </si>
  <si>
    <t>5894</t>
  </si>
  <si>
    <t>2297</t>
  </si>
  <si>
    <t>34.36</t>
  </si>
  <si>
    <t>26.35</t>
  </si>
  <si>
    <t>2510.168264</t>
  </si>
  <si>
    <t>1518.180698</t>
  </si>
  <si>
    <t>834.5896155</t>
  </si>
  <si>
    <t>157.39795</t>
  </si>
  <si>
    <t>128718</t>
  </si>
  <si>
    <t>239714</t>
  </si>
  <si>
    <t>64095</t>
  </si>
  <si>
    <t>122088</t>
  </si>
  <si>
    <t>30122</t>
  </si>
  <si>
    <t>20503</t>
  </si>
  <si>
    <t>1663452</t>
  </si>
  <si>
    <t>719580</t>
  </si>
  <si>
    <t>153874</t>
  </si>
  <si>
    <t>107698</t>
  </si>
  <si>
    <t>250732</t>
  </si>
  <si>
    <t>222.0194922</t>
  </si>
  <si>
    <t>21924</t>
  </si>
  <si>
    <t>32912</t>
  </si>
  <si>
    <t>10713</t>
  </si>
  <si>
    <t>6620</t>
  </si>
  <si>
    <t>30.44</t>
  </si>
  <si>
    <t>26.51</t>
  </si>
  <si>
    <t>2561.305771</t>
  </si>
  <si>
    <t>1597.607862</t>
  </si>
  <si>
    <t>710.5873289</t>
  </si>
  <si>
    <t>253.11058</t>
  </si>
  <si>
    <t>143878</t>
  </si>
  <si>
    <t>230393</t>
  </si>
  <si>
    <t>78059</t>
  </si>
  <si>
    <t>140728</t>
  </si>
  <si>
    <t>25273</t>
  </si>
  <si>
    <t>26352</t>
  </si>
  <si>
    <t>2114963</t>
  </si>
  <si>
    <t>784435</t>
  </si>
  <si>
    <t>121838</t>
  </si>
  <si>
    <t>145131</t>
  </si>
  <si>
    <t>273309</t>
  </si>
  <si>
    <t>221.8391421</t>
  </si>
  <si>
    <t>27196</t>
  </si>
  <si>
    <t>40491</t>
  </si>
  <si>
    <t>23418</t>
  </si>
  <si>
    <t>14165</t>
  </si>
  <si>
    <t>9253</t>
  </si>
  <si>
    <t>28.16</t>
  </si>
  <si>
    <t>30.45</t>
  </si>
  <si>
    <t>3138.070463</t>
  </si>
  <si>
    <t>1740.183874</t>
  </si>
  <si>
    <t>1156.534549</t>
  </si>
  <si>
    <t>241.35204</t>
  </si>
  <si>
    <t>216551</t>
  </si>
  <si>
    <t>504317</t>
  </si>
  <si>
    <t>177492</t>
  </si>
  <si>
    <t>429112</t>
  </si>
  <si>
    <t>61731</t>
  </si>
  <si>
    <t>229265</t>
  </si>
  <si>
    <t>4469996</t>
  </si>
  <si>
    <t>1498158</t>
  </si>
  <si>
    <t>190453</t>
  </si>
  <si>
    <t>786353</t>
  </si>
  <si>
    <t>750534</t>
  </si>
  <si>
    <t>216.4017233</t>
  </si>
  <si>
    <t>62642</t>
  </si>
  <si>
    <t>93678</t>
  </si>
  <si>
    <t>1407</t>
  </si>
  <si>
    <t>24111</t>
  </si>
  <si>
    <t>17276</t>
  </si>
  <si>
    <t>6835</t>
  </si>
  <si>
    <t>66.75</t>
  </si>
  <si>
    <t>15.34</t>
  </si>
  <si>
    <t>5717.707577</t>
  </si>
  <si>
    <t>3242.03973</t>
  </si>
  <si>
    <t>2152.183427</t>
  </si>
  <si>
    <t>323.48442</t>
  </si>
  <si>
    <t>99211</t>
  </si>
  <si>
    <t>193317</t>
  </si>
  <si>
    <t>48879</t>
  </si>
  <si>
    <t>105902</t>
  </si>
  <si>
    <t>20720</t>
  </si>
  <si>
    <t>35262</t>
  </si>
  <si>
    <t>1061832</t>
  </si>
  <si>
    <t>322711</t>
  </si>
  <si>
    <t>54208</t>
  </si>
  <si>
    <t>89703</t>
  </si>
  <si>
    <t>110974</t>
  </si>
  <si>
    <t>217.815689</t>
  </si>
  <si>
    <t>13187</t>
  </si>
  <si>
    <t>18642</t>
  </si>
  <si>
    <t>140</t>
  </si>
  <si>
    <t>14386</t>
  </si>
  <si>
    <t>10540</t>
  </si>
  <si>
    <t>3846</t>
  </si>
  <si>
    <t>19.7</t>
  </si>
  <si>
    <t>1280.561045</t>
  </si>
  <si>
    <t>702.9151881</t>
  </si>
  <si>
    <t>371.3429972</t>
  </si>
  <si>
    <t>206.30286</t>
  </si>
  <si>
    <t>151215</t>
  </si>
  <si>
    <t>284956</t>
  </si>
  <si>
    <t>104612</t>
  </si>
  <si>
    <t>208322</t>
  </si>
  <si>
    <t>42945</t>
  </si>
  <si>
    <t>69454</t>
  </si>
  <si>
    <t>2796762</t>
  </si>
  <si>
    <t>880602</t>
  </si>
  <si>
    <t>179683</t>
  </si>
  <si>
    <t>301110</t>
  </si>
  <si>
    <t>372600</t>
  </si>
  <si>
    <t>210.4670619</t>
  </si>
  <si>
    <t>37523</t>
  </si>
  <si>
    <t>54446</t>
  </si>
  <si>
    <t>20531</t>
  </si>
  <si>
    <t>10413</t>
  </si>
  <si>
    <t>52.92</t>
  </si>
  <si>
    <t>19.22</t>
  </si>
  <si>
    <t>2791.656398</t>
  </si>
  <si>
    <t>1853.377156</t>
  </si>
  <si>
    <t>643.566792</t>
  </si>
  <si>
    <t>294.71245</t>
  </si>
  <si>
    <t>146342</t>
  </si>
  <si>
    <t>258235</t>
  </si>
  <si>
    <t>91345</t>
  </si>
  <si>
    <t>174149</t>
  </si>
  <si>
    <t>30899</t>
  </si>
  <si>
    <t>34050</t>
  </si>
  <si>
    <t>2317547</t>
  </si>
  <si>
    <t>830715</t>
  </si>
  <si>
    <t>139988</t>
  </si>
  <si>
    <t>155226</t>
  </si>
  <si>
    <t>292557</t>
  </si>
  <si>
    <t>216.6572661</t>
  </si>
  <si>
    <t>28268</t>
  </si>
  <si>
    <t>41595</t>
  </si>
  <si>
    <t>22549</t>
  </si>
  <si>
    <t>13649</t>
  </si>
  <si>
    <t>8900</t>
  </si>
  <si>
    <t>33.88</t>
  </si>
  <si>
    <t>21.67</t>
  </si>
  <si>
    <t>2942.165073</t>
  </si>
  <si>
    <t>1799.804408</t>
  </si>
  <si>
    <t>897.8889647</t>
  </si>
  <si>
    <t>244.4717</t>
  </si>
  <si>
    <t>238359</t>
  </si>
  <si>
    <t>514251</t>
  </si>
  <si>
    <t>216029</t>
  </si>
  <si>
    <t>470008</t>
  </si>
  <si>
    <t>34405</t>
  </si>
  <si>
    <t>272450</t>
  </si>
  <si>
    <t>8696117</t>
  </si>
  <si>
    <t>4033745</t>
  </si>
  <si>
    <t>257365</t>
  </si>
  <si>
    <t>2430290</t>
  </si>
  <si>
    <t>2132420</t>
  </si>
  <si>
    <t>204.1795851</t>
  </si>
  <si>
    <t>348</t>
  </si>
  <si>
    <t>140802</t>
  </si>
  <si>
    <t>219230</t>
  </si>
  <si>
    <t>3225</t>
  </si>
  <si>
    <t>52808</t>
  </si>
  <si>
    <t>26464</t>
  </si>
  <si>
    <t>46.9</t>
  </si>
  <si>
    <t>31.04</t>
  </si>
  <si>
    <t>11678.38831</t>
  </si>
  <si>
    <t>8236.083805</t>
  </si>
  <si>
    <t>3121.965649</t>
  </si>
  <si>
    <t>320.33886</t>
  </si>
  <si>
    <t>275934</t>
  </si>
  <si>
    <t>649471</t>
  </si>
  <si>
    <t>237416</t>
  </si>
  <si>
    <t>566808</t>
  </si>
  <si>
    <t>94881</t>
  </si>
  <si>
    <t>282167</t>
  </si>
  <si>
    <t>7943101</t>
  </si>
  <si>
    <t>3904068</t>
  </si>
  <si>
    <t>592243</t>
  </si>
  <si>
    <t>2140831</t>
  </si>
  <si>
    <t>2014786</t>
  </si>
  <si>
    <t>211.4958128</t>
  </si>
  <si>
    <t>528</t>
  </si>
  <si>
    <t>128164</t>
  </si>
  <si>
    <t>195415</t>
  </si>
  <si>
    <t>3454</t>
  </si>
  <si>
    <t>36274</t>
  </si>
  <si>
    <t>23781</t>
  </si>
  <si>
    <t>12493</t>
  </si>
  <si>
    <t>55.74</t>
  </si>
  <si>
    <t>24.15</t>
  </si>
  <si>
    <t>12167.94694</t>
  </si>
  <si>
    <t>8256.940347</t>
  </si>
  <si>
    <t>3485.333805</t>
  </si>
  <si>
    <t>425.67279</t>
  </si>
  <si>
    <t>224455</t>
  </si>
  <si>
    <t>531045</t>
  </si>
  <si>
    <t>198018</t>
  </si>
  <si>
    <t>480625</t>
  </si>
  <si>
    <t>60126</t>
  </si>
  <si>
    <t>223330</t>
  </si>
  <si>
    <t>6685043</t>
  </si>
  <si>
    <t>2767582</t>
  </si>
  <si>
    <t>318943</t>
  </si>
  <si>
    <t>1328603</t>
  </si>
  <si>
    <t>1559474</t>
  </si>
  <si>
    <t>201.4515917</t>
  </si>
  <si>
    <t>183</t>
  </si>
  <si>
    <t>101238</t>
  </si>
  <si>
    <t>164275</t>
  </si>
  <si>
    <t>2470</t>
  </si>
  <si>
    <t>30873</t>
  </si>
  <si>
    <t>19484</t>
  </si>
  <si>
    <t>11389</t>
  </si>
  <si>
    <t>49.38</t>
  </si>
  <si>
    <t>25.45</t>
  </si>
  <si>
    <t>8233.474768</t>
  </si>
  <si>
    <t>5575.337991</t>
  </si>
  <si>
    <t>2265.985136</t>
  </si>
  <si>
    <t>392.15164</t>
  </si>
  <si>
    <t>313923</t>
  </si>
  <si>
    <t>685120</t>
  </si>
  <si>
    <t>280725</t>
  </si>
  <si>
    <t>621796</t>
  </si>
  <si>
    <t>29871</t>
  </si>
  <si>
    <t>135851</t>
  </si>
  <si>
    <t>11104617</t>
  </si>
  <si>
    <t>5325390</t>
  </si>
  <si>
    <t>258054</t>
  </si>
  <si>
    <t>1654445</t>
  </si>
  <si>
    <t>3091024</t>
  </si>
  <si>
    <t>219.1479554</t>
  </si>
  <si>
    <t>1288</t>
  </si>
  <si>
    <t>174262</t>
  </si>
  <si>
    <t>266172</t>
  </si>
  <si>
    <t>6290</t>
  </si>
  <si>
    <t>43652</t>
  </si>
  <si>
    <t>22652</t>
  </si>
  <si>
    <t>21000</t>
  </si>
  <si>
    <t>44.63</t>
  </si>
  <si>
    <t>25.11</t>
  </si>
  <si>
    <t>15845.18014</t>
  </si>
  <si>
    <t>11670.4833</t>
  </si>
  <si>
    <t>3493.326617</t>
  </si>
  <si>
    <t>681.37022</t>
  </si>
  <si>
    <t>140843</t>
  </si>
  <si>
    <t>241464</t>
  </si>
  <si>
    <t>90857</t>
  </si>
  <si>
    <t>158730</t>
  </si>
  <si>
    <t>21864</t>
  </si>
  <si>
    <t>37221</t>
  </si>
  <si>
    <t>2280110</t>
  </si>
  <si>
    <t>2012057</t>
  </si>
  <si>
    <t>265704</t>
  </si>
  <si>
    <t>415921</t>
  </si>
  <si>
    <t>773690</t>
  </si>
  <si>
    <t>218.8935359</t>
  </si>
  <si>
    <t>50231</t>
  </si>
  <si>
    <t>70006</t>
  </si>
  <si>
    <t>277</t>
  </si>
  <si>
    <t>24697</t>
  </si>
  <si>
    <t>17809</t>
  </si>
  <si>
    <t>6888</t>
  </si>
  <si>
    <t>33.64</t>
  </si>
  <si>
    <t>14.78</t>
  </si>
  <si>
    <t>10851.73567</t>
  </si>
  <si>
    <t>4404.262712</t>
  </si>
  <si>
    <t>6270.692684</t>
  </si>
  <si>
    <t>176.78027</t>
  </si>
  <si>
    <t>108211</t>
  </si>
  <si>
    <t>197287</t>
  </si>
  <si>
    <t>95425</t>
  </si>
  <si>
    <t>177994</t>
  </si>
  <si>
    <t>14038</t>
  </si>
  <si>
    <t>94404</t>
  </si>
  <si>
    <t>2543963</t>
  </si>
  <si>
    <t>1199814</t>
  </si>
  <si>
    <t>85514</t>
  </si>
  <si>
    <t>699920</t>
  </si>
  <si>
    <t>607333</t>
  </si>
  <si>
    <t>200.3386075</t>
  </si>
  <si>
    <t>182</t>
  </si>
  <si>
    <t>43721</t>
  </si>
  <si>
    <t>63376</t>
  </si>
  <si>
    <t>503</t>
  </si>
  <si>
    <t>14470</t>
  </si>
  <si>
    <t>9952</t>
  </si>
  <si>
    <t>4518</t>
  </si>
  <si>
    <t>69.27</t>
  </si>
  <si>
    <t>14.16</t>
  </si>
  <si>
    <t>3903.788675</t>
  </si>
  <si>
    <t>2403.690661</t>
  </si>
  <si>
    <t>1346.843475</t>
  </si>
  <si>
    <t>153.25454</t>
  </si>
  <si>
    <t>87569</t>
  </si>
  <si>
    <t>191359</t>
  </si>
  <si>
    <t>50443</t>
  </si>
  <si>
    <t>111587</t>
  </si>
  <si>
    <t>14116</t>
  </si>
  <si>
    <t>10922</t>
  </si>
  <si>
    <t>1356301</t>
  </si>
  <si>
    <t>863068</t>
  </si>
  <si>
    <t>79642</t>
  </si>
  <si>
    <t>68684</t>
  </si>
  <si>
    <t>286238</t>
  </si>
  <si>
    <t>218.2022256</t>
  </si>
  <si>
    <t>22885</t>
  </si>
  <si>
    <t>11908</t>
  </si>
  <si>
    <t>2787</t>
  </si>
  <si>
    <t>22.34</t>
  </si>
  <si>
    <t>16.29</t>
  </si>
  <si>
    <t>2859.301462</t>
  </si>
  <si>
    <t>1883.233585</t>
  </si>
  <si>
    <t>842.404098</t>
  </si>
  <si>
    <t>133.66378</t>
  </si>
  <si>
    <t>207956</t>
  </si>
  <si>
    <t>481382</t>
  </si>
  <si>
    <t>153529</t>
  </si>
  <si>
    <t>371758</t>
  </si>
  <si>
    <t>42957</t>
  </si>
  <si>
    <t>277543</t>
  </si>
  <si>
    <t>2986297</t>
  </si>
  <si>
    <t>1323362</t>
  </si>
  <si>
    <t>123717</t>
  </si>
  <si>
    <t>1008287</t>
  </si>
  <si>
    <t>564435</t>
  </si>
  <si>
    <t>193.3026</t>
  </si>
  <si>
    <t>52574</t>
  </si>
  <si>
    <t>90873</t>
  </si>
  <si>
    <t>444</t>
  </si>
  <si>
    <t>35447</t>
  </si>
  <si>
    <t>25508</t>
  </si>
  <si>
    <t>9939</t>
  </si>
  <si>
    <t>52.73</t>
  </si>
  <si>
    <t>15.96</t>
  </si>
  <si>
    <t>3789.27187</t>
  </si>
  <si>
    <t>2558.093153</t>
  </si>
  <si>
    <t>983.9000067</t>
  </si>
  <si>
    <t>247.27871</t>
  </si>
  <si>
    <t>51163</t>
  </si>
  <si>
    <t>117535</t>
  </si>
  <si>
    <t>35095</t>
  </si>
  <si>
    <t>82240</t>
  </si>
  <si>
    <t>20964</t>
  </si>
  <si>
    <t>34950</t>
  </si>
  <si>
    <t>878468</t>
  </si>
  <si>
    <t>309702</t>
  </si>
  <si>
    <t>82430</t>
  </si>
  <si>
    <t>112030</t>
  </si>
  <si>
    <t>131740</t>
  </si>
  <si>
    <t>222.8412228</t>
  </si>
  <si>
    <t>12319</t>
  </si>
  <si>
    <t>20032</t>
  </si>
  <si>
    <t>6542</t>
  </si>
  <si>
    <t>4846</t>
  </si>
  <si>
    <t>24.3</t>
  </si>
  <si>
    <t>20.62</t>
  </si>
  <si>
    <t>1228.263735</t>
  </si>
  <si>
    <t>690.1437238</t>
  </si>
  <si>
    <t>423.6299011</t>
  </si>
  <si>
    <t>114.49011</t>
  </si>
  <si>
    <t>172726</t>
  </si>
  <si>
    <t>374186</t>
  </si>
  <si>
    <t>149889</t>
  </si>
  <si>
    <t>329262</t>
  </si>
  <si>
    <t>52354</t>
  </si>
  <si>
    <t>94680</t>
  </si>
  <si>
    <t>4441304</t>
  </si>
  <si>
    <t>1960160</t>
  </si>
  <si>
    <t>307163</t>
  </si>
  <si>
    <t>627395</t>
  </si>
  <si>
    <t>1071366</t>
  </si>
  <si>
    <t>188.0617254</t>
  </si>
  <si>
    <t>71763</t>
  </si>
  <si>
    <t>105447</t>
  </si>
  <si>
    <t>487</t>
  </si>
  <si>
    <t>16955</t>
  </si>
  <si>
    <t>10867</t>
  </si>
  <si>
    <t>6088</t>
  </si>
  <si>
    <t>50.58</t>
  </si>
  <si>
    <t>17.52</t>
  </si>
  <si>
    <t>5221.814543</t>
  </si>
  <si>
    <t>3686.310717</t>
  </si>
  <si>
    <t>1252.463866</t>
  </si>
  <si>
    <t>283.03996</t>
  </si>
  <si>
    <t>201715</t>
  </si>
  <si>
    <t>385182</t>
  </si>
  <si>
    <t>194314</t>
  </si>
  <si>
    <t>374424</t>
  </si>
  <si>
    <t>14718</t>
  </si>
  <si>
    <t>192937</t>
  </si>
  <si>
    <t>9389502</t>
  </si>
  <si>
    <t>4831907</t>
  </si>
  <si>
    <t>172592</t>
  </si>
  <si>
    <t>2665961</t>
  </si>
  <si>
    <t>2452973</t>
  </si>
  <si>
    <t>199.7660814</t>
  </si>
  <si>
    <t>674</t>
  </si>
  <si>
    <t>152463</t>
  </si>
  <si>
    <t>227913</t>
  </si>
  <si>
    <t>1663</t>
  </si>
  <si>
    <t>20490</t>
  </si>
  <si>
    <t>66.03</t>
  </si>
  <si>
    <t>20.13</t>
  </si>
  <si>
    <t>15408.8365</t>
  </si>
  <si>
    <t>9652.51127</t>
  </si>
  <si>
    <t>5532.571663</t>
  </si>
  <si>
    <t>223.75357</t>
  </si>
  <si>
    <t>152866</t>
  </si>
  <si>
    <t>312121</t>
  </si>
  <si>
    <t>132323</t>
  </si>
  <si>
    <t>275559</t>
  </si>
  <si>
    <t>26858</t>
  </si>
  <si>
    <t>152646</t>
  </si>
  <si>
    <t>4226423</t>
  </si>
  <si>
    <t>1993036</t>
  </si>
  <si>
    <t>184513</t>
  </si>
  <si>
    <t>1134509</t>
  </si>
  <si>
    <t>993825</t>
  </si>
  <si>
    <t>196.1226584</t>
  </si>
  <si>
    <t>67357</t>
  </si>
  <si>
    <t>101015</t>
  </si>
  <si>
    <t>1670</t>
  </si>
  <si>
    <t>16811</t>
  </si>
  <si>
    <t>11967</t>
  </si>
  <si>
    <t>4844</t>
  </si>
  <si>
    <t>33.41</t>
  </si>
  <si>
    <t>29.51</t>
  </si>
  <si>
    <t>7724.869929</t>
  </si>
  <si>
    <t>3908.795187</t>
  </si>
  <si>
    <t>3656.178752</t>
  </si>
  <si>
    <t>159.89599</t>
  </si>
  <si>
    <t>87700</t>
  </si>
  <si>
    <t>218018</t>
  </si>
  <si>
    <t>57705</t>
  </si>
  <si>
    <t>153485</t>
  </si>
  <si>
    <t>30294</t>
  </si>
  <si>
    <t>58375</t>
  </si>
  <si>
    <t>1659102</t>
  </si>
  <si>
    <t>613136</t>
  </si>
  <si>
    <t>111781</t>
  </si>
  <si>
    <t>281679</t>
  </si>
  <si>
    <t>285639</t>
  </si>
  <si>
    <t>219.7065668</t>
  </si>
  <si>
    <t>20571</t>
  </si>
  <si>
    <t>37792</t>
  </si>
  <si>
    <t>321</t>
  </si>
  <si>
    <t>11225</t>
  </si>
  <si>
    <t>7724</t>
  </si>
  <si>
    <t>3501</t>
  </si>
  <si>
    <t>55.88</t>
  </si>
  <si>
    <t>2233.761646</t>
  </si>
  <si>
    <t>1347.100056</t>
  </si>
  <si>
    <t>797.3171598</t>
  </si>
  <si>
    <t>89.34443</t>
  </si>
  <si>
    <t>242608</t>
  </si>
  <si>
    <t>536035</t>
  </si>
  <si>
    <t>88990</t>
  </si>
  <si>
    <t>165810</t>
  </si>
  <si>
    <t>34837</t>
  </si>
  <si>
    <t>13858</t>
  </si>
  <si>
    <t>2453585</t>
  </si>
  <si>
    <t>1693286</t>
  </si>
  <si>
    <t>318487</t>
  </si>
  <si>
    <t>104733</t>
  </si>
  <si>
    <t>558995</t>
  </si>
  <si>
    <t>220.9291304</t>
  </si>
  <si>
    <t>240</t>
  </si>
  <si>
    <t>36970</t>
  </si>
  <si>
    <t>54340</t>
  </si>
  <si>
    <t>328</t>
  </si>
  <si>
    <t>15742</t>
  </si>
  <si>
    <t>3087</t>
  </si>
  <si>
    <t>50.9</t>
  </si>
  <si>
    <t>29.53</t>
  </si>
  <si>
    <t>5280.364481</t>
  </si>
  <si>
    <t>3740.962036</t>
  </si>
  <si>
    <t>1338.095486</t>
  </si>
  <si>
    <t>201.30696</t>
  </si>
  <si>
    <t>135373</t>
  </si>
  <si>
    <t>316891</t>
  </si>
  <si>
    <t>111103</t>
  </si>
  <si>
    <t>272109</t>
  </si>
  <si>
    <t>42706</t>
  </si>
  <si>
    <t>216112</t>
  </si>
  <si>
    <t>3027170</t>
  </si>
  <si>
    <t>1548097</t>
  </si>
  <si>
    <t>213911</t>
  </si>
  <si>
    <t>1244452</t>
  </si>
  <si>
    <t>595147</t>
  </si>
  <si>
    <t>203.4156517</t>
  </si>
  <si>
    <t>46570</t>
  </si>
  <si>
    <t>79353</t>
  </si>
  <si>
    <t>25541</t>
  </si>
  <si>
    <t>15559</t>
  </si>
  <si>
    <t>9982</t>
  </si>
  <si>
    <t>54.8</t>
  </si>
  <si>
    <t>21.69</t>
  </si>
  <si>
    <t>5041.315056</t>
  </si>
  <si>
    <t>3149.071602</t>
  </si>
  <si>
    <t>1706.884544</t>
  </si>
  <si>
    <t>185.35891</t>
  </si>
  <si>
    <t>164062</t>
  </si>
  <si>
    <t>294195</t>
  </si>
  <si>
    <t>124757</t>
  </si>
  <si>
    <t>229334</t>
  </si>
  <si>
    <t>39151</t>
  </si>
  <si>
    <t>3981814</t>
  </si>
  <si>
    <t>2221009</t>
  </si>
  <si>
    <t>330011</t>
  </si>
  <si>
    <t>664829</t>
  </si>
  <si>
    <t>890328</t>
  </si>
  <si>
    <t>220.77703</t>
  </si>
  <si>
    <t>270</t>
  </si>
  <si>
    <t>63525</t>
  </si>
  <si>
    <t>97102</t>
  </si>
  <si>
    <t>852</t>
  </si>
  <si>
    <t>36451</t>
  </si>
  <si>
    <t>22668</t>
  </si>
  <si>
    <t>13783</t>
  </si>
  <si>
    <t>58.14</t>
  </si>
  <si>
    <t>17.31</t>
  </si>
  <si>
    <t>7221.293539</t>
  </si>
  <si>
    <t>4903.477705</t>
  </si>
  <si>
    <t>2131.951134</t>
  </si>
  <si>
    <t>185.8647</t>
  </si>
  <si>
    <t>103044</t>
  </si>
  <si>
    <t>210818</t>
  </si>
  <si>
    <t>59660</t>
  </si>
  <si>
    <t>129506</t>
  </si>
  <si>
    <t>34310</t>
  </si>
  <si>
    <t>4529</t>
  </si>
  <si>
    <t>1925671</t>
  </si>
  <si>
    <t>878582</t>
  </si>
  <si>
    <t>204305</t>
  </si>
  <si>
    <t>22616</t>
  </si>
  <si>
    <t>337005</t>
  </si>
  <si>
    <t>221.4574569</t>
  </si>
  <si>
    <t>25175</t>
  </si>
  <si>
    <t>297</t>
  </si>
  <si>
    <t>15042</t>
  </si>
  <si>
    <t>10837</t>
  </si>
  <si>
    <t>4205</t>
  </si>
  <si>
    <t>38.39</t>
  </si>
  <si>
    <t>37.18</t>
  </si>
  <si>
    <t>3463.391949</t>
  </si>
  <si>
    <t>1945.685354</t>
  </si>
  <si>
    <t>1346.243035</t>
  </si>
  <si>
    <t>171.46356</t>
  </si>
  <si>
    <t>46989</t>
  </si>
  <si>
    <t>84449</t>
  </si>
  <si>
    <t>39715</t>
  </si>
  <si>
    <t>72066</t>
  </si>
  <si>
    <t>8761</t>
  </si>
  <si>
    <t>1493510</t>
  </si>
  <si>
    <t>599295</t>
  </si>
  <si>
    <t>69336</t>
  </si>
  <si>
    <t>57819</t>
  </si>
  <si>
    <t>230902</t>
  </si>
  <si>
    <t>214.7521911</t>
  </si>
  <si>
    <t>17651</t>
  </si>
  <si>
    <t>27780</t>
  </si>
  <si>
    <t>10549</t>
  </si>
  <si>
    <t>8234</t>
  </si>
  <si>
    <t>2315</t>
  </si>
  <si>
    <t>49.17</t>
  </si>
  <si>
    <t>33.89</t>
  </si>
  <si>
    <t>3497.382356</t>
  </si>
  <si>
    <t>1286.999143</t>
  </si>
  <si>
    <t>2134.449313</t>
  </si>
  <si>
    <t>75.9339</t>
  </si>
  <si>
    <t>129795</t>
  </si>
  <si>
    <t>313065</t>
  </si>
  <si>
    <t>26767</t>
  </si>
  <si>
    <t>85962</t>
  </si>
  <si>
    <t>2999</t>
  </si>
  <si>
    <t>33320</t>
  </si>
  <si>
    <t>362695</t>
  </si>
  <si>
    <t>167312</t>
  </si>
  <si>
    <t>8903</t>
  </si>
  <si>
    <t>61953</t>
  </si>
  <si>
    <t>71938</t>
  </si>
  <si>
    <t>292.7968311</t>
  </si>
  <si>
    <t>7874</t>
  </si>
  <si>
    <t>13663</t>
  </si>
  <si>
    <t>11594</t>
  </si>
  <si>
    <t>9643</t>
  </si>
  <si>
    <t>1951</t>
  </si>
  <si>
    <t>5.94</t>
  </si>
  <si>
    <t>618.411077</t>
  </si>
  <si>
    <t>489.8842341</t>
  </si>
  <si>
    <t>128.2676529</t>
  </si>
  <si>
    <t>0.25919</t>
  </si>
  <si>
    <t>168464</t>
  </si>
  <si>
    <t>312395</t>
  </si>
  <si>
    <t>25747</t>
  </si>
  <si>
    <t>59936</t>
  </si>
  <si>
    <t>2898</t>
  </si>
  <si>
    <t>12819</t>
  </si>
  <si>
    <t>315137</t>
  </si>
  <si>
    <t>114703</t>
  </si>
  <si>
    <t>3547</t>
  </si>
  <si>
    <t>24643</t>
  </si>
  <si>
    <t>51491</t>
  </si>
  <si>
    <t>311.8407801</t>
  </si>
  <si>
    <t>6216</t>
  </si>
  <si>
    <t>10631</t>
  </si>
  <si>
    <t>15468</t>
  </si>
  <si>
    <t>14690</t>
  </si>
  <si>
    <t>778</t>
  </si>
  <si>
    <t>7.14</t>
  </si>
  <si>
    <t>50.18</t>
  </si>
  <si>
    <t>443.0773841</t>
  </si>
  <si>
    <t>357.69073</t>
  </si>
  <si>
    <t>85.38665412</t>
  </si>
  <si>
    <t>248577</t>
  </si>
  <si>
    <t>465109</t>
  </si>
  <si>
    <t>57385</t>
  </si>
  <si>
    <t>133128</t>
  </si>
  <si>
    <t>8725</t>
  </si>
  <si>
    <t>1207</t>
  </si>
  <si>
    <t>671140</t>
  </si>
  <si>
    <t>238313</t>
  </si>
  <si>
    <t>14036</t>
  </si>
  <si>
    <t>1989</t>
  </si>
  <si>
    <t>102711</t>
  </si>
  <si>
    <t>308.1392035</t>
  </si>
  <si>
    <t>14398</t>
  </si>
  <si>
    <t>21739</t>
  </si>
  <si>
    <t>31783</t>
  </si>
  <si>
    <t>27673</t>
  </si>
  <si>
    <t>4110</t>
  </si>
  <si>
    <t>0.07</t>
  </si>
  <si>
    <t>73.43</t>
  </si>
  <si>
    <t>1191.726516</t>
  </si>
  <si>
    <t>734.33578</t>
  </si>
  <si>
    <t>402.0527356</t>
  </si>
  <si>
    <t>55.338</t>
  </si>
  <si>
    <t>126000</t>
  </si>
  <si>
    <t>237598</t>
  </si>
  <si>
    <t>39210</t>
  </si>
  <si>
    <t>90248</t>
  </si>
  <si>
    <t>3963</t>
  </si>
  <si>
    <t>346847</t>
  </si>
  <si>
    <t>171385</t>
  </si>
  <si>
    <t>6319</t>
  </si>
  <si>
    <t>500</t>
  </si>
  <si>
    <t>70041</t>
  </si>
  <si>
    <t>294.7688778</t>
  </si>
  <si>
    <t>9808</t>
  </si>
  <si>
    <t>16173</t>
  </si>
  <si>
    <t>21208</t>
  </si>
  <si>
    <t>19527</t>
  </si>
  <si>
    <t>1681</t>
  </si>
  <si>
    <t>5.49</t>
  </si>
  <si>
    <t>69.6</t>
  </si>
  <si>
    <t>684.0895708</t>
  </si>
  <si>
    <t>505.1896413</t>
  </si>
  <si>
    <t>153.5787095</t>
  </si>
  <si>
    <t>25.32122</t>
  </si>
  <si>
    <t>654330</t>
  </si>
  <si>
    <t>1412275</t>
  </si>
  <si>
    <t>171471</t>
  </si>
  <si>
    <t>489938</t>
  </si>
  <si>
    <t>206449</t>
  </si>
  <si>
    <t>2461966</t>
  </si>
  <si>
    <t>1150004</t>
  </si>
  <si>
    <t>26073</t>
  </si>
  <si>
    <t>387151</t>
  </si>
  <si>
    <t>430420</t>
  </si>
  <si>
    <t>294.5456315</t>
  </si>
  <si>
    <t>1031</t>
  </si>
  <si>
    <t>45651</t>
  </si>
  <si>
    <t>75501</t>
  </si>
  <si>
    <t>52879</t>
  </si>
  <si>
    <t>47300</t>
  </si>
  <si>
    <t>5579</t>
  </si>
  <si>
    <t>18.62</t>
  </si>
  <si>
    <t>4962.383208</t>
  </si>
  <si>
    <t>3387.286544</t>
  </si>
  <si>
    <t>1561.240374</t>
  </si>
  <si>
    <t>13.85629</t>
  </si>
  <si>
    <t>415257</t>
  </si>
  <si>
    <t>885955</t>
  </si>
  <si>
    <t>84363</t>
  </si>
  <si>
    <t>234707</t>
  </si>
  <si>
    <t>15049</t>
  </si>
  <si>
    <t>966072</t>
  </si>
  <si>
    <t>603169</t>
  </si>
  <si>
    <t>39249</t>
  </si>
  <si>
    <t>137392</t>
  </si>
  <si>
    <t>245802</t>
  </si>
  <si>
    <t>294.4514294</t>
  </si>
  <si>
    <t>497</t>
  </si>
  <si>
    <t>25364</t>
  </si>
  <si>
    <t>41952</t>
  </si>
  <si>
    <t>27457</t>
  </si>
  <si>
    <t>24756</t>
  </si>
  <si>
    <t>2701</t>
  </si>
  <si>
    <t>0.89</t>
  </si>
  <si>
    <t>23.42</t>
  </si>
  <si>
    <t>2180.734186</t>
  </si>
  <si>
    <t>1776.039742</t>
  </si>
  <si>
    <t>383.2969242</t>
  </si>
  <si>
    <t>21.39752</t>
  </si>
  <si>
    <t>631741</t>
  </si>
  <si>
    <t>1208991</t>
  </si>
  <si>
    <t>126030</t>
  </si>
  <si>
    <t>313177</t>
  </si>
  <si>
    <t>31294</t>
  </si>
  <si>
    <t>36081</t>
  </si>
  <si>
    <t>2171189</t>
  </si>
  <si>
    <t>771696</t>
  </si>
  <si>
    <t>64734</t>
  </si>
  <si>
    <t>73241</t>
  </si>
  <si>
    <t>311380</t>
  </si>
  <si>
    <t>287.4423571</t>
  </si>
  <si>
    <t>34687</t>
  </si>
  <si>
    <t>52234</t>
  </si>
  <si>
    <t>43677</t>
  </si>
  <si>
    <t>38935</t>
  </si>
  <si>
    <t>4742</t>
  </si>
  <si>
    <t>1.42</t>
  </si>
  <si>
    <t>44.69</t>
  </si>
  <si>
    <t>2894.387981</t>
  </si>
  <si>
    <t>2218.181172</t>
  </si>
  <si>
    <t>565.7549789</t>
  </si>
  <si>
    <t>110.45183</t>
  </si>
  <si>
    <t>754734</t>
  </si>
  <si>
    <t>1864673</t>
  </si>
  <si>
    <t>143212</t>
  </si>
  <si>
    <t>408247</t>
  </si>
  <si>
    <t>33676</t>
  </si>
  <si>
    <t>25022</t>
  </si>
  <si>
    <t>1583575</t>
  </si>
  <si>
    <t>1008413</t>
  </si>
  <si>
    <t>77226</t>
  </si>
  <si>
    <t>50036</t>
  </si>
  <si>
    <t>426030</t>
  </si>
  <si>
    <t>308.971201</t>
  </si>
  <si>
    <t>1209</t>
  </si>
  <si>
    <t>40398</t>
  </si>
  <si>
    <t>64193</t>
  </si>
  <si>
    <t>44340</t>
  </si>
  <si>
    <t>35500</t>
  </si>
  <si>
    <t>8840</t>
  </si>
  <si>
    <t>0.9</t>
  </si>
  <si>
    <t>63.61</t>
  </si>
  <si>
    <t>4368.748216</t>
  </si>
  <si>
    <t>3115.705758</t>
  </si>
  <si>
    <t>1238.162248</t>
  </si>
  <si>
    <t>14.88021</t>
  </si>
  <si>
    <t>360089</t>
  </si>
  <si>
    <t>776168</t>
  </si>
  <si>
    <t>51381</t>
  </si>
  <si>
    <t>136424</t>
  </si>
  <si>
    <t>10186</t>
  </si>
  <si>
    <t>19094</t>
  </si>
  <si>
    <t>612902</t>
  </si>
  <si>
    <t>175375</t>
  </si>
  <si>
    <t>12525</t>
  </si>
  <si>
    <t>24813</t>
  </si>
  <si>
    <t>77520</t>
  </si>
  <si>
    <t>323.9140408</t>
  </si>
  <si>
    <t>8269</t>
  </si>
  <si>
    <t>13596</t>
  </si>
  <si>
    <t>235</t>
  </si>
  <si>
    <t>25170</t>
  </si>
  <si>
    <t>22657</t>
  </si>
  <si>
    <t>2513</t>
  </si>
  <si>
    <t>0.23</t>
  </si>
  <si>
    <t>62.04</t>
  </si>
  <si>
    <t>993.6712248</t>
  </si>
  <si>
    <t>568.064249</t>
  </si>
  <si>
    <t>413.8369058</t>
  </si>
  <si>
    <t>11.77007</t>
  </si>
  <si>
    <t>391726</t>
  </si>
  <si>
    <t>737640</t>
  </si>
  <si>
    <t>134405</t>
  </si>
  <si>
    <t>10853</t>
  </si>
  <si>
    <t>800</t>
  </si>
  <si>
    <t>746335</t>
  </si>
  <si>
    <t>329267</t>
  </si>
  <si>
    <t>20761</t>
  </si>
  <si>
    <t>146231</t>
  </si>
  <si>
    <t>305.7022993</t>
  </si>
  <si>
    <t>334</t>
  </si>
  <si>
    <t>14532</t>
  </si>
  <si>
    <t>22043</t>
  </si>
  <si>
    <t>16546</t>
  </si>
  <si>
    <t>13631</t>
  </si>
  <si>
    <t>2915</t>
  </si>
  <si>
    <t>2.02</t>
  </si>
  <si>
    <t>49.16</t>
  </si>
  <si>
    <t>1417.087664</t>
  </si>
  <si>
    <t>1006.57679</t>
  </si>
  <si>
    <t>379.6374645</t>
  </si>
  <si>
    <t>30.87341</t>
  </si>
  <si>
    <t>303393</t>
  </si>
  <si>
    <t>532229</t>
  </si>
  <si>
    <t>43840</t>
  </si>
  <si>
    <t>93686</t>
  </si>
  <si>
    <t>8137</t>
  </si>
  <si>
    <t>233</t>
  </si>
  <si>
    <t>581025</t>
  </si>
  <si>
    <t>212642</t>
  </si>
  <si>
    <t>17572</t>
  </si>
  <si>
    <t>429</t>
  </si>
  <si>
    <t>80463</t>
  </si>
  <si>
    <t>285.8940097</t>
  </si>
  <si>
    <t>8576</t>
  </si>
  <si>
    <t>12520</t>
  </si>
  <si>
    <t>16299</t>
  </si>
  <si>
    <t>15262</t>
  </si>
  <si>
    <t>1037</t>
  </si>
  <si>
    <t>45.45</t>
  </si>
  <si>
    <t>981.3189395</t>
  </si>
  <si>
    <t>607.93074</t>
  </si>
  <si>
    <t>366.0949295</t>
  </si>
  <si>
    <t>7.29327</t>
  </si>
  <si>
    <t>519111</t>
  </si>
  <si>
    <t>894543</t>
  </si>
  <si>
    <t>62628</t>
  </si>
  <si>
    <t>146594</t>
  </si>
  <si>
    <t>13798</t>
  </si>
  <si>
    <t>2208</t>
  </si>
  <si>
    <t>763835</t>
  </si>
  <si>
    <t>290387</t>
  </si>
  <si>
    <t>22192</t>
  </si>
  <si>
    <t>2390</t>
  </si>
  <si>
    <t>109773</t>
  </si>
  <si>
    <t>295.2175784</t>
  </si>
  <si>
    <t>229</t>
  </si>
  <si>
    <t>14335</t>
  </si>
  <si>
    <t>23281</t>
  </si>
  <si>
    <t>21266</t>
  </si>
  <si>
    <t>19228</t>
  </si>
  <si>
    <t>2038</t>
  </si>
  <si>
    <t>0.04</t>
  </si>
  <si>
    <t>69.31</t>
  </si>
  <si>
    <t>1380.660819</t>
  </si>
  <si>
    <t>857.2734695</t>
  </si>
  <si>
    <t>455.1594493</t>
  </si>
  <si>
    <t>68.2279</t>
  </si>
  <si>
    <t>341673</t>
  </si>
  <si>
    <t>599053</t>
  </si>
  <si>
    <t>40257</t>
  </si>
  <si>
    <t>98031</t>
  </si>
  <si>
    <t>17618</t>
  </si>
  <si>
    <t>368737</t>
  </si>
  <si>
    <t>193755</t>
  </si>
  <si>
    <t>34934</t>
  </si>
  <si>
    <t>404</t>
  </si>
  <si>
    <t>85173</t>
  </si>
  <si>
    <t>292.1456611</t>
  </si>
  <si>
    <t>9405</t>
  </si>
  <si>
    <t>16538</t>
  </si>
  <si>
    <t>11483</t>
  </si>
  <si>
    <t>10052</t>
  </si>
  <si>
    <t>33.06</t>
  </si>
  <si>
    <t>842.3943214</t>
  </si>
  <si>
    <t>566.0468257</t>
  </si>
  <si>
    <t>231.2486957</t>
  </si>
  <si>
    <t>45.0988</t>
  </si>
  <si>
    <t>639860</t>
  </si>
  <si>
    <t>1336934</t>
  </si>
  <si>
    <t>157376</t>
  </si>
  <si>
    <t>414085</t>
  </si>
  <si>
    <t>23350</t>
  </si>
  <si>
    <t>9404</t>
  </si>
  <si>
    <t>3063040</t>
  </si>
  <si>
    <t>2835995</t>
  </si>
  <si>
    <t>101652</t>
  </si>
  <si>
    <t>54389</t>
  </si>
  <si>
    <t>1231471</t>
  </si>
  <si>
    <t>300.6400289</t>
  </si>
  <si>
    <t>4831</t>
  </si>
  <si>
    <t>86051</t>
  </si>
  <si>
    <t>145054</t>
  </si>
  <si>
    <t>54156</t>
  </si>
  <si>
    <t>52471</t>
  </si>
  <si>
    <t>1685</t>
  </si>
  <si>
    <t>0.4</t>
  </si>
  <si>
    <t>73.09</t>
  </si>
  <si>
    <t>11195.41305</t>
  </si>
  <si>
    <t>8526.136188</t>
  </si>
  <si>
    <t>2396.552158</t>
  </si>
  <si>
    <t>272.7247</t>
  </si>
  <si>
    <t>436059</t>
  </si>
  <si>
    <t>1008600</t>
  </si>
  <si>
    <t>131002</t>
  </si>
  <si>
    <t>361614</t>
  </si>
  <si>
    <t>18357</t>
  </si>
  <si>
    <t>2725</t>
  </si>
  <si>
    <t>2389432</t>
  </si>
  <si>
    <t>2345962</t>
  </si>
  <si>
    <t>95740</t>
  </si>
  <si>
    <t>16312</t>
  </si>
  <si>
    <t>1042965</t>
  </si>
  <si>
    <t>290.8585624</t>
  </si>
  <si>
    <t>3026</t>
  </si>
  <si>
    <t>74286</t>
  </si>
  <si>
    <t>141263</t>
  </si>
  <si>
    <t>42618</t>
  </si>
  <si>
    <t>40366</t>
  </si>
  <si>
    <t>2252</t>
  </si>
  <si>
    <t>0.31</t>
  </si>
  <si>
    <t>60.01</t>
  </si>
  <si>
    <t>7957.921096</t>
  </si>
  <si>
    <t>6823.431347</t>
  </si>
  <si>
    <t>916.0358594</t>
  </si>
  <si>
    <t>218.45389</t>
  </si>
  <si>
    <t>377750</t>
  </si>
  <si>
    <t>748495</t>
  </si>
  <si>
    <t>108858</t>
  </si>
  <si>
    <t>253669</t>
  </si>
  <si>
    <t>18179</t>
  </si>
  <si>
    <t>2441</t>
  </si>
  <si>
    <t>2628171</t>
  </si>
  <si>
    <t>1603023</t>
  </si>
  <si>
    <t>74114</t>
  </si>
  <si>
    <t>8983</t>
  </si>
  <si>
    <t>639925</t>
  </si>
  <si>
    <t>302.6219192</t>
  </si>
  <si>
    <t>1470</t>
  </si>
  <si>
    <t>55709</t>
  </si>
  <si>
    <t>89364</t>
  </si>
  <si>
    <t>29097</t>
  </si>
  <si>
    <t>28697</t>
  </si>
  <si>
    <t>68.01</t>
  </si>
  <si>
    <t>5570.135415</t>
  </si>
  <si>
    <t>4851.098968</t>
  </si>
  <si>
    <t>553.1839973</t>
  </si>
  <si>
    <t>165.85245</t>
  </si>
  <si>
    <t>592305</t>
  </si>
  <si>
    <t>1241866</t>
  </si>
  <si>
    <t>173006</t>
  </si>
  <si>
    <t>430558</t>
  </si>
  <si>
    <t>12002</t>
  </si>
  <si>
    <t>1411</t>
  </si>
  <si>
    <t>4199765</t>
  </si>
  <si>
    <t>3568045</t>
  </si>
  <si>
    <t>61957</t>
  </si>
  <si>
    <t>6351</t>
  </si>
  <si>
    <t>1567863</t>
  </si>
  <si>
    <t>290.1315897</t>
  </si>
  <si>
    <t>6742</t>
  </si>
  <si>
    <t>111786</t>
  </si>
  <si>
    <t>188761</t>
  </si>
  <si>
    <t>45573</t>
  </si>
  <si>
    <t>45077</t>
  </si>
  <si>
    <t>496</t>
  </si>
  <si>
    <t>7.62</t>
  </si>
  <si>
    <t>66.25</t>
  </si>
  <si>
    <t>13271.89701</t>
  </si>
  <si>
    <t>10352.02568</t>
  </si>
  <si>
    <t>2908.313552</t>
  </si>
  <si>
    <t>11.55778</t>
  </si>
  <si>
    <t>629776</t>
  </si>
  <si>
    <t>1431038</t>
  </si>
  <si>
    <t>140640</t>
  </si>
  <si>
    <t>381998</t>
  </si>
  <si>
    <t>69334</t>
  </si>
  <si>
    <t>31988</t>
  </si>
  <si>
    <t>2598402</t>
  </si>
  <si>
    <t>1809544</t>
  </si>
  <si>
    <t>237058</t>
  </si>
  <si>
    <t>136336</t>
  </si>
  <si>
    <t>827303</t>
  </si>
  <si>
    <t>285.1134746</t>
  </si>
  <si>
    <t>63004</t>
  </si>
  <si>
    <t>99863</t>
  </si>
  <si>
    <t>106</t>
  </si>
  <si>
    <t>39183</t>
  </si>
  <si>
    <t>37088</t>
  </si>
  <si>
    <t>2095</t>
  </si>
  <si>
    <t>1.06</t>
  </si>
  <si>
    <t>58.43</t>
  </si>
  <si>
    <t>6810.939824</t>
  </si>
  <si>
    <t>5159.253774</t>
  </si>
  <si>
    <t>1643.13007</t>
  </si>
  <si>
    <t>8.55598</t>
  </si>
  <si>
    <t>308682</t>
  </si>
  <si>
    <t>680207</t>
  </si>
  <si>
    <t>61378</t>
  </si>
  <si>
    <t>164764</t>
  </si>
  <si>
    <t>23557</t>
  </si>
  <si>
    <t>935</t>
  </si>
  <si>
    <t>1266627</t>
  </si>
  <si>
    <t>698833</t>
  </si>
  <si>
    <t>49927</t>
  </si>
  <si>
    <t>269504</t>
  </si>
  <si>
    <t>291.6587518</t>
  </si>
  <si>
    <t>794</t>
  </si>
  <si>
    <t>22462</t>
  </si>
  <si>
    <t>34240</t>
  </si>
  <si>
    <t>20890</t>
  </si>
  <si>
    <t>20110</t>
  </si>
  <si>
    <t>780</t>
  </si>
  <si>
    <t>0.44</t>
  </si>
  <si>
    <t>60.53</t>
  </si>
  <si>
    <t>3070.209592</t>
  </si>
  <si>
    <t>2038.207605</t>
  </si>
  <si>
    <t>1010.016577</t>
  </si>
  <si>
    <t>21.98541</t>
  </si>
  <si>
    <t>354506</t>
  </si>
  <si>
    <t>768114</t>
  </si>
  <si>
    <t>99543</t>
  </si>
  <si>
    <t>256277</t>
  </si>
  <si>
    <t>51217</t>
  </si>
  <si>
    <t>3444</t>
  </si>
  <si>
    <t>2033429</t>
  </si>
  <si>
    <t>2107372</t>
  </si>
  <si>
    <t>284690</t>
  </si>
  <si>
    <t>25661</t>
  </si>
  <si>
    <t>937508</t>
  </si>
  <si>
    <t>302.5601175</t>
  </si>
  <si>
    <t>4342</t>
  </si>
  <si>
    <t>56147</t>
  </si>
  <si>
    <t>92253</t>
  </si>
  <si>
    <t>24941</t>
  </si>
  <si>
    <t>21862</t>
  </si>
  <si>
    <t>3079</t>
  </si>
  <si>
    <t>0.74</t>
  </si>
  <si>
    <t>65.33</t>
  </si>
  <si>
    <t>8504.436409</t>
  </si>
  <si>
    <t>6376.0672</t>
  </si>
  <si>
    <t>1882.659149</t>
  </si>
  <si>
    <t>245.71006</t>
  </si>
  <si>
    <t>464400</t>
  </si>
  <si>
    <t>969313</t>
  </si>
  <si>
    <t>100084</t>
  </si>
  <si>
    <t>242236</t>
  </si>
  <si>
    <t>29965</t>
  </si>
  <si>
    <t>6829</t>
  </si>
  <si>
    <t>1210747</t>
  </si>
  <si>
    <t>620651</t>
  </si>
  <si>
    <t>82347</t>
  </si>
  <si>
    <t>14896</t>
  </si>
  <si>
    <t>218733</t>
  </si>
  <si>
    <t>299.0978505</t>
  </si>
  <si>
    <t>38612</t>
  </si>
  <si>
    <t>55166</t>
  </si>
  <si>
    <t>24754</t>
  </si>
  <si>
    <t>20753</t>
  </si>
  <si>
    <t>4001</t>
  </si>
  <si>
    <t>0.88</t>
  </si>
  <si>
    <t>35.95</t>
  </si>
  <si>
    <t>2760.210084</t>
  </si>
  <si>
    <t>1856.3538</t>
  </si>
  <si>
    <t>826.6545937</t>
  </si>
  <si>
    <t>77.20169</t>
  </si>
  <si>
    <t>270640</t>
  </si>
  <si>
    <t>529337</t>
  </si>
  <si>
    <t>75770</t>
  </si>
  <si>
    <t>173958</t>
  </si>
  <si>
    <t>31895</t>
  </si>
  <si>
    <t>8293</t>
  </si>
  <si>
    <t>923923</t>
  </si>
  <si>
    <t>468726</t>
  </si>
  <si>
    <t>89710</t>
  </si>
  <si>
    <t>21454</t>
  </si>
  <si>
    <t>171638</t>
  </si>
  <si>
    <t>287.4302903</t>
  </si>
  <si>
    <t>263</t>
  </si>
  <si>
    <t>25362</t>
  </si>
  <si>
    <t>35993</t>
  </si>
  <si>
    <t>1364</t>
  </si>
  <si>
    <t>19229</t>
  </si>
  <si>
    <t>16070</t>
  </si>
  <si>
    <t>3159</t>
  </si>
  <si>
    <t>0.69</t>
  </si>
  <si>
    <t>22.79</t>
  </si>
  <si>
    <t>1581.798845</t>
  </si>
  <si>
    <t>1347.260503</t>
  </si>
  <si>
    <t>171.0258624</t>
  </si>
  <si>
    <t>63.51248</t>
  </si>
  <si>
    <t>455198</t>
  </si>
  <si>
    <t>1018353</t>
  </si>
  <si>
    <t>177475</t>
  </si>
  <si>
    <t>495022</t>
  </si>
  <si>
    <t>51666</t>
  </si>
  <si>
    <t>134142</t>
  </si>
  <si>
    <t>7436037</t>
  </si>
  <si>
    <t>3272803</t>
  </si>
  <si>
    <t>389600</t>
  </si>
  <si>
    <t>1335694</t>
  </si>
  <si>
    <t>1546222</t>
  </si>
  <si>
    <t>305.9207519</t>
  </si>
  <si>
    <t>9673</t>
  </si>
  <si>
    <t>76011</t>
  </si>
  <si>
    <t>139121</t>
  </si>
  <si>
    <t>46822</t>
  </si>
  <si>
    <t>34805</t>
  </si>
  <si>
    <t>12017</t>
  </si>
  <si>
    <t>20.41</t>
  </si>
  <si>
    <t>25.41</t>
  </si>
  <si>
    <t>14564.54627</t>
  </si>
  <si>
    <t>10012.18354</t>
  </si>
  <si>
    <t>4469.192096</t>
  </si>
  <si>
    <t>83.17063</t>
  </si>
  <si>
    <t>650482</t>
  </si>
  <si>
    <t>1342092</t>
  </si>
  <si>
    <t>174082</t>
  </si>
  <si>
    <t>407546</t>
  </si>
  <si>
    <t>37305</t>
  </si>
  <si>
    <t>64606</t>
  </si>
  <si>
    <t>2820338</t>
  </si>
  <si>
    <t>2329626</t>
  </si>
  <si>
    <t>177143</t>
  </si>
  <si>
    <t>323712</t>
  </si>
  <si>
    <t>985921</t>
  </si>
  <si>
    <t>283.5423067</t>
  </si>
  <si>
    <t>1750</t>
  </si>
  <si>
    <t>80361</t>
  </si>
  <si>
    <t>118071</t>
  </si>
  <si>
    <t>42429</t>
  </si>
  <si>
    <t>34402</t>
  </si>
  <si>
    <t>8027</t>
  </si>
  <si>
    <t>8.62</t>
  </si>
  <si>
    <t>51.18</t>
  </si>
  <si>
    <t>8389.153552</t>
  </si>
  <si>
    <t>6605.475299</t>
  </si>
  <si>
    <t>1521.655013</t>
  </si>
  <si>
    <t>262.02324</t>
  </si>
  <si>
    <t>202573</t>
  </si>
  <si>
    <t>379180</t>
  </si>
  <si>
    <t>46500</t>
  </si>
  <si>
    <t>114000</t>
  </si>
  <si>
    <t>15619</t>
  </si>
  <si>
    <t>12548</t>
  </si>
  <si>
    <t>842513</t>
  </si>
  <si>
    <t>491369</t>
  </si>
  <si>
    <t>60376</t>
  </si>
  <si>
    <t>46245</t>
  </si>
  <si>
    <t>192070</t>
  </si>
  <si>
    <t>300.8969514</t>
  </si>
  <si>
    <t>599</t>
  </si>
  <si>
    <t>15928</t>
  </si>
  <si>
    <t>25916</t>
  </si>
  <si>
    <t>11855</t>
  </si>
  <si>
    <t>9972</t>
  </si>
  <si>
    <t>1883</t>
  </si>
  <si>
    <t>0.14</t>
  </si>
  <si>
    <t>61.98</t>
  </si>
  <si>
    <t>2108.733877</t>
  </si>
  <si>
    <t>1478.514341</t>
  </si>
  <si>
    <t>621.0817561</t>
  </si>
  <si>
    <t>9.13778</t>
  </si>
  <si>
    <t>263429</t>
  </si>
  <si>
    <t>512967</t>
  </si>
  <si>
    <t>97043</t>
  </si>
  <si>
    <t>223941</t>
  </si>
  <si>
    <t>32828</t>
  </si>
  <si>
    <t>28316</t>
  </si>
  <si>
    <t>2055576</t>
  </si>
  <si>
    <t>675941</t>
  </si>
  <si>
    <t>94579</t>
  </si>
  <si>
    <t>86335</t>
  </si>
  <si>
    <t>284744</t>
  </si>
  <si>
    <t>278.1057823</t>
  </si>
  <si>
    <t>25712</t>
  </si>
  <si>
    <t>36871</t>
  </si>
  <si>
    <t>204</t>
  </si>
  <si>
    <t>18799</t>
  </si>
  <si>
    <t>15624</t>
  </si>
  <si>
    <t>3175</t>
  </si>
  <si>
    <t>49.9</t>
  </si>
  <si>
    <t>2880.453578</t>
  </si>
  <si>
    <t>1879.831006</t>
  </si>
  <si>
    <t>881.1125816</t>
  </si>
  <si>
    <t>119.50999</t>
  </si>
  <si>
    <t>281824</t>
  </si>
  <si>
    <t>625366</t>
  </si>
  <si>
    <t>190613</t>
  </si>
  <si>
    <t>462373</t>
  </si>
  <si>
    <t>62520</t>
  </si>
  <si>
    <t>34348</t>
  </si>
  <si>
    <t>3749838</t>
  </si>
  <si>
    <t>2725031</t>
  </si>
  <si>
    <t>344803</t>
  </si>
  <si>
    <t>213327</t>
  </si>
  <si>
    <t>1712591</t>
  </si>
  <si>
    <t>183.6775369</t>
  </si>
  <si>
    <t>623</t>
  </si>
  <si>
    <t>115778</t>
  </si>
  <si>
    <t>187749</t>
  </si>
  <si>
    <t>4740</t>
  </si>
  <si>
    <t>25846</t>
  </si>
  <si>
    <t>17164</t>
  </si>
  <si>
    <t>8682</t>
  </si>
  <si>
    <t>28.94</t>
  </si>
  <si>
    <t>23.09</t>
  </si>
  <si>
    <t>6724.58411</t>
  </si>
  <si>
    <t>5005.269821</t>
  </si>
  <si>
    <t>1631.33829</t>
  </si>
  <si>
    <t>87.976</t>
  </si>
  <si>
    <t>366456</t>
  </si>
  <si>
    <t>890277</t>
  </si>
  <si>
    <t>169036</t>
  </si>
  <si>
    <t>488064</t>
  </si>
  <si>
    <t>65179</t>
  </si>
  <si>
    <t>105390</t>
  </si>
  <si>
    <t>3757986</t>
  </si>
  <si>
    <t>2490690</t>
  </si>
  <si>
    <t>283070</t>
  </si>
  <si>
    <t>631382</t>
  </si>
  <si>
    <t>1345264</t>
  </si>
  <si>
    <t>239.7641629</t>
  </si>
  <si>
    <t>1669</t>
  </si>
  <si>
    <t>82872</t>
  </si>
  <si>
    <t>145290</t>
  </si>
  <si>
    <t>33392</t>
  </si>
  <si>
    <t>25963</t>
  </si>
  <si>
    <t>7429</t>
  </si>
  <si>
    <t>18.24</t>
  </si>
  <si>
    <t>26.45</t>
  </si>
  <si>
    <t>8296.895929</t>
  </si>
  <si>
    <t>5971.782029</t>
  </si>
  <si>
    <t>2240.65967</t>
  </si>
  <si>
    <t>84.45423</t>
  </si>
  <si>
    <t>225926</t>
  </si>
  <si>
    <t>596902</t>
  </si>
  <si>
    <t>131730</t>
  </si>
  <si>
    <t>391731</t>
  </si>
  <si>
    <t>40736</t>
  </si>
  <si>
    <t>169249</t>
  </si>
  <si>
    <t>2754089</t>
  </si>
  <si>
    <t>1370612</t>
  </si>
  <si>
    <t>147056</t>
  </si>
  <si>
    <t>567196</t>
  </si>
  <si>
    <t>687491</t>
  </si>
  <si>
    <t>270.4436553</t>
  </si>
  <si>
    <t>724</t>
  </si>
  <si>
    <t>54645</t>
  </si>
  <si>
    <t>96143</t>
  </si>
  <si>
    <t>16113</t>
  </si>
  <si>
    <t>10316</t>
  </si>
  <si>
    <t>5797</t>
  </si>
  <si>
    <t>25.25</t>
  </si>
  <si>
    <t>27.22</t>
  </si>
  <si>
    <t>6021.517503</t>
  </si>
  <si>
    <t>3706.733192</t>
  </si>
  <si>
    <t>2233.429061</t>
  </si>
  <si>
    <t>81.35525</t>
  </si>
  <si>
    <t>508982</t>
  </si>
  <si>
    <t>1045507</t>
  </si>
  <si>
    <t>157506</t>
  </si>
  <si>
    <t>380764</t>
  </si>
  <si>
    <t>11501</t>
  </si>
  <si>
    <t>325920</t>
  </si>
  <si>
    <t>1834392</t>
  </si>
  <si>
    <t>769167</t>
  </si>
  <si>
    <t>24753</t>
  </si>
  <si>
    <t>615163</t>
  </si>
  <si>
    <t>326361</t>
  </si>
  <si>
    <t>284.5181223</t>
  </si>
  <si>
    <t>37566</t>
  </si>
  <si>
    <t>55609</t>
  </si>
  <si>
    <t>50851</t>
  </si>
  <si>
    <t>46874</t>
  </si>
  <si>
    <t>6.75</t>
  </si>
  <si>
    <t>24.96</t>
  </si>
  <si>
    <t>3112.252042</t>
  </si>
  <si>
    <t>2188.419506</t>
  </si>
  <si>
    <t>753.2196964</t>
  </si>
  <si>
    <t>170.61284</t>
  </si>
  <si>
    <t>256093</t>
  </si>
  <si>
    <t>512189</t>
  </si>
  <si>
    <t>54974</t>
  </si>
  <si>
    <t>131385</t>
  </si>
  <si>
    <t>15424</t>
  </si>
  <si>
    <t>4976</t>
  </si>
  <si>
    <t>848608</t>
  </si>
  <si>
    <t>454307</t>
  </si>
  <si>
    <t>46470</t>
  </si>
  <si>
    <t>16116</t>
  </si>
  <si>
    <t>176906</t>
  </si>
  <si>
    <t>295.1857924</t>
  </si>
  <si>
    <t>25139</t>
  </si>
  <si>
    <t>37528</t>
  </si>
  <si>
    <t>16562</t>
  </si>
  <si>
    <t>15329</t>
  </si>
  <si>
    <t>19.93</t>
  </si>
  <si>
    <t>40.96</t>
  </si>
  <si>
    <t>1687.779596</t>
  </si>
  <si>
    <t>1341.049718</t>
  </si>
  <si>
    <t>266.0547578</t>
  </si>
  <si>
    <t>80.67512</t>
  </si>
  <si>
    <t>342062</t>
  </si>
  <si>
    <t>817439</t>
  </si>
  <si>
    <t>233211</t>
  </si>
  <si>
    <t>603510</t>
  </si>
  <si>
    <t>52267</t>
  </si>
  <si>
    <t>89552</t>
  </si>
  <si>
    <t>5692334</t>
  </si>
  <si>
    <t>3231752</t>
  </si>
  <si>
    <t>304149</t>
  </si>
  <si>
    <t>634446</t>
  </si>
  <si>
    <t>2083288</t>
  </si>
  <si>
    <t>210.2001535</t>
  </si>
  <si>
    <t>1203</t>
  </si>
  <si>
    <t>125697</t>
  </si>
  <si>
    <t>196623</t>
  </si>
  <si>
    <t>279</t>
  </si>
  <si>
    <t>40477</t>
  </si>
  <si>
    <t>29142</t>
  </si>
  <si>
    <t>11335</t>
  </si>
  <si>
    <t>12.31</t>
  </si>
  <si>
    <t>22.02</t>
  </si>
  <si>
    <t>12150.68133</t>
  </si>
  <si>
    <t>6793.147664</t>
  </si>
  <si>
    <t>5287.097072</t>
  </si>
  <si>
    <t>70.43659</t>
  </si>
  <si>
    <t>254727</t>
  </si>
  <si>
    <t>575717</t>
  </si>
  <si>
    <t>84542</t>
  </si>
  <si>
    <t>221809</t>
  </si>
  <si>
    <t>42461</t>
  </si>
  <si>
    <t>40978</t>
  </si>
  <si>
    <t>1594931</t>
  </si>
  <si>
    <t>1347188</t>
  </si>
  <si>
    <t>196707</t>
  </si>
  <si>
    <t>211198</t>
  </si>
  <si>
    <t>562979</t>
  </si>
  <si>
    <t>287.6403506</t>
  </si>
  <si>
    <t>1745</t>
  </si>
  <si>
    <t>40420</t>
  </si>
  <si>
    <t>64993</t>
  </si>
  <si>
    <t>19566</t>
  </si>
  <si>
    <t>17954</t>
  </si>
  <si>
    <t>1612</t>
  </si>
  <si>
    <t>0.43</t>
  </si>
  <si>
    <t>74.87</t>
  </si>
  <si>
    <t>4914.133787</t>
  </si>
  <si>
    <t>3875.056287</t>
  </si>
  <si>
    <t>1039.0775</t>
  </si>
  <si>
    <t>290297</t>
  </si>
  <si>
    <t>697084</t>
  </si>
  <si>
    <t>123196</t>
  </si>
  <si>
    <t>375798</t>
  </si>
  <si>
    <t>337043</t>
  </si>
  <si>
    <t>4348367</t>
  </si>
  <si>
    <t>2085764</t>
  </si>
  <si>
    <t>8016</t>
  </si>
  <si>
    <t>2010792</t>
  </si>
  <si>
    <t>1228551</t>
  </si>
  <si>
    <t>264.7803543</t>
  </si>
  <si>
    <t>2768</t>
  </si>
  <si>
    <t>66406</t>
  </si>
  <si>
    <t>128092</t>
  </si>
  <si>
    <t>40680</t>
  </si>
  <si>
    <t>32718</t>
  </si>
  <si>
    <t>7962</t>
  </si>
  <si>
    <t>17.28</t>
  </si>
  <si>
    <t>16.36</t>
  </si>
  <si>
    <t>8334.896447</t>
  </si>
  <si>
    <t>5522.69331</t>
  </si>
  <si>
    <t>2740.773148</t>
  </si>
  <si>
    <t>71.42999</t>
  </si>
  <si>
    <t>54162</t>
  </si>
  <si>
    <t>92022</t>
  </si>
  <si>
    <t>51001</t>
  </si>
  <si>
    <t>86037</t>
  </si>
  <si>
    <t>12291</t>
  </si>
  <si>
    <t>2168880</t>
  </si>
  <si>
    <t>4964</t>
  </si>
  <si>
    <t>1616</t>
  </si>
  <si>
    <t>3235</t>
  </si>
  <si>
    <t>995.1676068</t>
  </si>
  <si>
    <t>726</t>
  </si>
  <si>
    <t>1454</t>
  </si>
  <si>
    <t>74.4</t>
  </si>
  <si>
    <t>1002.932338</t>
  </si>
  <si>
    <t>49.40012</t>
  </si>
  <si>
    <t>915.0881578</t>
  </si>
  <si>
    <t>38.44406</t>
  </si>
  <si>
    <t>20428</t>
  </si>
  <si>
    <t>28645</t>
  </si>
  <si>
    <t>20165</t>
  </si>
  <si>
    <t>28298</t>
  </si>
  <si>
    <t>28057</t>
  </si>
  <si>
    <t>855248</t>
  </si>
  <si>
    <t>10530</t>
  </si>
  <si>
    <t>10394</t>
  </si>
  <si>
    <t>5726</t>
  </si>
  <si>
    <t>1693.240931</t>
  </si>
  <si>
    <t>2142</t>
  </si>
  <si>
    <t>2143</t>
  </si>
  <si>
    <t>395</t>
  </si>
  <si>
    <t>631</t>
  </si>
  <si>
    <t>628</t>
  </si>
  <si>
    <t>48.39</t>
  </si>
  <si>
    <t>17.39</t>
  </si>
  <si>
    <t>397.6156038</t>
  </si>
  <si>
    <t>178.29827</t>
  </si>
  <si>
    <t>202.3173338</t>
  </si>
  <si>
    <t>55835</t>
  </si>
  <si>
    <t>76134</t>
  </si>
  <si>
    <t>53526</t>
  </si>
  <si>
    <t>72302</t>
  </si>
  <si>
    <t>70465</t>
  </si>
  <si>
    <t>2322487</t>
  </si>
  <si>
    <t>121307</t>
  </si>
  <si>
    <t>120210</t>
  </si>
  <si>
    <t>55308</t>
  </si>
  <si>
    <t>229.0030996</t>
  </si>
  <si>
    <t>17469</t>
  </si>
  <si>
    <t>17494</t>
  </si>
  <si>
    <t>2793</t>
  </si>
  <si>
    <t>2780</t>
  </si>
  <si>
    <t>4.04</t>
  </si>
  <si>
    <t>45.24</t>
  </si>
  <si>
    <t>299.31475</t>
  </si>
  <si>
    <t>277.79679</t>
  </si>
  <si>
    <t>18.21796</t>
  </si>
  <si>
    <t>3.3</t>
  </si>
  <si>
    <t>115873</t>
  </si>
  <si>
    <t>134310</t>
  </si>
  <si>
    <t>110088</t>
  </si>
  <si>
    <t>128008</t>
  </si>
  <si>
    <t>1334</t>
  </si>
  <si>
    <t>4784243</t>
  </si>
  <si>
    <t>1593</t>
  </si>
  <si>
    <t>60861</t>
  </si>
  <si>
    <t>2245.426028</t>
  </si>
  <si>
    <t>12441</t>
  </si>
  <si>
    <t>12674</t>
  </si>
  <si>
    <t>3735</t>
  </si>
  <si>
    <t>83.06</t>
  </si>
  <si>
    <t>16.88</t>
  </si>
  <si>
    <t>4280.421752</t>
  </si>
  <si>
    <t>2198.698712</t>
  </si>
  <si>
    <t>2008.78645</t>
  </si>
  <si>
    <t>72.93659</t>
  </si>
  <si>
    <t>68691</t>
  </si>
  <si>
    <t>134097</t>
  </si>
  <si>
    <t>66724</t>
  </si>
  <si>
    <t>130655</t>
  </si>
  <si>
    <t>6576</t>
  </si>
  <si>
    <t>2401</t>
  </si>
  <si>
    <t>2844240</t>
  </si>
  <si>
    <t>142284</t>
  </si>
  <si>
    <t>11959</t>
  </si>
  <si>
    <t>1146</t>
  </si>
  <si>
    <t>91099</t>
  </si>
  <si>
    <t>573.5674496</t>
  </si>
  <si>
    <t>18473</t>
  </si>
  <si>
    <t>19053</t>
  </si>
  <si>
    <t>2669</t>
  </si>
  <si>
    <t>2630</t>
  </si>
  <si>
    <t>88.74</t>
  </si>
  <si>
    <t>7.98</t>
  </si>
  <si>
    <t>1914.230527</t>
  </si>
  <si>
    <t>816.09471</t>
  </si>
  <si>
    <t>1092.965817</t>
  </si>
  <si>
    <t>5.17</t>
  </si>
  <si>
    <t>10240</t>
  </si>
  <si>
    <t>19214</t>
  </si>
  <si>
    <t>9355</t>
  </si>
  <si>
    <t>17870</t>
  </si>
  <si>
    <t>2781</t>
  </si>
  <si>
    <t>1421</t>
  </si>
  <si>
    <t>416334</t>
  </si>
  <si>
    <t>7803</t>
  </si>
  <si>
    <t>3717</t>
  </si>
  <si>
    <t>44.68012303</t>
  </si>
  <si>
    <t>1234</t>
  </si>
  <si>
    <t>1235</t>
  </si>
  <si>
    <t>435</t>
  </si>
  <si>
    <t>55.32</t>
  </si>
  <si>
    <t>44.68</t>
  </si>
  <si>
    <t>371.70375</t>
  </si>
  <si>
    <t>3.48639</t>
  </si>
  <si>
    <t>368.21736</t>
  </si>
  <si>
    <t>64992</t>
  </si>
  <si>
    <t>30889</t>
  </si>
  <si>
    <t>60886</t>
  </si>
  <si>
    <t>1561725</t>
  </si>
  <si>
    <t>95865</t>
  </si>
  <si>
    <t>4054</t>
  </si>
  <si>
    <t>53760</t>
  </si>
  <si>
    <t>750.5734001</t>
  </si>
  <si>
    <t>4030</t>
  </si>
  <si>
    <t>4663</t>
  </si>
  <si>
    <t>936</t>
  </si>
  <si>
    <t>933</t>
  </si>
  <si>
    <t>1.33</t>
  </si>
  <si>
    <t>1366.317094</t>
  </si>
  <si>
    <t>719.53719</t>
  </si>
  <si>
    <t>646.7799044</t>
  </si>
  <si>
    <t>19420</t>
  </si>
  <si>
    <t>18192</t>
  </si>
  <si>
    <t>18112</t>
  </si>
  <si>
    <t>659213</t>
  </si>
  <si>
    <t>39013</t>
  </si>
  <si>
    <t>38868</t>
  </si>
  <si>
    <t>14715</t>
  </si>
  <si>
    <t>1576.067388</t>
  </si>
  <si>
    <t>4449</t>
  </si>
  <si>
    <t>4459</t>
  </si>
  <si>
    <t>655</t>
  </si>
  <si>
    <t>11.87</t>
  </si>
  <si>
    <t>32.87</t>
  </si>
  <si>
    <t>779.5821092</t>
  </si>
  <si>
    <t>614.87117</t>
  </si>
  <si>
    <t>161.1859392</t>
  </si>
  <si>
    <t>3.525</t>
  </si>
  <si>
    <t>39157</t>
  </si>
  <si>
    <t>85913</t>
  </si>
  <si>
    <t>81625</t>
  </si>
  <si>
    <t>187</t>
  </si>
  <si>
    <t>69645</t>
  </si>
  <si>
    <t>1620931</t>
  </si>
  <si>
    <t>2394</t>
  </si>
  <si>
    <t>8.22</t>
  </si>
  <si>
    <t>306.0643774</t>
  </si>
  <si>
    <t>189.15913</t>
  </si>
  <si>
    <t>106.9350474</t>
  </si>
  <si>
    <t>9.9702</t>
  </si>
  <si>
    <t>9438</t>
  </si>
  <si>
    <t>9039</t>
  </si>
  <si>
    <t>17289</t>
  </si>
  <si>
    <t>16099</t>
  </si>
  <si>
    <t>535124</t>
  </si>
  <si>
    <t>59600</t>
  </si>
  <si>
    <t>52743</t>
  </si>
  <si>
    <t>22850</t>
  </si>
  <si>
    <t>753.1591443</t>
  </si>
  <si>
    <t>5914</t>
  </si>
  <si>
    <t>5933</t>
  </si>
  <si>
    <t>431</t>
  </si>
  <si>
    <t>12.48</t>
  </si>
  <si>
    <t>13.83</t>
  </si>
  <si>
    <t>645.1025461</t>
  </si>
  <si>
    <t>448.88285</t>
  </si>
  <si>
    <t>159.1996961</t>
  </si>
  <si>
    <t>37.02</t>
  </si>
  <si>
    <t>9111</t>
  </si>
  <si>
    <t>14565</t>
  </si>
  <si>
    <t>9099</t>
  </si>
  <si>
    <t>14553</t>
  </si>
  <si>
    <t>14391</t>
  </si>
  <si>
    <t>335388</t>
  </si>
  <si>
    <t>47735</t>
  </si>
  <si>
    <t>46677</t>
  </si>
  <si>
    <t>15317</t>
  </si>
  <si>
    <t>109.5080968</t>
  </si>
  <si>
    <t>6428</t>
  </si>
  <si>
    <t>6506</t>
  </si>
  <si>
    <t>388</t>
  </si>
  <si>
    <t>360</t>
  </si>
  <si>
    <t>17.15</t>
  </si>
  <si>
    <t>75.74</t>
  </si>
  <si>
    <t>52.27369</t>
  </si>
  <si>
    <t>41353</t>
  </si>
  <si>
    <t>89153</t>
  </si>
  <si>
    <t>37963</t>
  </si>
  <si>
    <t>81549</t>
  </si>
  <si>
    <t>78611</t>
  </si>
  <si>
    <t>1729965</t>
  </si>
  <si>
    <t>243764</t>
  </si>
  <si>
    <t>242079</t>
  </si>
  <si>
    <t>123538</t>
  </si>
  <si>
    <t>575.417215</t>
  </si>
  <si>
    <t>24135</t>
  </si>
  <si>
    <t>1636</t>
  </si>
  <si>
    <t>1632</t>
  </si>
  <si>
    <t>15.3</t>
  </si>
  <si>
    <t>2026.280596</t>
  </si>
  <si>
    <t>1402.66002</t>
  </si>
  <si>
    <t>623.6205762</t>
  </si>
  <si>
    <t>25866</t>
  </si>
  <si>
    <t>45352</t>
  </si>
  <si>
    <t>25562</t>
  </si>
  <si>
    <t>44860</t>
  </si>
  <si>
    <t>40541</t>
  </si>
  <si>
    <t>923705</t>
  </si>
  <si>
    <t>41216</t>
  </si>
  <si>
    <t>37288</t>
  </si>
  <si>
    <t>18907</t>
  </si>
  <si>
    <t>4729.368619</t>
  </si>
  <si>
    <t>5963</t>
  </si>
  <si>
    <t>5964</t>
  </si>
  <si>
    <t>1255</t>
  </si>
  <si>
    <t>1252</t>
  </si>
  <si>
    <t>38.63</t>
  </si>
  <si>
    <t>23.27</t>
  </si>
  <si>
    <t>2142.004956</t>
  </si>
  <si>
    <t>1949.25657</t>
  </si>
  <si>
    <t>175.353386</t>
  </si>
  <si>
    <t>17.395</t>
  </si>
  <si>
    <t>29979</t>
  </si>
  <si>
    <t>14797</t>
  </si>
  <si>
    <t>28289</t>
  </si>
  <si>
    <t>25255</t>
  </si>
  <si>
    <t>657447</t>
  </si>
  <si>
    <t>105807</t>
  </si>
  <si>
    <t>98817</t>
  </si>
  <si>
    <t>51249</t>
  </si>
  <si>
    <t>197.8083775</t>
  </si>
  <si>
    <t>6206</t>
  </si>
  <si>
    <t>6227</t>
  </si>
  <si>
    <t>37.59</t>
  </si>
  <si>
    <t>27.54</t>
  </si>
  <si>
    <t>336.8498181</t>
  </si>
  <si>
    <t>209.29511</t>
  </si>
  <si>
    <t>118.0634081</t>
  </si>
  <si>
    <t>9.4913</t>
  </si>
  <si>
    <t>52900</t>
  </si>
  <si>
    <t>110073</t>
  </si>
  <si>
    <t>50553</t>
  </si>
  <si>
    <t>105810</t>
  </si>
  <si>
    <t>1994500</t>
  </si>
  <si>
    <t>62306</t>
  </si>
  <si>
    <t>41986</t>
  </si>
  <si>
    <t>1531.974352</t>
  </si>
  <si>
    <t>5366</t>
  </si>
  <si>
    <t>5640</t>
  </si>
  <si>
    <t>1659</t>
  </si>
  <si>
    <t>95.06</t>
  </si>
  <si>
    <t>1.77</t>
  </si>
  <si>
    <t>1699.352623</t>
  </si>
  <si>
    <t>954.51194</t>
  </si>
  <si>
    <t>656.0356928</t>
  </si>
  <si>
    <t>88.80499</t>
  </si>
  <si>
    <t>39202</t>
  </si>
  <si>
    <t>42607</t>
  </si>
  <si>
    <t>38524</t>
  </si>
  <si>
    <t>41900</t>
  </si>
  <si>
    <t>41525</t>
  </si>
  <si>
    <t>1590570</t>
  </si>
  <si>
    <t>173113</t>
  </si>
  <si>
    <t>170943</t>
  </si>
  <si>
    <t>84912</t>
  </si>
  <si>
    <t>395.8477122</t>
  </si>
  <si>
    <t>25702</t>
  </si>
  <si>
    <t>899</t>
  </si>
  <si>
    <t>42.28</t>
  </si>
  <si>
    <t>21.7</t>
  </si>
  <si>
    <t>870.546465</t>
  </si>
  <si>
    <t>685.26385</t>
  </si>
  <si>
    <t>184.482615</t>
  </si>
  <si>
    <t>0.8</t>
  </si>
  <si>
    <t>35975</t>
  </si>
  <si>
    <t>68370</t>
  </si>
  <si>
    <t>35330</t>
  </si>
  <si>
    <t>67316</t>
  </si>
  <si>
    <t>66387</t>
  </si>
  <si>
    <t>2124092</t>
  </si>
  <si>
    <t>878277</t>
  </si>
  <si>
    <t>671</t>
  </si>
  <si>
    <t>866996</t>
  </si>
  <si>
    <t>414670</t>
  </si>
  <si>
    <t>246.3884196</t>
  </si>
  <si>
    <t>320</t>
  </si>
  <si>
    <t>30639</t>
  </si>
  <si>
    <t>47778</t>
  </si>
  <si>
    <t>5785</t>
  </si>
  <si>
    <t>3891</t>
  </si>
  <si>
    <t>1894</t>
  </si>
  <si>
    <t>11.96</t>
  </si>
  <si>
    <t>54.65</t>
  </si>
  <si>
    <t>5189.75807</t>
  </si>
  <si>
    <t>2163.97282</t>
  </si>
  <si>
    <t>2935.79203</t>
  </si>
  <si>
    <t>89.99322</t>
  </si>
  <si>
    <t>35057</t>
  </si>
  <si>
    <t>30169</t>
  </si>
  <si>
    <t>44235</t>
  </si>
  <si>
    <t>44141</t>
  </si>
  <si>
    <t>1110636</t>
  </si>
  <si>
    <t>371828</t>
  </si>
  <si>
    <t>370960</t>
  </si>
  <si>
    <t>284053</t>
  </si>
  <si>
    <t>249.143994</t>
  </si>
  <si>
    <t>16057</t>
  </si>
  <si>
    <t>16834</t>
  </si>
  <si>
    <t>3443</t>
  </si>
  <si>
    <t>3360</t>
  </si>
  <si>
    <t>19.71</t>
  </si>
  <si>
    <t>1743.42352</t>
  </si>
  <si>
    <t>926.38713</t>
  </si>
  <si>
    <t>780.46414</t>
  </si>
  <si>
    <t>36.57225</t>
  </si>
  <si>
    <t>118447</t>
  </si>
  <si>
    <t>170368</t>
  </si>
  <si>
    <t>102756</t>
  </si>
  <si>
    <t>148869</t>
  </si>
  <si>
    <t>146200</t>
  </si>
  <si>
    <t>4722983</t>
  </si>
  <si>
    <t>758210</t>
  </si>
  <si>
    <t>747456</t>
  </si>
  <si>
    <t>600548</t>
  </si>
  <si>
    <t>268.4994632</t>
  </si>
  <si>
    <t>31552</t>
  </si>
  <si>
    <t>32480</t>
  </si>
  <si>
    <t>337</t>
  </si>
  <si>
    <t>9239</t>
  </si>
  <si>
    <t>7950</t>
  </si>
  <si>
    <t>1289</t>
  </si>
  <si>
    <t>14.46</t>
  </si>
  <si>
    <t>5840.818107</t>
  </si>
  <si>
    <t>2035.78978</t>
  </si>
  <si>
    <t>3477.699797</t>
  </si>
  <si>
    <t>327.32853</t>
  </si>
  <si>
    <t>19785</t>
  </si>
  <si>
    <t>40101</t>
  </si>
  <si>
    <t>17568</t>
  </si>
  <si>
    <t>36341</t>
  </si>
  <si>
    <t>36320</t>
  </si>
  <si>
    <t>1219423</t>
  </si>
  <si>
    <t>263570</t>
  </si>
  <si>
    <t>263366</t>
  </si>
  <si>
    <t>175748</t>
  </si>
  <si>
    <t>240.6853473</t>
  </si>
  <si>
    <t>8972</t>
  </si>
  <si>
    <t>13042</t>
  </si>
  <si>
    <t>21.48</t>
  </si>
  <si>
    <t>1094.344736</t>
  </si>
  <si>
    <t>634.37437</t>
  </si>
  <si>
    <t>444.3020463</t>
  </si>
  <si>
    <t>15.66832</t>
  </si>
  <si>
    <t>37486</t>
  </si>
  <si>
    <t>87235</t>
  </si>
  <si>
    <t>36597</t>
  </si>
  <si>
    <t>85398</t>
  </si>
  <si>
    <t>84148</t>
  </si>
  <si>
    <t>2665527</t>
  </si>
  <si>
    <t>814266</t>
  </si>
  <si>
    <t>801990</t>
  </si>
  <si>
    <t>367969</t>
  </si>
  <si>
    <t>238.0113538</t>
  </si>
  <si>
    <t>30685</t>
  </si>
  <si>
    <t>32550</t>
  </si>
  <si>
    <t>5841</t>
  </si>
  <si>
    <t>5709</t>
  </si>
  <si>
    <t>11.77</t>
  </si>
  <si>
    <t>50.17</t>
  </si>
  <si>
    <t>4415.883906</t>
  </si>
  <si>
    <t>1938.04553</t>
  </si>
  <si>
    <t>2435.852736</t>
  </si>
  <si>
    <t>41.98564</t>
  </si>
  <si>
    <t>64962</t>
  </si>
  <si>
    <t>129425</t>
  </si>
  <si>
    <t>55879</t>
  </si>
  <si>
    <t>114650</t>
  </si>
  <si>
    <t>566</t>
  </si>
  <si>
    <t>110698</t>
  </si>
  <si>
    <t>2234089</t>
  </si>
  <si>
    <t>978840</t>
  </si>
  <si>
    <t>4761</t>
  </si>
  <si>
    <t>952171</t>
  </si>
  <si>
    <t>535620</t>
  </si>
  <si>
    <t>240.9195006</t>
  </si>
  <si>
    <t>499</t>
  </si>
  <si>
    <t>31105</t>
  </si>
  <si>
    <t>48790</t>
  </si>
  <si>
    <t>5552</t>
  </si>
  <si>
    <t>5059</t>
  </si>
  <si>
    <t>22.23</t>
  </si>
  <si>
    <t>3645.471506</t>
  </si>
  <si>
    <t>2358.21644</t>
  </si>
  <si>
    <t>1130.928106</t>
  </si>
  <si>
    <t>156.32696</t>
  </si>
  <si>
    <t>46386</t>
  </si>
  <si>
    <t>93450</t>
  </si>
  <si>
    <t>41778</t>
  </si>
  <si>
    <t>84800</t>
  </si>
  <si>
    <t>81952</t>
  </si>
  <si>
    <t>2596113</t>
  </si>
  <si>
    <t>419493</t>
  </si>
  <si>
    <t>3482</t>
  </si>
  <si>
    <t>404388</t>
  </si>
  <si>
    <t>227841</t>
  </si>
  <si>
    <t>301.8886775</t>
  </si>
  <si>
    <t>17439</t>
  </si>
  <si>
    <t>5972</t>
  </si>
  <si>
    <t>5866</t>
  </si>
  <si>
    <t>6.18</t>
  </si>
  <si>
    <t>57.66</t>
  </si>
  <si>
    <t>4356.008671</t>
  </si>
  <si>
    <t>1266.40187</t>
  </si>
  <si>
    <t>2975.939831</t>
  </si>
  <si>
    <t>113.66697</t>
  </si>
  <si>
    <t>41504</t>
  </si>
  <si>
    <t>85317</t>
  </si>
  <si>
    <t>40415</t>
  </si>
  <si>
    <t>83049</t>
  </si>
  <si>
    <t>1452</t>
  </si>
  <si>
    <t>65273</t>
  </si>
  <si>
    <t>2246262</t>
  </si>
  <si>
    <t>1082525</t>
  </si>
  <si>
    <t>15101</t>
  </si>
  <si>
    <t>831392</t>
  </si>
  <si>
    <t>546954</t>
  </si>
  <si>
    <t>241.9077121</t>
  </si>
  <si>
    <t>44873</t>
  </si>
  <si>
    <t>7068</t>
  </si>
  <si>
    <t>6533</t>
  </si>
  <si>
    <t>20.28</t>
  </si>
  <si>
    <t>6833.573622</t>
  </si>
  <si>
    <t>2618.71146</t>
  </si>
  <si>
    <t>4168.273272</t>
  </si>
  <si>
    <t>46.58889</t>
  </si>
  <si>
    <t>24898</t>
  </si>
  <si>
    <t>47437</t>
  </si>
  <si>
    <t>24041</t>
  </si>
  <si>
    <t>46206</t>
  </si>
  <si>
    <t>46165</t>
  </si>
  <si>
    <t>1313370</t>
  </si>
  <si>
    <t>217771</t>
  </si>
  <si>
    <t>217503</t>
  </si>
  <si>
    <t>120936</t>
  </si>
  <si>
    <t>247.2007843</t>
  </si>
  <si>
    <t>12288</t>
  </si>
  <si>
    <t>15133</t>
  </si>
  <si>
    <t>5453</t>
  </si>
  <si>
    <t>4886</t>
  </si>
  <si>
    <t>567</t>
  </si>
  <si>
    <t>14.04</t>
  </si>
  <si>
    <t>28.63</t>
  </si>
  <si>
    <t>1426.18733</t>
  </si>
  <si>
    <t>538.33162</t>
  </si>
  <si>
    <t>845.01102</t>
  </si>
  <si>
    <t>42.84469</t>
  </si>
  <si>
    <t>125321</t>
  </si>
  <si>
    <t>248232</t>
  </si>
  <si>
    <t>116517</t>
  </si>
  <si>
    <t>232705</t>
  </si>
  <si>
    <t>4805</t>
  </si>
  <si>
    <t>168540</t>
  </si>
  <si>
    <t>6672148</t>
  </si>
  <si>
    <t>1893132</t>
  </si>
  <si>
    <t>29368</t>
  </si>
  <si>
    <t>1610471</t>
  </si>
  <si>
    <t>913646</t>
  </si>
  <si>
    <t>316.2199831</t>
  </si>
  <si>
    <t>75142</t>
  </si>
  <si>
    <t>82022</t>
  </si>
  <si>
    <t>133</t>
  </si>
  <si>
    <t>17852</t>
  </si>
  <si>
    <t>17310</t>
  </si>
  <si>
    <t>542</t>
  </si>
  <si>
    <t>11.08</t>
  </si>
  <si>
    <t>46.61</t>
  </si>
  <si>
    <t>11918.25337</t>
  </si>
  <si>
    <t>5986.46169</t>
  </si>
  <si>
    <t>5768.183297</t>
  </si>
  <si>
    <t>163.60838</t>
  </si>
  <si>
    <t>60933</t>
  </si>
  <si>
    <t>101814</t>
  </si>
  <si>
    <t>53121</t>
  </si>
  <si>
    <t>90005</t>
  </si>
  <si>
    <t>89624</t>
  </si>
  <si>
    <t>1399402</t>
  </si>
  <si>
    <t>473533</t>
  </si>
  <si>
    <t>470681</t>
  </si>
  <si>
    <t>368337</t>
  </si>
  <si>
    <t>245.5517626</t>
  </si>
  <si>
    <t>23701</t>
  </si>
  <si>
    <t>26632</t>
  </si>
  <si>
    <t>4489</t>
  </si>
  <si>
    <t>4243</t>
  </si>
  <si>
    <t>246</t>
  </si>
  <si>
    <t>18.34</t>
  </si>
  <si>
    <t>25.88</t>
  </si>
  <si>
    <t>2515.906607</t>
  </si>
  <si>
    <t>1162.768628</t>
  </si>
  <si>
    <t>1268.388309</t>
  </si>
  <si>
    <t>84.74967</t>
  </si>
  <si>
    <t>53911</t>
  </si>
  <si>
    <t>111355</t>
  </si>
  <si>
    <t>45822</t>
  </si>
  <si>
    <t>95472</t>
  </si>
  <si>
    <t>95349</t>
  </si>
  <si>
    <t>1695955</t>
  </si>
  <si>
    <t>611285</t>
  </si>
  <si>
    <t>610342</t>
  </si>
  <si>
    <t>381907</t>
  </si>
  <si>
    <t>251.741659</t>
  </si>
  <si>
    <t>16808</t>
  </si>
  <si>
    <t>21055</t>
  </si>
  <si>
    <t>6190</t>
  </si>
  <si>
    <t>5735</t>
  </si>
  <si>
    <t>455</t>
  </si>
  <si>
    <t>2865.350094</t>
  </si>
  <si>
    <t>1538.859</t>
  </si>
  <si>
    <t>1238.357434</t>
  </si>
  <si>
    <t>88.13366</t>
  </si>
  <si>
    <t>35576</t>
  </si>
  <si>
    <t>38590</t>
  </si>
  <si>
    <t>25986</t>
  </si>
  <si>
    <t>28381</t>
  </si>
  <si>
    <t>27939</t>
  </si>
  <si>
    <t>1712623</t>
  </si>
  <si>
    <t>923223</t>
  </si>
  <si>
    <t>907487</t>
  </si>
  <si>
    <t>506274</t>
  </si>
  <si>
    <t>292.6646401</t>
  </si>
  <si>
    <t>26069</t>
  </si>
  <si>
    <t>26155</t>
  </si>
  <si>
    <t>1721</t>
  </si>
  <si>
    <t>18.56</t>
  </si>
  <si>
    <t>54.93</t>
  </si>
  <si>
    <t>3548.38821</t>
  </si>
  <si>
    <t>2701.94727</t>
  </si>
  <si>
    <t>723.18574</t>
  </si>
  <si>
    <t>123.2552</t>
  </si>
  <si>
    <t>16657</t>
  </si>
  <si>
    <t>17086</t>
  </si>
  <si>
    <t>16649</t>
  </si>
  <si>
    <t>17077</t>
  </si>
  <si>
    <t>17069</t>
  </si>
  <si>
    <t>1470552</t>
  </si>
  <si>
    <t>585455</t>
  </si>
  <si>
    <t>585258</t>
  </si>
  <si>
    <t>253124</t>
  </si>
  <si>
    <t>280.8202116</t>
  </si>
  <si>
    <t>16643</t>
  </si>
  <si>
    <t>17358</t>
  </si>
  <si>
    <t>673</t>
  </si>
  <si>
    <t>414</t>
  </si>
  <si>
    <t>259</t>
  </si>
  <si>
    <t>8.7</t>
  </si>
  <si>
    <t>50.24</t>
  </si>
  <si>
    <t>2313.10817</t>
  </si>
  <si>
    <t>1644.07597</t>
  </si>
  <si>
    <t>596.5592</t>
  </si>
  <si>
    <t>72.473</t>
  </si>
  <si>
    <t>6726</t>
  </si>
  <si>
    <t>6837</t>
  </si>
  <si>
    <t>6723</t>
  </si>
  <si>
    <t>6834</t>
  </si>
  <si>
    <t>6786</t>
  </si>
  <si>
    <t>561848</t>
  </si>
  <si>
    <t>225033</t>
  </si>
  <si>
    <t>223404</t>
  </si>
  <si>
    <t>96579</t>
  </si>
  <si>
    <t>332.5164931</t>
  </si>
  <si>
    <t>6420</t>
  </si>
  <si>
    <t>478</t>
  </si>
  <si>
    <t>333</t>
  </si>
  <si>
    <t>3.64</t>
  </si>
  <si>
    <t>86.4</t>
  </si>
  <si>
    <t>1278.165487</t>
  </si>
  <si>
    <t>748.27184</t>
  </si>
  <si>
    <t>508.0176472</t>
  </si>
  <si>
    <t>21.876</t>
  </si>
  <si>
    <t>10223</t>
  </si>
  <si>
    <t>10397</t>
  </si>
  <si>
    <t>10190</t>
  </si>
  <si>
    <t>10363</t>
  </si>
  <si>
    <t>721507</t>
  </si>
  <si>
    <t>347316</t>
  </si>
  <si>
    <t>347282</t>
  </si>
  <si>
    <t>151422</t>
  </si>
  <si>
    <t>324.3840163</t>
  </si>
  <si>
    <t>10478</t>
  </si>
  <si>
    <t>399</t>
  </si>
  <si>
    <t>17.22</t>
  </si>
  <si>
    <t>63.71</t>
  </si>
  <si>
    <t>1658.07059</t>
  </si>
  <si>
    <t>1126.63759</t>
  </si>
  <si>
    <t>495.661</t>
  </si>
  <si>
    <t>35.772</t>
  </si>
  <si>
    <t>21029</t>
  </si>
  <si>
    <t>21811</t>
  </si>
  <si>
    <t>20954</t>
  </si>
  <si>
    <t>21729</t>
  </si>
  <si>
    <t>21624</t>
  </si>
  <si>
    <t>1632878</t>
  </si>
  <si>
    <t>1014839</t>
  </si>
  <si>
    <t>449</t>
  </si>
  <si>
    <t>1009776</t>
  </si>
  <si>
    <t>617573</t>
  </si>
  <si>
    <t>304.1389097</t>
  </si>
  <si>
    <t>20941</t>
  </si>
  <si>
    <t>21276</t>
  </si>
  <si>
    <t>5.82</t>
  </si>
  <si>
    <t>81.21</t>
  </si>
  <si>
    <t>3424.475104</t>
  </si>
  <si>
    <t>3086.52027</t>
  </si>
  <si>
    <t>267.921334</t>
  </si>
  <si>
    <t>70.0335</t>
  </si>
  <si>
    <t>38088</t>
  </si>
  <si>
    <t>39912</t>
  </si>
  <si>
    <t>37299</t>
  </si>
  <si>
    <t>37975</t>
  </si>
  <si>
    <t>37355</t>
  </si>
  <si>
    <t>3009644</t>
  </si>
  <si>
    <t>1200760</t>
  </si>
  <si>
    <t>1180642</t>
  </si>
  <si>
    <t>594765</t>
  </si>
  <si>
    <t>303.6034362</t>
  </si>
  <si>
    <t>37301</t>
  </si>
  <si>
    <t>37509</t>
  </si>
  <si>
    <t>2029</t>
  </si>
  <si>
    <t>1177</t>
  </si>
  <si>
    <t>4.29</t>
  </si>
  <si>
    <t>64.33</t>
  </si>
  <si>
    <t>4987.691693</t>
  </si>
  <si>
    <t>3645.54862</t>
  </si>
  <si>
    <t>1202.690073</t>
  </si>
  <si>
    <t>139.453</t>
  </si>
  <si>
    <t>34025</t>
  </si>
  <si>
    <t>34503</t>
  </si>
  <si>
    <t>33648</t>
  </si>
  <si>
    <t>34124</t>
  </si>
  <si>
    <t>33913</t>
  </si>
  <si>
    <t>2760952</t>
  </si>
  <si>
    <t>1537757</t>
  </si>
  <si>
    <t>1529349</t>
  </si>
  <si>
    <t>611235</t>
  </si>
  <si>
    <t>285.424333</t>
  </si>
  <si>
    <t>33210</t>
  </si>
  <si>
    <t>33435</t>
  </si>
  <si>
    <t>1965</t>
  </si>
  <si>
    <t>1520</t>
  </si>
  <si>
    <t>1.3</t>
  </si>
  <si>
    <t>79.94</t>
  </si>
  <si>
    <t>5216.199134</t>
  </si>
  <si>
    <t>4389.13266</t>
  </si>
  <si>
    <t>716.5247144</t>
  </si>
  <si>
    <t>110.54176</t>
  </si>
  <si>
    <t>22473</t>
  </si>
  <si>
    <t>23820</t>
  </si>
  <si>
    <t>22384</t>
  </si>
  <si>
    <t>23730</t>
  </si>
  <si>
    <t>23710</t>
  </si>
  <si>
    <t>1829148</t>
  </si>
  <si>
    <t>1033609</t>
  </si>
  <si>
    <t>1032768</t>
  </si>
  <si>
    <t>479628</t>
  </si>
  <si>
    <t>313.2226142</t>
  </si>
  <si>
    <t>22518</t>
  </si>
  <si>
    <t>22672</t>
  </si>
  <si>
    <t>1194</t>
  </si>
  <si>
    <t>79.77</t>
  </si>
  <si>
    <t>4528.957257</t>
  </si>
  <si>
    <t>3237.49713</t>
  </si>
  <si>
    <t>1187.469127</t>
  </si>
  <si>
    <t>103.991</t>
  </si>
  <si>
    <t>18226</t>
  </si>
  <si>
    <t>21026</t>
  </si>
  <si>
    <t>20938</t>
  </si>
  <si>
    <t>20512</t>
  </si>
  <si>
    <t>1465450</t>
  </si>
  <si>
    <t>681385</t>
  </si>
  <si>
    <t>876</t>
  </si>
  <si>
    <t>665983</t>
  </si>
  <si>
    <t>353303</t>
  </si>
  <si>
    <t>328.3641289</t>
  </si>
  <si>
    <t>18105</t>
  </si>
  <si>
    <t>18768</t>
  </si>
  <si>
    <t>582</t>
  </si>
  <si>
    <t>1030</t>
  </si>
  <si>
    <t>9.04</t>
  </si>
  <si>
    <t>2655.511861</t>
  </si>
  <si>
    <t>2237.42392</t>
  </si>
  <si>
    <t>321.0519408</t>
  </si>
  <si>
    <t>97.036</t>
  </si>
  <si>
    <t>8039</t>
  </si>
  <si>
    <t>8024</t>
  </si>
  <si>
    <t>8046</t>
  </si>
  <si>
    <t>8019</t>
  </si>
  <si>
    <t>985130</t>
  </si>
  <si>
    <t>266082</t>
  </si>
  <si>
    <t>265198</t>
  </si>
  <si>
    <t>119610</t>
  </si>
  <si>
    <t>295.1423696</t>
  </si>
  <si>
    <t>8012</t>
  </si>
  <si>
    <t>8065</t>
  </si>
  <si>
    <t>60.31</t>
  </si>
  <si>
    <t>1017.19439</t>
  </si>
  <si>
    <t>785.32072</t>
  </si>
  <si>
    <t>183.16867</t>
  </si>
  <si>
    <t>48.705</t>
  </si>
  <si>
    <t>15932</t>
  </si>
  <si>
    <t>22352</t>
  </si>
  <si>
    <t>15888</t>
  </si>
  <si>
    <t>22306</t>
  </si>
  <si>
    <t>22149</t>
  </si>
  <si>
    <t>1350268</t>
  </si>
  <si>
    <t>632328</t>
  </si>
  <si>
    <t>627502</t>
  </si>
  <si>
    <t>341841</t>
  </si>
  <si>
    <t>319.1008179</t>
  </si>
  <si>
    <t>15918</t>
  </si>
  <si>
    <t>16066</t>
  </si>
  <si>
    <t>843</t>
  </si>
  <si>
    <t>672</t>
  </si>
  <si>
    <t>14.26</t>
  </si>
  <si>
    <t>68.04</t>
  </si>
  <si>
    <t>2284.043199</t>
  </si>
  <si>
    <t>2017.76382</t>
  </si>
  <si>
    <t>191.536289</t>
  </si>
  <si>
    <t>74.74309</t>
  </si>
  <si>
    <t>75915</t>
  </si>
  <si>
    <t>149935</t>
  </si>
  <si>
    <t>74024</t>
  </si>
  <si>
    <t>146873</t>
  </si>
  <si>
    <t>136005</t>
  </si>
  <si>
    <t>2306060</t>
  </si>
  <si>
    <t>2301395</t>
  </si>
  <si>
    <t>2142970</t>
  </si>
  <si>
    <t>1075557</t>
  </si>
  <si>
    <t>240.0450757</t>
  </si>
  <si>
    <t>62730</t>
  </si>
  <si>
    <t>72917</t>
  </si>
  <si>
    <t>2134</t>
  </si>
  <si>
    <t>1940</t>
  </si>
  <si>
    <t>6.07</t>
  </si>
  <si>
    <t>41.87</t>
  </si>
  <si>
    <t>7283.042142</t>
  </si>
  <si>
    <t>5524.38537</t>
  </si>
  <si>
    <t>1710.384772</t>
  </si>
  <si>
    <t>48.272</t>
  </si>
  <si>
    <t>25806</t>
  </si>
  <si>
    <t>40008</t>
  </si>
  <si>
    <t>24765</t>
  </si>
  <si>
    <t>38864</t>
  </si>
  <si>
    <t>840480</t>
  </si>
  <si>
    <t>799000</t>
  </si>
  <si>
    <t>798985</t>
  </si>
  <si>
    <t>374445</t>
  </si>
  <si>
    <t>230.9534894</t>
  </si>
  <si>
    <t>22141</t>
  </si>
  <si>
    <t>24370</t>
  </si>
  <si>
    <t>860</t>
  </si>
  <si>
    <t>851</t>
  </si>
  <si>
    <t>17.54</t>
  </si>
  <si>
    <t>47.58</t>
  </si>
  <si>
    <t>2009.132288</t>
  </si>
  <si>
    <t>1845.31838</t>
  </si>
  <si>
    <t>152.6439081</t>
  </si>
  <si>
    <t>53650</t>
  </si>
  <si>
    <t>83519</t>
  </si>
  <si>
    <t>52838</t>
  </si>
  <si>
    <t>82439</t>
  </si>
  <si>
    <t>1764117</t>
  </si>
  <si>
    <t>1769667</t>
  </si>
  <si>
    <t>785471</t>
  </si>
  <si>
    <t>240.6364762</t>
  </si>
  <si>
    <t>50970</t>
  </si>
  <si>
    <t>939</t>
  </si>
  <si>
    <t>8.26</t>
  </si>
  <si>
    <t>57.32</t>
  </si>
  <si>
    <t>5903.487161</t>
  </si>
  <si>
    <t>4258.46431</t>
  </si>
  <si>
    <t>1604.124751</t>
  </si>
  <si>
    <t>40.8981</t>
  </si>
  <si>
    <t>21700</t>
  </si>
  <si>
    <t>41679</t>
  </si>
  <si>
    <t>21492</t>
  </si>
  <si>
    <t>41303</t>
  </si>
  <si>
    <t>691578</t>
  </si>
  <si>
    <t>279190</t>
  </si>
  <si>
    <t>270.6477881</t>
  </si>
  <si>
    <t>20105</t>
  </si>
  <si>
    <t>22167</t>
  </si>
  <si>
    <t>427</t>
  </si>
  <si>
    <t>30.38</t>
  </si>
  <si>
    <t>3420.978694</t>
  </si>
  <si>
    <t>1871.74056</t>
  </si>
  <si>
    <t>1528.072134</t>
  </si>
  <si>
    <t>21.166</t>
  </si>
  <si>
    <t>35676</t>
  </si>
  <si>
    <t>54243</t>
  </si>
  <si>
    <t>34998</t>
  </si>
  <si>
    <t>53301</t>
  </si>
  <si>
    <t>1193811</t>
  </si>
  <si>
    <t>1197160</t>
  </si>
  <si>
    <t>541192</t>
  </si>
  <si>
    <t>215.1076681</t>
  </si>
  <si>
    <t>32853</t>
  </si>
  <si>
    <t>35229</t>
  </si>
  <si>
    <t>684</t>
  </si>
  <si>
    <t>65.41</t>
  </si>
  <si>
    <t>3263.42524</t>
  </si>
  <si>
    <t>2575.18296</t>
  </si>
  <si>
    <t>638.5912801</t>
  </si>
  <si>
    <t>49.651</t>
  </si>
  <si>
    <t>56133</t>
  </si>
  <si>
    <t>63392</t>
  </si>
  <si>
    <t>55844</t>
  </si>
  <si>
    <t>63103</t>
  </si>
  <si>
    <t>63098</t>
  </si>
  <si>
    <t>1790051</t>
  </si>
  <si>
    <t>1770521</t>
  </si>
  <si>
    <t>1770346</t>
  </si>
  <si>
    <t>802703</t>
  </si>
  <si>
    <t>224.5171404</t>
  </si>
  <si>
    <t>52867</t>
  </si>
  <si>
    <t>54488</t>
  </si>
  <si>
    <t>808</t>
  </si>
  <si>
    <t>99.43</t>
  </si>
  <si>
    <t>4748.68794</t>
  </si>
  <si>
    <t>3975.12312</t>
  </si>
  <si>
    <t>738.63682</t>
  </si>
  <si>
    <t>34.928</t>
  </si>
  <si>
    <t>34230</t>
  </si>
  <si>
    <t>57256</t>
  </si>
  <si>
    <t>33197</t>
  </si>
  <si>
    <t>55810</t>
  </si>
  <si>
    <t>55809</t>
  </si>
  <si>
    <t>1124152</t>
  </si>
  <si>
    <t>1124126</t>
  </si>
  <si>
    <t>503669</t>
  </si>
  <si>
    <t>223.9115636</t>
  </si>
  <si>
    <t>26023</t>
  </si>
  <si>
    <t>39109</t>
  </si>
  <si>
    <t>5640.335414</t>
  </si>
  <si>
    <t>2517.10632</t>
  </si>
  <si>
    <t>3109.248094</t>
  </si>
  <si>
    <t>13.981</t>
  </si>
  <si>
    <t>38700</t>
  </si>
  <si>
    <t>66339</t>
  </si>
  <si>
    <t>37972</t>
  </si>
  <si>
    <t>65247</t>
  </si>
  <si>
    <t>65246</t>
  </si>
  <si>
    <t>1234038</t>
  </si>
  <si>
    <t>1328948</t>
  </si>
  <si>
    <t>1328920</t>
  </si>
  <si>
    <t>615281</t>
  </si>
  <si>
    <t>226.7924554</t>
  </si>
  <si>
    <t>34028</t>
  </si>
  <si>
    <t>36464</t>
  </si>
  <si>
    <t>1308</t>
  </si>
  <si>
    <t>10.95</t>
  </si>
  <si>
    <t>65.51</t>
  </si>
  <si>
    <t>3731.68358</t>
  </si>
  <si>
    <t>3013.9538</t>
  </si>
  <si>
    <t>682.2364803</t>
  </si>
  <si>
    <t>35.4933</t>
  </si>
  <si>
    <t>51056</t>
  </si>
  <si>
    <t>94029</t>
  </si>
  <si>
    <t>47722</t>
  </si>
  <si>
    <t>88848</t>
  </si>
  <si>
    <t>1670991</t>
  </si>
  <si>
    <t>1643404</t>
  </si>
  <si>
    <t>666451</t>
  </si>
  <si>
    <t>223.759913</t>
  </si>
  <si>
    <t>42568</t>
  </si>
  <si>
    <t>49826</t>
  </si>
  <si>
    <t>1309</t>
  </si>
  <si>
    <t>1211</t>
  </si>
  <si>
    <t>49.86</t>
  </si>
  <si>
    <t>4457.310619</t>
  </si>
  <si>
    <t>3677.27936</t>
  </si>
  <si>
    <t>752.454059</t>
  </si>
  <si>
    <t>27.5772</t>
  </si>
  <si>
    <t>37445</t>
  </si>
  <si>
    <t>43603</t>
  </si>
  <si>
    <t>36424</t>
  </si>
  <si>
    <t>42490</t>
  </si>
  <si>
    <t>42381</t>
  </si>
  <si>
    <t>1178136</t>
  </si>
  <si>
    <t>1162353</t>
  </si>
  <si>
    <t>1159537</t>
  </si>
  <si>
    <t>489587</t>
  </si>
  <si>
    <t>249.9214545</t>
  </si>
  <si>
    <t>32132</t>
  </si>
  <si>
    <t>32233</t>
  </si>
  <si>
    <t>1248</t>
  </si>
  <si>
    <t>1173</t>
  </si>
  <si>
    <t>2.91</t>
  </si>
  <si>
    <t>77.08</t>
  </si>
  <si>
    <t>3648.95888</t>
  </si>
  <si>
    <t>2904.969524</t>
  </si>
  <si>
    <t>703.8827561</t>
  </si>
  <si>
    <t>40.1066</t>
  </si>
  <si>
    <t>38009</t>
  </si>
  <si>
    <t>81238</t>
  </si>
  <si>
    <t>33700</t>
  </si>
  <si>
    <t>76018</t>
  </si>
  <si>
    <t>1206586</t>
  </si>
  <si>
    <t>1204565</t>
  </si>
  <si>
    <t>584577</t>
  </si>
  <si>
    <t>223.8501036</t>
  </si>
  <si>
    <t>33358</t>
  </si>
  <si>
    <t>35277</t>
  </si>
  <si>
    <t>960</t>
  </si>
  <si>
    <t>61.23</t>
  </si>
  <si>
    <t>3567.538173</t>
  </si>
  <si>
    <t>2696.42</t>
  </si>
  <si>
    <t>841.7621731</t>
  </si>
  <si>
    <t>29.356</t>
  </si>
  <si>
    <t>130390</t>
  </si>
  <si>
    <t>236272</t>
  </si>
  <si>
    <t>96187</t>
  </si>
  <si>
    <t>177188</t>
  </si>
  <si>
    <t>27087</t>
  </si>
  <si>
    <t>87850</t>
  </si>
  <si>
    <t>2895591</t>
  </si>
  <si>
    <t>1419558</t>
  </si>
  <si>
    <t>201219</t>
  </si>
  <si>
    <t>734416</t>
  </si>
  <si>
    <t>656352</t>
  </si>
  <si>
    <t>241.0901182</t>
  </si>
  <si>
    <t>513</t>
  </si>
  <si>
    <t>44136</t>
  </si>
  <si>
    <t>23121</t>
  </si>
  <si>
    <t>19856</t>
  </si>
  <si>
    <t>3265</t>
  </si>
  <si>
    <t>41.11</t>
  </si>
  <si>
    <t>4074.179997</t>
  </si>
  <si>
    <t>3422.41406</t>
  </si>
  <si>
    <t>538.5363873</t>
  </si>
  <si>
    <t>113.22955</t>
  </si>
  <si>
    <t>246957</t>
  </si>
  <si>
    <t>412074</t>
  </si>
  <si>
    <t>227929</t>
  </si>
  <si>
    <t>381885</t>
  </si>
  <si>
    <t>33640</t>
  </si>
  <si>
    <t>264445</t>
  </si>
  <si>
    <t>10728970</t>
  </si>
  <si>
    <t>5954876</t>
  </si>
  <si>
    <t>513418</t>
  </si>
  <si>
    <t>4106798</t>
  </si>
  <si>
    <t>2912092</t>
  </si>
  <si>
    <t>195.1287107</t>
  </si>
  <si>
    <t>4783</t>
  </si>
  <si>
    <t>145684</t>
  </si>
  <si>
    <t>199375</t>
  </si>
  <si>
    <t>552</t>
  </si>
  <si>
    <t>59509</t>
  </si>
  <si>
    <t>53460</t>
  </si>
  <si>
    <t>6049</t>
  </si>
  <si>
    <t>34.79</t>
  </si>
  <si>
    <t>38.02</t>
  </si>
  <si>
    <t>12726.14905</t>
  </si>
  <si>
    <t>11619.67276</t>
  </si>
  <si>
    <t>860.6648894</t>
  </si>
  <si>
    <t>245.8114</t>
  </si>
  <si>
    <t>312332</t>
  </si>
  <si>
    <t>572550</t>
  </si>
  <si>
    <t>259660</t>
  </si>
  <si>
    <t>496995</t>
  </si>
  <si>
    <t>51741</t>
  </si>
  <si>
    <t>237116</t>
  </si>
  <si>
    <t>8732723</t>
  </si>
  <si>
    <t>4981307</t>
  </si>
  <si>
    <t>466547</t>
  </si>
  <si>
    <t>2430246</t>
  </si>
  <si>
    <t>2550631</t>
  </si>
  <si>
    <t>238.3544221</t>
  </si>
  <si>
    <t>2237</t>
  </si>
  <si>
    <t>135974</t>
  </si>
  <si>
    <t>204646</t>
  </si>
  <si>
    <t>38991</t>
  </si>
  <si>
    <t>35034</t>
  </si>
  <si>
    <t>3957</t>
  </si>
  <si>
    <t>22.66</t>
  </si>
  <si>
    <t>52.25</t>
  </si>
  <si>
    <t>12920.65824</t>
  </si>
  <si>
    <t>11873.16551</t>
  </si>
  <si>
    <t>790.201068</t>
  </si>
  <si>
    <t>257.29166</t>
  </si>
  <si>
    <t>426651</t>
  </si>
  <si>
    <t>730805</t>
  </si>
  <si>
    <t>348862</t>
  </si>
  <si>
    <t>620091</t>
  </si>
  <si>
    <t>63039</t>
  </si>
  <si>
    <t>339753</t>
  </si>
  <si>
    <t>15045015</t>
  </si>
  <si>
    <t>7165245</t>
  </si>
  <si>
    <t>680313</t>
  </si>
  <si>
    <t>3818565</t>
  </si>
  <si>
    <t>3646918</t>
  </si>
  <si>
    <t>238.4506663</t>
  </si>
  <si>
    <t>2757</t>
  </si>
  <si>
    <t>187939</t>
  </si>
  <si>
    <t>261517</t>
  </si>
  <si>
    <t>374</t>
  </si>
  <si>
    <t>75504</t>
  </si>
  <si>
    <t>67311</t>
  </si>
  <si>
    <t>8193</t>
  </si>
  <si>
    <t>13.24</t>
  </si>
  <si>
    <t>67.23</t>
  </si>
  <si>
    <t>19643.5943</t>
  </si>
  <si>
    <t>17085.57445</t>
  </si>
  <si>
    <t>2140.372025</t>
  </si>
  <si>
    <t>417.64783</t>
  </si>
  <si>
    <t>254373</t>
  </si>
  <si>
    <t>422203</t>
  </si>
  <si>
    <t>164027</t>
  </si>
  <si>
    <t>289793</t>
  </si>
  <si>
    <t>47675</t>
  </si>
  <si>
    <t>22607</t>
  </si>
  <si>
    <t>2569846</t>
  </si>
  <si>
    <t>1393256</t>
  </si>
  <si>
    <t>211856</t>
  </si>
  <si>
    <t>97166</t>
  </si>
  <si>
    <t>622570</t>
  </si>
  <si>
    <t>244.964539</t>
  </si>
  <si>
    <t>319</t>
  </si>
  <si>
    <t>51277</t>
  </si>
  <si>
    <t>71213</t>
  </si>
  <si>
    <t>31571</t>
  </si>
  <si>
    <t>29980</t>
  </si>
  <si>
    <t>1591</t>
  </si>
  <si>
    <t>24.51</t>
  </si>
  <si>
    <t>46.88</t>
  </si>
  <si>
    <t>4082.838175</t>
  </si>
  <si>
    <t>3412.983138</t>
  </si>
  <si>
    <t>477.9430071</t>
  </si>
  <si>
    <t>191.91203</t>
  </si>
  <si>
    <t>203824</t>
  </si>
  <si>
    <t>384317</t>
  </si>
  <si>
    <t>137340</t>
  </si>
  <si>
    <t>276209</t>
  </si>
  <si>
    <t>56092</t>
  </si>
  <si>
    <t>13138</t>
  </si>
  <si>
    <t>2007507</t>
  </si>
  <si>
    <t>1477395</t>
  </si>
  <si>
    <t>262488</t>
  </si>
  <si>
    <t>72132</t>
  </si>
  <si>
    <t>619080</t>
  </si>
  <si>
    <t>241.1835825</t>
  </si>
  <si>
    <t>363</t>
  </si>
  <si>
    <t>49529</t>
  </si>
  <si>
    <t>79340</t>
  </si>
  <si>
    <t>221</t>
  </si>
  <si>
    <t>19366</t>
  </si>
  <si>
    <t>16322</t>
  </si>
  <si>
    <t>3044</t>
  </si>
  <si>
    <t>30.26</t>
  </si>
  <si>
    <t>48.67</t>
  </si>
  <si>
    <t>4311.124232</t>
  </si>
  <si>
    <t>3563.234188</t>
  </si>
  <si>
    <t>538.6440137</t>
  </si>
  <si>
    <t>209.24603</t>
  </si>
  <si>
    <t>203250</t>
  </si>
  <si>
    <t>374612</t>
  </si>
  <si>
    <t>167901</t>
  </si>
  <si>
    <t>316113</t>
  </si>
  <si>
    <t>60006</t>
  </si>
  <si>
    <t>45145</t>
  </si>
  <si>
    <t>4623961</t>
  </si>
  <si>
    <t>3231105</t>
  </si>
  <si>
    <t>531040</t>
  </si>
  <si>
    <t>411833</t>
  </si>
  <si>
    <t>1573554</t>
  </si>
  <si>
    <t>227.3853951</t>
  </si>
  <si>
    <t>2026</t>
  </si>
  <si>
    <t>82032</t>
  </si>
  <si>
    <t>121788</t>
  </si>
  <si>
    <t>33910</t>
  </si>
  <si>
    <t>32106</t>
  </si>
  <si>
    <t>1804</t>
  </si>
  <si>
    <t>31.49</t>
  </si>
  <si>
    <t>8310.0224</t>
  </si>
  <si>
    <t>7347.060871</t>
  </si>
  <si>
    <t>821.9538094</t>
  </si>
  <si>
    <t>141.00772</t>
  </si>
  <si>
    <t>159444</t>
  </si>
  <si>
    <t>284891</t>
  </si>
  <si>
    <t>146821</t>
  </si>
  <si>
    <t>263032</t>
  </si>
  <si>
    <t>57028</t>
  </si>
  <si>
    <t>147283</t>
  </si>
  <si>
    <t>7838677</t>
  </si>
  <si>
    <t>5234582</t>
  </si>
  <si>
    <t>1142099</t>
  </si>
  <si>
    <t>2936498</t>
  </si>
  <si>
    <t>2639877</t>
  </si>
  <si>
    <t>226.198949</t>
  </si>
  <si>
    <t>113973</t>
  </si>
  <si>
    <t>180342</t>
  </si>
  <si>
    <t>35114</t>
  </si>
  <si>
    <t>32411</t>
  </si>
  <si>
    <t>42.56</t>
  </si>
  <si>
    <t>37.22</t>
  </si>
  <si>
    <t>13579.38076</t>
  </si>
  <si>
    <t>11840.56947</t>
  </si>
  <si>
    <t>1513.729257</t>
  </si>
  <si>
    <t>225.08203</t>
  </si>
  <si>
    <t>278003</t>
  </si>
  <si>
    <t>524884</t>
  </si>
  <si>
    <t>233654</t>
  </si>
  <si>
    <t>453766</t>
  </si>
  <si>
    <t>71252</t>
  </si>
  <si>
    <t>106275</t>
  </si>
  <si>
    <t>8725813</t>
  </si>
  <si>
    <t>5361748</t>
  </si>
  <si>
    <t>792059</t>
  </si>
  <si>
    <t>1297022</t>
  </si>
  <si>
    <t>2587782</t>
  </si>
  <si>
    <t>313.4592511</t>
  </si>
  <si>
    <t>9482</t>
  </si>
  <si>
    <t>128346</t>
  </si>
  <si>
    <t>224030</t>
  </si>
  <si>
    <t>517</t>
  </si>
  <si>
    <t>52110</t>
  </si>
  <si>
    <t>47482</t>
  </si>
  <si>
    <t>4628</t>
  </si>
  <si>
    <t>56.02</t>
  </si>
  <si>
    <t>35.98</t>
  </si>
  <si>
    <t>18505.15902</t>
  </si>
  <si>
    <t>16806.89512</t>
  </si>
  <si>
    <t>1410.909574</t>
  </si>
  <si>
    <t>287.35432</t>
  </si>
  <si>
    <t>267924</t>
  </si>
  <si>
    <t>488677</t>
  </si>
  <si>
    <t>219076</t>
  </si>
  <si>
    <t>70803</t>
  </si>
  <si>
    <t>132398</t>
  </si>
  <si>
    <t>6913961</t>
  </si>
  <si>
    <t>4995735</t>
  </si>
  <si>
    <t>910379</t>
  </si>
  <si>
    <t>1742397</t>
  </si>
  <si>
    <t>2510906</t>
  </si>
  <si>
    <t>323.4635368</t>
  </si>
  <si>
    <t>8296</t>
  </si>
  <si>
    <t>127025</t>
  </si>
  <si>
    <t>210116</t>
  </si>
  <si>
    <t>351</t>
  </si>
  <si>
    <t>42447</t>
  </si>
  <si>
    <t>36483</t>
  </si>
  <si>
    <t>50.13</t>
  </si>
  <si>
    <t>28.26</t>
  </si>
  <si>
    <t>21832.70941</t>
  </si>
  <si>
    <t>16159.38112</t>
  </si>
  <si>
    <t>5437.116606</t>
  </si>
  <si>
    <t>236.21168</t>
  </si>
  <si>
    <t>254297</t>
  </si>
  <si>
    <t>398552</t>
  </si>
  <si>
    <t>216772</t>
  </si>
  <si>
    <t>348870</t>
  </si>
  <si>
    <t>46607</t>
  </si>
  <si>
    <t>197885</t>
  </si>
  <si>
    <t>9279893</t>
  </si>
  <si>
    <t>4968746</t>
  </si>
  <si>
    <t>653923</t>
  </si>
  <si>
    <t>2698822</t>
  </si>
  <si>
    <t>2314678</t>
  </si>
  <si>
    <t>234.338773</t>
  </si>
  <si>
    <t>3201</t>
  </si>
  <si>
    <t>122312</t>
  </si>
  <si>
    <t>163958</t>
  </si>
  <si>
    <t>557</t>
  </si>
  <si>
    <t>42127</t>
  </si>
  <si>
    <t>36976</t>
  </si>
  <si>
    <t>5151</t>
  </si>
  <si>
    <t>19.14</t>
  </si>
  <si>
    <t>50.52</t>
  </si>
  <si>
    <t>15296.42049</t>
  </si>
  <si>
    <t>11643.69841</t>
  </si>
  <si>
    <t>3416.879557</t>
  </si>
  <si>
    <t>235.84252</t>
  </si>
  <si>
    <t>467693</t>
  </si>
  <si>
    <t>711658</t>
  </si>
  <si>
    <t>432457</t>
  </si>
  <si>
    <t>666145</t>
  </si>
  <si>
    <t>117796</t>
  </si>
  <si>
    <t>33184</t>
  </si>
  <si>
    <t>20526071</t>
  </si>
  <si>
    <t>11374065</t>
  </si>
  <si>
    <t>1726051</t>
  </si>
  <si>
    <t>546554</t>
  </si>
  <si>
    <t>6694233</t>
  </si>
  <si>
    <t>232.1151742</t>
  </si>
  <si>
    <t>10953</t>
  </si>
  <si>
    <t>247410</t>
  </si>
  <si>
    <t>300224</t>
  </si>
  <si>
    <t>506</t>
  </si>
  <si>
    <t>66429</t>
  </si>
  <si>
    <t>12369</t>
  </si>
  <si>
    <t>49.58</t>
  </si>
  <si>
    <t>30.97</t>
  </si>
  <si>
    <t>29189.93008</t>
  </si>
  <si>
    <t>26400.93079</t>
  </si>
  <si>
    <t>2215.9527</t>
  </si>
  <si>
    <t>573.04659</t>
  </si>
  <si>
    <t>188824</t>
  </si>
  <si>
    <t>369326</t>
  </si>
  <si>
    <t>124532</t>
  </si>
  <si>
    <t>265645</t>
  </si>
  <si>
    <t>41124</t>
  </si>
  <si>
    <t>1669204</t>
  </si>
  <si>
    <t>1384709</t>
  </si>
  <si>
    <t>177273</t>
  </si>
  <si>
    <t>4573</t>
  </si>
  <si>
    <t>584468</t>
  </si>
  <si>
    <t>243.3040699</t>
  </si>
  <si>
    <t>50572</t>
  </si>
  <si>
    <t>85605</t>
  </si>
  <si>
    <t>22591</t>
  </si>
  <si>
    <t>2222</t>
  </si>
  <si>
    <t>34.28</t>
  </si>
  <si>
    <t>37.91</t>
  </si>
  <si>
    <t>3969.204262</t>
  </si>
  <si>
    <t>3369.053353</t>
  </si>
  <si>
    <t>393.6666198</t>
  </si>
  <si>
    <t>206.48429</t>
  </si>
  <si>
    <t>189803</t>
  </si>
  <si>
    <t>350846</t>
  </si>
  <si>
    <t>143047</t>
  </si>
  <si>
    <t>279884</t>
  </si>
  <si>
    <t>51223</t>
  </si>
  <si>
    <t>65680</t>
  </si>
  <si>
    <t>4094382</t>
  </si>
  <si>
    <t>2173564</t>
  </si>
  <si>
    <t>369592</t>
  </si>
  <si>
    <t>558787</t>
  </si>
  <si>
    <t>943256</t>
  </si>
  <si>
    <t>317.7304941</t>
  </si>
  <si>
    <t>3167</t>
  </si>
  <si>
    <t>57533</t>
  </si>
  <si>
    <t>96541</t>
  </si>
  <si>
    <t>22994</t>
  </si>
  <si>
    <t>18742</t>
  </si>
  <si>
    <t>4252</t>
  </si>
  <si>
    <t>46.86</t>
  </si>
  <si>
    <t>44.66</t>
  </si>
  <si>
    <t>7484.700721</t>
  </si>
  <si>
    <t>6906.075636</t>
  </si>
  <si>
    <t>289.8806651</t>
  </si>
  <si>
    <t>288.74442</t>
  </si>
  <si>
    <t>63075</t>
  </si>
  <si>
    <t>119055</t>
  </si>
  <si>
    <t>50196</t>
  </si>
  <si>
    <t>99296</t>
  </si>
  <si>
    <t>20462</t>
  </si>
  <si>
    <t>43580</t>
  </si>
  <si>
    <t>1569269</t>
  </si>
  <si>
    <t>882903</t>
  </si>
  <si>
    <t>187835</t>
  </si>
  <si>
    <t>392941</t>
  </si>
  <si>
    <t>421851</t>
  </si>
  <si>
    <t>239.6160714</t>
  </si>
  <si>
    <t>831</t>
  </si>
  <si>
    <t>22796</t>
  </si>
  <si>
    <t>34970</t>
  </si>
  <si>
    <t>8778</t>
  </si>
  <si>
    <t>8017</t>
  </si>
  <si>
    <t>761</t>
  </si>
  <si>
    <t>32.42</t>
  </si>
  <si>
    <t>45.15</t>
  </si>
  <si>
    <t>2514.485807</t>
  </si>
  <si>
    <t>2115.577483</t>
  </si>
  <si>
    <t>319.1612433</t>
  </si>
  <si>
    <t>79.74708</t>
  </si>
  <si>
    <t>65760</t>
  </si>
  <si>
    <t>122967</t>
  </si>
  <si>
    <t>53604</t>
  </si>
  <si>
    <t>103213</t>
  </si>
  <si>
    <t>15411</t>
  </si>
  <si>
    <t>34771</t>
  </si>
  <si>
    <t>1438387</t>
  </si>
  <si>
    <t>920454</t>
  </si>
  <si>
    <t>116100</t>
  </si>
  <si>
    <t>296379</t>
  </si>
  <si>
    <t>474195</t>
  </si>
  <si>
    <t>247.8342913</t>
  </si>
  <si>
    <t>368</t>
  </si>
  <si>
    <t>25314</t>
  </si>
  <si>
    <t>39271</t>
  </si>
  <si>
    <t>6846</t>
  </si>
  <si>
    <t>6383</t>
  </si>
  <si>
    <t>463</t>
  </si>
  <si>
    <t>39.5</t>
  </si>
  <si>
    <t>2990.95976</t>
  </si>
  <si>
    <t>2281.200648</t>
  </si>
  <si>
    <t>612.7628526</t>
  </si>
  <si>
    <t>96.99626</t>
  </si>
  <si>
    <t>194475</t>
  </si>
  <si>
    <t>288411</t>
  </si>
  <si>
    <t>137211</t>
  </si>
  <si>
    <t>211550</t>
  </si>
  <si>
    <t>1652</t>
  </si>
  <si>
    <t>1955636</t>
  </si>
  <si>
    <t>2379560</t>
  </si>
  <si>
    <t>321882</t>
  </si>
  <si>
    <t>12915</t>
  </si>
  <si>
    <t>1068444</t>
  </si>
  <si>
    <t>244.4128755</t>
  </si>
  <si>
    <t>71521</t>
  </si>
  <si>
    <t>98214</t>
  </si>
  <si>
    <t>19334</t>
  </si>
  <si>
    <t>17210</t>
  </si>
  <si>
    <t>2124</t>
  </si>
  <si>
    <t>20.87</t>
  </si>
  <si>
    <t>51.82</t>
  </si>
  <si>
    <t>7370.798157</t>
  </si>
  <si>
    <t>5815.95102</t>
  </si>
  <si>
    <t>1459.345417</t>
  </si>
  <si>
    <t>95.50172</t>
  </si>
  <si>
    <t>200293</t>
  </si>
  <si>
    <t>345995</t>
  </si>
  <si>
    <t>146196</t>
  </si>
  <si>
    <t>267427</t>
  </si>
  <si>
    <t>52527</t>
  </si>
  <si>
    <t>1657</t>
  </si>
  <si>
    <t>1966232</t>
  </si>
  <si>
    <t>1415159</t>
  </si>
  <si>
    <t>275396</t>
  </si>
  <si>
    <t>8331</t>
  </si>
  <si>
    <t>565684</t>
  </si>
  <si>
    <t>241.0480542</t>
  </si>
  <si>
    <t>51531</t>
  </si>
  <si>
    <t>74623</t>
  </si>
  <si>
    <t>20229</t>
  </si>
  <si>
    <t>19894</t>
  </si>
  <si>
    <t>335</t>
  </si>
  <si>
    <t>20.49</t>
  </si>
  <si>
    <t>71.22</t>
  </si>
  <si>
    <t>3967.467326</t>
  </si>
  <si>
    <t>3411.213233</t>
  </si>
  <si>
    <t>459.6907227</t>
  </si>
  <si>
    <t>96.56337</t>
  </si>
  <si>
    <t>126497</t>
  </si>
  <si>
    <t>216501</t>
  </si>
  <si>
    <t>91860</t>
  </si>
  <si>
    <t>166001</t>
  </si>
  <si>
    <t>29972</t>
  </si>
  <si>
    <t>690</t>
  </si>
  <si>
    <t>1114013</t>
  </si>
  <si>
    <t>1563005</t>
  </si>
  <si>
    <t>236082</t>
  </si>
  <si>
    <t>7891</t>
  </si>
  <si>
    <t>674144</t>
  </si>
  <si>
    <t>246.425255</t>
  </si>
  <si>
    <t>45320</t>
  </si>
  <si>
    <t>73622</t>
  </si>
  <si>
    <t>10388</t>
  </si>
  <si>
    <t>9684</t>
  </si>
  <si>
    <t>704</t>
  </si>
  <si>
    <t>22.32</t>
  </si>
  <si>
    <t>62.43</t>
  </si>
  <si>
    <t>4321.562836</t>
  </si>
  <si>
    <t>3851.639056</t>
  </si>
  <si>
    <t>391.5828696</t>
  </si>
  <si>
    <t>78.34091</t>
  </si>
  <si>
    <t>204998</t>
  </si>
  <si>
    <t>321981</t>
  </si>
  <si>
    <t>143943</t>
  </si>
  <si>
    <t>240109</t>
  </si>
  <si>
    <t>51088</t>
  </si>
  <si>
    <t>15378</t>
  </si>
  <si>
    <t>1880146</t>
  </si>
  <si>
    <t>2096898</t>
  </si>
  <si>
    <t>412900</t>
  </si>
  <si>
    <t>102886</t>
  </si>
  <si>
    <t>883776</t>
  </si>
  <si>
    <t>235.6761341</t>
  </si>
  <si>
    <t>64331</t>
  </si>
  <si>
    <t>93619</t>
  </si>
  <si>
    <t>28488</t>
  </si>
  <si>
    <t>26996</t>
  </si>
  <si>
    <t>1492</t>
  </si>
  <si>
    <t>21.13</t>
  </si>
  <si>
    <t>56.66</t>
  </si>
  <si>
    <t>5907.301536</t>
  </si>
  <si>
    <t>4941.888142</t>
  </si>
  <si>
    <t>818.3726639</t>
  </si>
  <si>
    <t>147.04073</t>
  </si>
  <si>
    <t>169931</t>
  </si>
  <si>
    <t>305238</t>
  </si>
  <si>
    <t>142135</t>
  </si>
  <si>
    <t>262299</t>
  </si>
  <si>
    <t>35719</t>
  </si>
  <si>
    <t>36755</t>
  </si>
  <si>
    <t>3575154</t>
  </si>
  <si>
    <t>2520868</t>
  </si>
  <si>
    <t>288857</t>
  </si>
  <si>
    <t>327095</t>
  </si>
  <si>
    <t>1278955</t>
  </si>
  <si>
    <t>236.5272019</t>
  </si>
  <si>
    <t>1379</t>
  </si>
  <si>
    <t>60929</t>
  </si>
  <si>
    <t>89051</t>
  </si>
  <si>
    <t>22187</t>
  </si>
  <si>
    <t>20404</t>
  </si>
  <si>
    <t>1783</t>
  </si>
  <si>
    <t>25.28</t>
  </si>
  <si>
    <t>54.05</t>
  </si>
  <si>
    <t>6609.159871</t>
  </si>
  <si>
    <t>5962.538545</t>
  </si>
  <si>
    <t>531.1824658</t>
  </si>
  <si>
    <t>115.43886</t>
  </si>
  <si>
    <t>167236</t>
  </si>
  <si>
    <t>342772</t>
  </si>
  <si>
    <t>115963</t>
  </si>
  <si>
    <t>248177</t>
  </si>
  <si>
    <t>26156</t>
  </si>
  <si>
    <t>17109</t>
  </si>
  <si>
    <t>2451310</t>
  </si>
  <si>
    <t>1881993</t>
  </si>
  <si>
    <t>166159</t>
  </si>
  <si>
    <t>101567</t>
  </si>
  <si>
    <t>853339</t>
  </si>
  <si>
    <t>245.7925907</t>
  </si>
  <si>
    <t>54802</t>
  </si>
  <si>
    <t>87563</t>
  </si>
  <si>
    <t>127</t>
  </si>
  <si>
    <t>18553</t>
  </si>
  <si>
    <t>17738</t>
  </si>
  <si>
    <t>815</t>
  </si>
  <si>
    <t>34.34</t>
  </si>
  <si>
    <t>38.93</t>
  </si>
  <si>
    <t>5735.941474</t>
  </si>
  <si>
    <t>4625.799351</t>
  </si>
  <si>
    <t>967.6037732</t>
  </si>
  <si>
    <t>142.53835</t>
  </si>
  <si>
    <t>118167</t>
  </si>
  <si>
    <t>225666</t>
  </si>
  <si>
    <t>79042</t>
  </si>
  <si>
    <t>160219</t>
  </si>
  <si>
    <t>21876</t>
  </si>
  <si>
    <t>11869</t>
  </si>
  <si>
    <t>1457825</t>
  </si>
  <si>
    <t>1073113</t>
  </si>
  <si>
    <t>135667</t>
  </si>
  <si>
    <t>50803</t>
  </si>
  <si>
    <t>461435</t>
  </si>
  <si>
    <t>244.9278205</t>
  </si>
  <si>
    <t>30989</t>
  </si>
  <si>
    <t>47009</t>
  </si>
  <si>
    <t>11872</t>
  </si>
  <si>
    <t>10324</t>
  </si>
  <si>
    <t>1548</t>
  </si>
  <si>
    <t>33.01</t>
  </si>
  <si>
    <t>3237.004601</t>
  </si>
  <si>
    <t>2628.352282</t>
  </si>
  <si>
    <t>509.5943091</t>
  </si>
  <si>
    <t>99.05801</t>
  </si>
  <si>
    <t>106058</t>
  </si>
  <si>
    <t>194535</t>
  </si>
  <si>
    <t>89299</t>
  </si>
  <si>
    <t>169423</t>
  </si>
  <si>
    <t>11848</t>
  </si>
  <si>
    <t>110077</t>
  </si>
  <si>
    <t>3084144</t>
  </si>
  <si>
    <t>1718468</t>
  </si>
  <si>
    <t>98458</t>
  </si>
  <si>
    <t>1154559</t>
  </si>
  <si>
    <t>868021</t>
  </si>
  <si>
    <t>231.220756</t>
  </si>
  <si>
    <t>915</t>
  </si>
  <si>
    <t>49781</t>
  </si>
  <si>
    <t>74175</t>
  </si>
  <si>
    <t>16706</t>
  </si>
  <si>
    <t>14450</t>
  </si>
  <si>
    <t>2256</t>
  </si>
  <si>
    <t>27.12</t>
  </si>
  <si>
    <t>56.49</t>
  </si>
  <si>
    <t>5013.130775</t>
  </si>
  <si>
    <t>3973.454701</t>
  </si>
  <si>
    <t>904.625084</t>
  </si>
  <si>
    <t>135.05099</t>
  </si>
  <si>
    <t>93488</t>
  </si>
  <si>
    <t>171525</t>
  </si>
  <si>
    <t>74201</t>
  </si>
  <si>
    <t>141681</t>
  </si>
  <si>
    <t>28812</t>
  </si>
  <si>
    <t>15503</t>
  </si>
  <si>
    <t>1572236</t>
  </si>
  <si>
    <t>1499120</t>
  </si>
  <si>
    <t>260296</t>
  </si>
  <si>
    <t>147420</t>
  </si>
  <si>
    <t>696005</t>
  </si>
  <si>
    <t>240.414033</t>
  </si>
  <si>
    <t>39766</t>
  </si>
  <si>
    <t>64774</t>
  </si>
  <si>
    <t>11556</t>
  </si>
  <si>
    <t>652</t>
  </si>
  <si>
    <t>38.71</t>
  </si>
  <si>
    <t>3913.370401</t>
  </si>
  <si>
    <t>3604.094851</t>
  </si>
  <si>
    <t>219.4396594</t>
  </si>
  <si>
    <t>89.83589</t>
  </si>
  <si>
    <t>114459</t>
  </si>
  <si>
    <t>196695</t>
  </si>
  <si>
    <t>82699</t>
  </si>
  <si>
    <t>147520</t>
  </si>
  <si>
    <t>30196</t>
  </si>
  <si>
    <t>11392</t>
  </si>
  <si>
    <t>1598668</t>
  </si>
  <si>
    <t>1203597</t>
  </si>
  <si>
    <t>211575</t>
  </si>
  <si>
    <t>82308</t>
  </si>
  <si>
    <t>477888</t>
  </si>
  <si>
    <t>252.2442557</t>
  </si>
  <si>
    <t>37430</t>
  </si>
  <si>
    <t>54980</t>
  </si>
  <si>
    <t>10439</t>
  </si>
  <si>
    <t>9708</t>
  </si>
  <si>
    <t>731</t>
  </si>
  <si>
    <t>37.71</t>
  </si>
  <si>
    <t>36.13</t>
  </si>
  <si>
    <t>3817.571067</t>
  </si>
  <si>
    <t>3036.004294</t>
  </si>
  <si>
    <t>636.358513</t>
  </si>
  <si>
    <t>145.20826</t>
  </si>
  <si>
    <t>99993</t>
  </si>
  <si>
    <t>229899</t>
  </si>
  <si>
    <t>86784</t>
  </si>
  <si>
    <t>207971</t>
  </si>
  <si>
    <t>28393</t>
  </si>
  <si>
    <t>83230</t>
  </si>
  <si>
    <t>4384709</t>
  </si>
  <si>
    <t>2101350</t>
  </si>
  <si>
    <t>295561</t>
  </si>
  <si>
    <t>870736</t>
  </si>
  <si>
    <t>1069325</t>
  </si>
  <si>
    <t>362.4945931</t>
  </si>
  <si>
    <t>4237</t>
  </si>
  <si>
    <t>51106</t>
  </si>
  <si>
    <t>99910</t>
  </si>
  <si>
    <t>662</t>
  </si>
  <si>
    <t>29769</t>
  </si>
  <si>
    <t>26204</t>
  </si>
  <si>
    <t>3565</t>
  </si>
  <si>
    <t>23.32</t>
  </si>
  <si>
    <t>50.4</t>
  </si>
  <si>
    <t>8316.543855</t>
  </si>
  <si>
    <t>7617.280131</t>
  </si>
  <si>
    <t>552.9061133</t>
  </si>
  <si>
    <t>146.35761</t>
  </si>
  <si>
    <t>146588</t>
  </si>
  <si>
    <t>243797</t>
  </si>
  <si>
    <t>123911</t>
  </si>
  <si>
    <t>210523</t>
  </si>
  <si>
    <t>35722</t>
  </si>
  <si>
    <t>131016</t>
  </si>
  <si>
    <t>6310839</t>
  </si>
  <si>
    <t>2771261</t>
  </si>
  <si>
    <t>492827</t>
  </si>
  <si>
    <t>1679899</t>
  </si>
  <si>
    <t>1348332</t>
  </si>
  <si>
    <t>236.9338142</t>
  </si>
  <si>
    <t>70992</t>
  </si>
  <si>
    <t>104304</t>
  </si>
  <si>
    <t>25241</t>
  </si>
  <si>
    <t>23249</t>
  </si>
  <si>
    <t>1992</t>
  </si>
  <si>
    <t>17.88</t>
  </si>
  <si>
    <t>57.15</t>
  </si>
  <si>
    <t>8276.316088</t>
  </si>
  <si>
    <t>6566.054389</t>
  </si>
  <si>
    <t>1575.961269</t>
  </si>
  <si>
    <t>134.30043</t>
  </si>
  <si>
    <t>213957</t>
  </si>
  <si>
    <t>362589</t>
  </si>
  <si>
    <t>175661</t>
  </si>
  <si>
    <t>306931</t>
  </si>
  <si>
    <t>45474</t>
  </si>
  <si>
    <t>173257</t>
  </si>
  <si>
    <t>6623489</t>
  </si>
  <si>
    <t>4254878</t>
  </si>
  <si>
    <t>601205</t>
  </si>
  <si>
    <t>2417569</t>
  </si>
  <si>
    <t>1888413</t>
  </si>
  <si>
    <t>235.6834377</t>
  </si>
  <si>
    <t>6176</t>
  </si>
  <si>
    <t>90365</t>
  </si>
  <si>
    <t>133701</t>
  </si>
  <si>
    <t>27395</t>
  </si>
  <si>
    <t>26076</t>
  </si>
  <si>
    <t>1319</t>
  </si>
  <si>
    <t>35.46</t>
  </si>
  <si>
    <t>10769.16503</t>
  </si>
  <si>
    <t>10028.04274</t>
  </si>
  <si>
    <t>633.1444776</t>
  </si>
  <si>
    <t>107.97781</t>
  </si>
  <si>
    <t>112455</t>
  </si>
  <si>
    <t>191165</t>
  </si>
  <si>
    <t>95684</t>
  </si>
  <si>
    <t>167442</t>
  </si>
  <si>
    <t>39760</t>
  </si>
  <si>
    <t>100045</t>
  </si>
  <si>
    <t>3366329</t>
  </si>
  <si>
    <t>2316180</t>
  </si>
  <si>
    <t>547427</t>
  </si>
  <si>
    <t>1397089</t>
  </si>
  <si>
    <t>1038947</t>
  </si>
  <si>
    <t>241.4522819</t>
  </si>
  <si>
    <t>2752</t>
  </si>
  <si>
    <t>54906</t>
  </si>
  <si>
    <t>78652</t>
  </si>
  <si>
    <t>303</t>
  </si>
  <si>
    <t>16988</t>
  </si>
  <si>
    <t>15381</t>
  </si>
  <si>
    <t>22.31</t>
  </si>
  <si>
    <t>55.75</t>
  </si>
  <si>
    <t>6680.233691</t>
  </si>
  <si>
    <t>5592.469463</t>
  </si>
  <si>
    <t>909.5498585</t>
  </si>
  <si>
    <t>178.21437</t>
  </si>
  <si>
    <t>16730</t>
  </si>
  <si>
    <t>21115</t>
  </si>
  <si>
    <t>14264</t>
  </si>
  <si>
    <t>18367</t>
  </si>
  <si>
    <t>7285</t>
  </si>
  <si>
    <t>253000</t>
  </si>
  <si>
    <t>366778</t>
  </si>
  <si>
    <t>141961</t>
  </si>
  <si>
    <t>319083</t>
  </si>
  <si>
    <t>294.1687669</t>
  </si>
  <si>
    <t>11616</t>
  </si>
  <si>
    <t>12308</t>
  </si>
  <si>
    <t>377</t>
  </si>
  <si>
    <t>76.47</t>
  </si>
  <si>
    <t>23.52</t>
  </si>
  <si>
    <t>1097.68442</t>
  </si>
  <si>
    <t>1078.94632</t>
  </si>
  <si>
    <t>3.3381</t>
  </si>
  <si>
    <t>15.4</t>
  </si>
  <si>
    <t>57196</t>
  </si>
  <si>
    <t>89765</t>
  </si>
  <si>
    <t>44755</t>
  </si>
  <si>
    <t>72524</t>
  </si>
  <si>
    <t>20027</t>
  </si>
  <si>
    <t>206</t>
  </si>
  <si>
    <t>547000</t>
  </si>
  <si>
    <t>916601</t>
  </si>
  <si>
    <t>227386</t>
  </si>
  <si>
    <t>3147</t>
  </si>
  <si>
    <t>797189</t>
  </si>
  <si>
    <t>273.9509034</t>
  </si>
  <si>
    <t>35744</t>
  </si>
  <si>
    <t>39705</t>
  </si>
  <si>
    <t>160</t>
  </si>
  <si>
    <t>318</t>
  </si>
  <si>
    <t>248</t>
  </si>
  <si>
    <t>61.55</t>
  </si>
  <si>
    <t>6.81</t>
  </si>
  <si>
    <t>2645.845446</t>
  </si>
  <si>
    <t>2511.03672</t>
  </si>
  <si>
    <t>80.1346855</t>
  </si>
  <si>
    <t>54.67404</t>
  </si>
  <si>
    <t>99632</t>
  </si>
  <si>
    <t>124519</t>
  </si>
  <si>
    <t>61793</t>
  </si>
  <si>
    <t>79330</t>
  </si>
  <si>
    <t>59303</t>
  </si>
  <si>
    <t>959938</t>
  </si>
  <si>
    <t>675658</t>
  </si>
  <si>
    <t>518243</t>
  </si>
  <si>
    <t>399760</t>
  </si>
  <si>
    <t>302.1551325</t>
  </si>
  <si>
    <t>27705</t>
  </si>
  <si>
    <t>29738</t>
  </si>
  <si>
    <t>9590</t>
  </si>
  <si>
    <t>7723</t>
  </si>
  <si>
    <t>1867</t>
  </si>
  <si>
    <t>8.32</t>
  </si>
  <si>
    <t>2367.503737</t>
  </si>
  <si>
    <t>2041.535325</t>
  </si>
  <si>
    <t>325.968412</t>
  </si>
  <si>
    <t>37615</t>
  </si>
  <si>
    <t>60199</t>
  </si>
  <si>
    <t>26339</t>
  </si>
  <si>
    <t>44388</t>
  </si>
  <si>
    <t>38231</t>
  </si>
  <si>
    <t>608916</t>
  </si>
  <si>
    <t>419759</t>
  </si>
  <si>
    <t>373062</t>
  </si>
  <si>
    <t>300758</t>
  </si>
  <si>
    <t>302.5168644</t>
  </si>
  <si>
    <t>16529</t>
  </si>
  <si>
    <t>19075</t>
  </si>
  <si>
    <t>2516</t>
  </si>
  <si>
    <t>1842</t>
  </si>
  <si>
    <t>17.16</t>
  </si>
  <si>
    <t>36.66</t>
  </si>
  <si>
    <t>1494.745294</t>
  </si>
  <si>
    <t>1269.841765</t>
  </si>
  <si>
    <t>224.9035292</t>
  </si>
  <si>
    <t>100627</t>
  </si>
  <si>
    <t>167563</t>
  </si>
  <si>
    <t>67695</t>
  </si>
  <si>
    <t>121635</t>
  </si>
  <si>
    <t>97471</t>
  </si>
  <si>
    <t>1392049</t>
  </si>
  <si>
    <t>935337</t>
  </si>
  <si>
    <t>758228</t>
  </si>
  <si>
    <t>702517</t>
  </si>
  <si>
    <t>304.3369138</t>
  </si>
  <si>
    <t>47171</t>
  </si>
  <si>
    <t>55764</t>
  </si>
  <si>
    <t>807</t>
  </si>
  <si>
    <t>4067</t>
  </si>
  <si>
    <t>1237</t>
  </si>
  <si>
    <t>77.45</t>
  </si>
  <si>
    <t>3046.182157</t>
  </si>
  <si>
    <t>2846.57576</t>
  </si>
  <si>
    <t>199.6063978</t>
  </si>
  <si>
    <t>52191</t>
  </si>
  <si>
    <t>91661</t>
  </si>
  <si>
    <t>40056</t>
  </si>
  <si>
    <t>74035</t>
  </si>
  <si>
    <t>58004</t>
  </si>
  <si>
    <t>778835</t>
  </si>
  <si>
    <t>531369</t>
  </si>
  <si>
    <t>433960</t>
  </si>
  <si>
    <t>362309</t>
  </si>
  <si>
    <t>301.3639354</t>
  </si>
  <si>
    <t>24180</t>
  </si>
  <si>
    <t>31208</t>
  </si>
  <si>
    <t>1291</t>
  </si>
  <si>
    <t>578</t>
  </si>
  <si>
    <t>3.29</t>
  </si>
  <si>
    <t>79.36</t>
  </si>
  <si>
    <t>1778.405925</t>
  </si>
  <si>
    <t>1601.35453</t>
  </si>
  <si>
    <t>177.0513945</t>
  </si>
  <si>
    <t>54150</t>
  </si>
  <si>
    <t>80518</t>
  </si>
  <si>
    <t>58513</t>
  </si>
  <si>
    <t>43782</t>
  </si>
  <si>
    <t>1695657</t>
  </si>
  <si>
    <t>1138564</t>
  </si>
  <si>
    <t>865581</t>
  </si>
  <si>
    <t>914932</t>
  </si>
  <si>
    <t>305.6837894</t>
  </si>
  <si>
    <t>26695</t>
  </si>
  <si>
    <t>28916</t>
  </si>
  <si>
    <t>6056</t>
  </si>
  <si>
    <t>5061</t>
  </si>
  <si>
    <t>995</t>
  </si>
  <si>
    <t>29.08</t>
  </si>
  <si>
    <t>21.84</t>
  </si>
  <si>
    <t>3608.051966</t>
  </si>
  <si>
    <t>3480.40558</t>
  </si>
  <si>
    <t>127.6463856</t>
  </si>
  <si>
    <t>137306</t>
  </si>
  <si>
    <t>249660</t>
  </si>
  <si>
    <t>107560</t>
  </si>
  <si>
    <t>202496</t>
  </si>
  <si>
    <t>113691</t>
  </si>
  <si>
    <t>2357021</t>
  </si>
  <si>
    <t>1574093</t>
  </si>
  <si>
    <t>922187</t>
  </si>
  <si>
    <t>591</t>
  </si>
  <si>
    <t>944755</t>
  </si>
  <si>
    <t>273.6119727</t>
  </si>
  <si>
    <t>71968</t>
  </si>
  <si>
    <t>100376</t>
  </si>
  <si>
    <t>5902</t>
  </si>
  <si>
    <t>4269</t>
  </si>
  <si>
    <t>1633</t>
  </si>
  <si>
    <t>7.54</t>
  </si>
  <si>
    <t>6277.97431</t>
  </si>
  <si>
    <t>4306.90691</t>
  </si>
  <si>
    <t>1971.0674</t>
  </si>
  <si>
    <t>111698</t>
  </si>
  <si>
    <t>171259</t>
  </si>
  <si>
    <t>67638</t>
  </si>
  <si>
    <t>108077</t>
  </si>
  <si>
    <t>86635</t>
  </si>
  <si>
    <t>1399142</t>
  </si>
  <si>
    <t>996294</t>
  </si>
  <si>
    <t>808341</t>
  </si>
  <si>
    <t>529140</t>
  </si>
  <si>
    <t>293.6735323</t>
  </si>
  <si>
    <t>37360</t>
  </si>
  <si>
    <t>46444</t>
  </si>
  <si>
    <t>9151</t>
  </si>
  <si>
    <t>2458</t>
  </si>
  <si>
    <t>10.14</t>
  </si>
  <si>
    <t>49.28</t>
  </si>
  <si>
    <t>3623.435515</t>
  </si>
  <si>
    <t>2925.851782</t>
  </si>
  <si>
    <t>697.5837329</t>
  </si>
  <si>
    <t>108960</t>
  </si>
  <si>
    <t>124685</t>
  </si>
  <si>
    <t>61486</t>
  </si>
  <si>
    <t>70965</t>
  </si>
  <si>
    <t>9300</t>
  </si>
  <si>
    <t>938483</t>
  </si>
  <si>
    <t>620523</t>
  </si>
  <si>
    <t>82492</t>
  </si>
  <si>
    <t>287225</t>
  </si>
  <si>
    <t>300.6575104</t>
  </si>
  <si>
    <t>24495</t>
  </si>
  <si>
    <t>26120</t>
  </si>
  <si>
    <t>11338</t>
  </si>
  <si>
    <t>8668</t>
  </si>
  <si>
    <t>19.35</t>
  </si>
  <si>
    <t>51.63</t>
  </si>
  <si>
    <t>3375.25597</t>
  </si>
  <si>
    <t>1865.649003</t>
  </si>
  <si>
    <t>1509.606967</t>
  </si>
  <si>
    <t>107204</t>
  </si>
  <si>
    <t>161870</t>
  </si>
  <si>
    <t>68853</t>
  </si>
  <si>
    <t>109068</t>
  </si>
  <si>
    <t>65307</t>
  </si>
  <si>
    <t>1153152</t>
  </si>
  <si>
    <t>810323</t>
  </si>
  <si>
    <t>463305</t>
  </si>
  <si>
    <t>491936</t>
  </si>
  <si>
    <t>313.3282047</t>
  </si>
  <si>
    <t>28590</t>
  </si>
  <si>
    <t>29966</t>
  </si>
  <si>
    <t>9742</t>
  </si>
  <si>
    <t>7208</t>
  </si>
  <si>
    <t>2534</t>
  </si>
  <si>
    <t>18.1</t>
  </si>
  <si>
    <t>56.23</t>
  </si>
  <si>
    <t>2908.348086</t>
  </si>
  <si>
    <t>2538.970508</t>
  </si>
  <si>
    <t>369.3775781</t>
  </si>
  <si>
    <t>72401</t>
  </si>
  <si>
    <t>97144</t>
  </si>
  <si>
    <t>41389</t>
  </si>
  <si>
    <t>56407</t>
  </si>
  <si>
    <t>50676</t>
  </si>
  <si>
    <t>379660</t>
  </si>
  <si>
    <t>282464</t>
  </si>
  <si>
    <t>263996</t>
  </si>
  <si>
    <t>212498</t>
  </si>
  <si>
    <t>307.2938151</t>
  </si>
  <si>
    <t>13253</t>
  </si>
  <si>
    <t>14043</t>
  </si>
  <si>
    <t>5298</t>
  </si>
  <si>
    <t>4635</t>
  </si>
  <si>
    <t>663</t>
  </si>
  <si>
    <t>11.58</t>
  </si>
  <si>
    <t>74.41</t>
  </si>
  <si>
    <t>1285.890317</t>
  </si>
  <si>
    <t>867.9944019</t>
  </si>
  <si>
    <t>417.8959151</t>
  </si>
  <si>
    <t>46259</t>
  </si>
  <si>
    <t>65495</t>
  </si>
  <si>
    <t>30318</t>
  </si>
  <si>
    <t>43464</t>
  </si>
  <si>
    <t>35748</t>
  </si>
  <si>
    <t>459942</t>
  </si>
  <si>
    <t>332331</t>
  </si>
  <si>
    <t>284167</t>
  </si>
  <si>
    <t>884</t>
  </si>
  <si>
    <t>248576</t>
  </si>
  <si>
    <t>300.1209367</t>
  </si>
  <si>
    <t>15401</t>
  </si>
  <si>
    <t>5517</t>
  </si>
  <si>
    <t>4871</t>
  </si>
  <si>
    <t>646</t>
  </si>
  <si>
    <t>11.44</t>
  </si>
  <si>
    <t>25.5</t>
  </si>
  <si>
    <t>1497.696895</t>
  </si>
  <si>
    <t>997.39491</t>
  </si>
  <si>
    <t>500.3019849</t>
  </si>
  <si>
    <t>105079</t>
  </si>
  <si>
    <t>131988</t>
  </si>
  <si>
    <t>69658</t>
  </si>
  <si>
    <t>92478</t>
  </si>
  <si>
    <t>76895</t>
  </si>
  <si>
    <t>2095812</t>
  </si>
  <si>
    <t>1453639</t>
  </si>
  <si>
    <t>1228952</t>
  </si>
  <si>
    <t>1201034</t>
  </si>
  <si>
    <t>301.2291392</t>
  </si>
  <si>
    <t>47261</t>
  </si>
  <si>
    <t>50378</t>
  </si>
  <si>
    <t>2377</t>
  </si>
  <si>
    <t>17.67</t>
  </si>
  <si>
    <t>41.15</t>
  </si>
  <si>
    <t>5390.713484</t>
  </si>
  <si>
    <t>4378.784247</t>
  </si>
  <si>
    <t>1011.929237</t>
  </si>
  <si>
    <t>19548</t>
  </si>
  <si>
    <t>26602</t>
  </si>
  <si>
    <t>13323</t>
  </si>
  <si>
    <t>16371</t>
  </si>
  <si>
    <t>343493</t>
  </si>
  <si>
    <t>263189</t>
  </si>
  <si>
    <t>226243</t>
  </si>
  <si>
    <t>209409</t>
  </si>
  <si>
    <t>307.0802427</t>
  </si>
  <si>
    <t>9617</t>
  </si>
  <si>
    <t>10567</t>
  </si>
  <si>
    <t>1212</t>
  </si>
  <si>
    <t>17.33</t>
  </si>
  <si>
    <t>24.26</t>
  </si>
  <si>
    <t>820.8799977</t>
  </si>
  <si>
    <t>808.20142</t>
  </si>
  <si>
    <t>12.6785777</t>
  </si>
  <si>
    <t>82035</t>
  </si>
  <si>
    <t>143041</t>
  </si>
  <si>
    <t>50894</t>
  </si>
  <si>
    <t>97292</t>
  </si>
  <si>
    <t>76609</t>
  </si>
  <si>
    <t>1017428</t>
  </si>
  <si>
    <t>673487</t>
  </si>
  <si>
    <t>540755</t>
  </si>
  <si>
    <t>497682</t>
  </si>
  <si>
    <t>263.5852793</t>
  </si>
  <si>
    <t>30620</t>
  </si>
  <si>
    <t>35863</t>
  </si>
  <si>
    <t>2998</t>
  </si>
  <si>
    <t>33.22</t>
  </si>
  <si>
    <t>47.53</t>
  </si>
  <si>
    <t>1925.80233</t>
  </si>
  <si>
    <t>1775.21259</t>
  </si>
  <si>
    <t>150.5897402</t>
  </si>
  <si>
    <t>90528</t>
  </si>
  <si>
    <t>146852</t>
  </si>
  <si>
    <t>59367</t>
  </si>
  <si>
    <t>101191</t>
  </si>
  <si>
    <t>90765</t>
  </si>
  <si>
    <t>1126109</t>
  </si>
  <si>
    <t>762605</t>
  </si>
  <si>
    <t>693730</t>
  </si>
  <si>
    <t>554961</t>
  </si>
  <si>
    <t>300.0148966</t>
  </si>
  <si>
    <t>33810</t>
  </si>
  <si>
    <t>39443</t>
  </si>
  <si>
    <t>4286</t>
  </si>
  <si>
    <t>3190</t>
  </si>
  <si>
    <t>16.31</t>
  </si>
  <si>
    <t>48.99</t>
  </si>
  <si>
    <t>2479.810673</t>
  </si>
  <si>
    <t>2287.928602</t>
  </si>
  <si>
    <t>191.8820713</t>
  </si>
  <si>
    <t>103162</t>
  </si>
  <si>
    <t>190786</t>
  </si>
  <si>
    <t>78105</t>
  </si>
  <si>
    <t>150743</t>
  </si>
  <si>
    <t>126542</t>
  </si>
  <si>
    <t>1413659</t>
  </si>
  <si>
    <t>946916</t>
  </si>
  <si>
    <t>812467</t>
  </si>
  <si>
    <t>285</t>
  </si>
  <si>
    <t>657187</t>
  </si>
  <si>
    <t>317.1093969</t>
  </si>
  <si>
    <t>48833</t>
  </si>
  <si>
    <t>62529</t>
  </si>
  <si>
    <t>176</t>
  </si>
  <si>
    <t>8162</t>
  </si>
  <si>
    <t>6220</t>
  </si>
  <si>
    <t>1942</t>
  </si>
  <si>
    <t>10.46</t>
  </si>
  <si>
    <t>52.31</t>
  </si>
  <si>
    <t>3603.801349</t>
  </si>
  <si>
    <t>3002.759617</t>
  </si>
  <si>
    <t>601.0417326</t>
  </si>
  <si>
    <t>48594</t>
  </si>
  <si>
    <t>62743</t>
  </si>
  <si>
    <t>33793</t>
  </si>
  <si>
    <t>45234</t>
  </si>
  <si>
    <t>29775</t>
  </si>
  <si>
    <t>902454</t>
  </si>
  <si>
    <t>611005</t>
  </si>
  <si>
    <t>446384</t>
  </si>
  <si>
    <t>456335</t>
  </si>
  <si>
    <t>311.9047106</t>
  </si>
  <si>
    <t>19821</t>
  </si>
  <si>
    <t>20934</t>
  </si>
  <si>
    <t>4872</t>
  </si>
  <si>
    <t>4158</t>
  </si>
  <si>
    <t>33.66</t>
  </si>
  <si>
    <t>2564.888878</t>
  </si>
  <si>
    <t>1905.753377</t>
  </si>
  <si>
    <t>659.1355009</t>
  </si>
  <si>
    <t>39806</t>
  </si>
  <si>
    <t>51669</t>
  </si>
  <si>
    <t>23891</t>
  </si>
  <si>
    <t>31066</t>
  </si>
  <si>
    <t>14497</t>
  </si>
  <si>
    <t>581060</t>
  </si>
  <si>
    <t>400317</t>
  </si>
  <si>
    <t>178194</t>
  </si>
  <si>
    <t>109546</t>
  </si>
  <si>
    <t>305.1509004</t>
  </si>
  <si>
    <t>10660</t>
  </si>
  <si>
    <t>11469</t>
  </si>
  <si>
    <t>4776</t>
  </si>
  <si>
    <t>4184</t>
  </si>
  <si>
    <t>7.25</t>
  </si>
  <si>
    <t>62.99</t>
  </si>
  <si>
    <t>1869.991389</t>
  </si>
  <si>
    <t>1221.57093</t>
  </si>
  <si>
    <t>648.4204593</t>
  </si>
  <si>
    <t>127022</t>
  </si>
  <si>
    <t>182459</t>
  </si>
  <si>
    <t>88758</t>
  </si>
  <si>
    <t>135450</t>
  </si>
  <si>
    <t>88417</t>
  </si>
  <si>
    <t>1767165</t>
  </si>
  <si>
    <t>1208546</t>
  </si>
  <si>
    <t>813023</t>
  </si>
  <si>
    <t>937765</t>
  </si>
  <si>
    <t>308.7937137</t>
  </si>
  <si>
    <t>54483</t>
  </si>
  <si>
    <t>60561</t>
  </si>
  <si>
    <t>7398</t>
  </si>
  <si>
    <t>1806</t>
  </si>
  <si>
    <t>24.39</t>
  </si>
  <si>
    <t>45.62</t>
  </si>
  <si>
    <t>3820.487555</t>
  </si>
  <si>
    <t>3731.914075</t>
  </si>
  <si>
    <t>88.57348082</t>
  </si>
  <si>
    <t>51471</t>
  </si>
  <si>
    <t>72299</t>
  </si>
  <si>
    <t>30905</t>
  </si>
  <si>
    <t>46080</t>
  </si>
  <si>
    <t>25612</t>
  </si>
  <si>
    <t>699692</t>
  </si>
  <si>
    <t>515954</t>
  </si>
  <si>
    <t>325110</t>
  </si>
  <si>
    <t>405804</t>
  </si>
  <si>
    <t>306.1366537</t>
  </si>
  <si>
    <t>16908</t>
  </si>
  <si>
    <t>18045</t>
  </si>
  <si>
    <t>5081</t>
  </si>
  <si>
    <t>4757</t>
  </si>
  <si>
    <t>324</t>
  </si>
  <si>
    <t>7.24</t>
  </si>
  <si>
    <t>1717.990023</t>
  </si>
  <si>
    <t>1579.52431</t>
  </si>
  <si>
    <t>138.4657127</t>
  </si>
  <si>
    <t>84026</t>
  </si>
  <si>
    <t>125726</t>
  </si>
  <si>
    <t>62260</t>
  </si>
  <si>
    <t>98436</t>
  </si>
  <si>
    <t>76638</t>
  </si>
  <si>
    <t>1727998</t>
  </si>
  <si>
    <t>1146535</t>
  </si>
  <si>
    <t>906536</t>
  </si>
  <si>
    <t>835608</t>
  </si>
  <si>
    <t>306.8624069</t>
  </si>
  <si>
    <t>44204</t>
  </si>
  <si>
    <t>49351</t>
  </si>
  <si>
    <t>5112</t>
  </si>
  <si>
    <t>4017</t>
  </si>
  <si>
    <t>1095</t>
  </si>
  <si>
    <t>32.9</t>
  </si>
  <si>
    <t>46.09</t>
  </si>
  <si>
    <t>4044.370906</t>
  </si>
  <si>
    <t>3518.284897</t>
  </si>
  <si>
    <t>526.0860085</t>
  </si>
  <si>
    <t>33673</t>
  </si>
  <si>
    <t>44707</t>
  </si>
  <si>
    <t>18309</t>
  </si>
  <si>
    <t>25058</t>
  </si>
  <si>
    <t>11853</t>
  </si>
  <si>
    <t>380004</t>
  </si>
  <si>
    <t>254054</t>
  </si>
  <si>
    <t>117317</t>
  </si>
  <si>
    <t>213717</t>
  </si>
  <si>
    <t>298.6231746</t>
  </si>
  <si>
    <t>8409</t>
  </si>
  <si>
    <t>8938</t>
  </si>
  <si>
    <t>3577</t>
  </si>
  <si>
    <t>2989</t>
  </si>
  <si>
    <t>24.8</t>
  </si>
  <si>
    <t>53.19</t>
  </si>
  <si>
    <t>938.1853317</t>
  </si>
  <si>
    <t>758.66412</t>
  </si>
  <si>
    <t>179.5212117</t>
  </si>
  <si>
    <t>105450</t>
  </si>
  <si>
    <t>153385</t>
  </si>
  <si>
    <t>44712</t>
  </si>
  <si>
    <t>61915</t>
  </si>
  <si>
    <t>45847</t>
  </si>
  <si>
    <t>822331</t>
  </si>
  <si>
    <t>590491</t>
  </si>
  <si>
    <t>438886</t>
  </si>
  <si>
    <t>1488</t>
  </si>
  <si>
    <t>343047</t>
  </si>
  <si>
    <t>308.7226738</t>
  </si>
  <si>
    <t>23971</t>
  </si>
  <si>
    <t>25286</t>
  </si>
  <si>
    <t>7349</t>
  </si>
  <si>
    <t>7259</t>
  </si>
  <si>
    <t>10.77</t>
  </si>
  <si>
    <t>3019.331318</t>
  </si>
  <si>
    <t>1822.979604</t>
  </si>
  <si>
    <t>1196.351714</t>
  </si>
  <si>
    <t>320545</t>
  </si>
  <si>
    <t>612506</t>
  </si>
  <si>
    <t>266478</t>
  </si>
  <si>
    <t>516453</t>
  </si>
  <si>
    <t>267926</t>
  </si>
  <si>
    <t>1495</t>
  </si>
  <si>
    <t>5037550</t>
  </si>
  <si>
    <t>5219127</t>
  </si>
  <si>
    <t>2967404</t>
  </si>
  <si>
    <t>12892</t>
  </si>
  <si>
    <t>3650898</t>
  </si>
  <si>
    <t>197.7333873</t>
  </si>
  <si>
    <t>178431</t>
  </si>
  <si>
    <t>207602</t>
  </si>
  <si>
    <t>17544</t>
  </si>
  <si>
    <t>13754</t>
  </si>
  <si>
    <t>3.98</t>
  </si>
  <si>
    <t>70.18</t>
  </si>
  <si>
    <t>10768.28815</t>
  </si>
  <si>
    <t>10319.95661</t>
  </si>
  <si>
    <t>402.61119</t>
  </si>
  <si>
    <t>45.72035</t>
  </si>
  <si>
    <t>286695</t>
  </si>
  <si>
    <t>606034</t>
  </si>
  <si>
    <t>213788</t>
  </si>
  <si>
    <t>457617</t>
  </si>
  <si>
    <t>179481</t>
  </si>
  <si>
    <t>1401</t>
  </si>
  <si>
    <t>5120656</t>
  </si>
  <si>
    <t>3873562</t>
  </si>
  <si>
    <t>1805304</t>
  </si>
  <si>
    <t>11779</t>
  </si>
  <si>
    <t>2659706</t>
  </si>
  <si>
    <t>209.4838927</t>
  </si>
  <si>
    <t>133235</t>
  </si>
  <si>
    <t>149107</t>
  </si>
  <si>
    <t>13242</t>
  </si>
  <si>
    <t>10446</t>
  </si>
  <si>
    <t>2796</t>
  </si>
  <si>
    <t>9.86</t>
  </si>
  <si>
    <t>55.46</t>
  </si>
  <si>
    <t>8751.656504</t>
  </si>
  <si>
    <t>8114.488464</t>
  </si>
  <si>
    <t>492.30195</t>
  </si>
  <si>
    <t>144.86609</t>
  </si>
  <si>
    <t>403481</t>
  </si>
  <si>
    <t>784011</t>
  </si>
  <si>
    <t>317515</t>
  </si>
  <si>
    <t>621544</t>
  </si>
  <si>
    <t>224264</t>
  </si>
  <si>
    <t>4735</t>
  </si>
  <si>
    <t>5990143</t>
  </si>
  <si>
    <t>5710689</t>
  </si>
  <si>
    <t>2089008</t>
  </si>
  <si>
    <t>47850</t>
  </si>
  <si>
    <t>2943752</t>
  </si>
  <si>
    <t>246.7933758</t>
  </si>
  <si>
    <t>857</t>
  </si>
  <si>
    <t>152152</t>
  </si>
  <si>
    <t>224020</t>
  </si>
  <si>
    <t>527</t>
  </si>
  <si>
    <t>27993</t>
  </si>
  <si>
    <t>19799</t>
  </si>
  <si>
    <t>36.74</t>
  </si>
  <si>
    <t>15664.35613</t>
  </si>
  <si>
    <t>14093.60216</t>
  </si>
  <si>
    <t>1449.688329</t>
  </si>
  <si>
    <t>121.06564</t>
  </si>
  <si>
    <t>363264</t>
  </si>
  <si>
    <t>733461</t>
  </si>
  <si>
    <t>283698</t>
  </si>
  <si>
    <t>582267</t>
  </si>
  <si>
    <t>171512</t>
  </si>
  <si>
    <t>5420</t>
  </si>
  <si>
    <t>4042349</t>
  </si>
  <si>
    <t>4592188</t>
  </si>
  <si>
    <t>1485647</t>
  </si>
  <si>
    <t>48537</t>
  </si>
  <si>
    <t>2907612</t>
  </si>
  <si>
    <t>203.9816764</t>
  </si>
  <si>
    <t>120827</t>
  </si>
  <si>
    <t>151915</t>
  </si>
  <si>
    <t>265</t>
  </si>
  <si>
    <t>15248</t>
  </si>
  <si>
    <t>3394</t>
  </si>
  <si>
    <t>36.7</t>
  </si>
  <si>
    <t>11090.97546</t>
  </si>
  <si>
    <t>9367.222065</t>
  </si>
  <si>
    <t>1674.495761</t>
  </si>
  <si>
    <t>49.25763</t>
  </si>
  <si>
    <t>191976</t>
  </si>
  <si>
    <t>365379</t>
  </si>
  <si>
    <t>100651</t>
  </si>
  <si>
    <t>199948</t>
  </si>
  <si>
    <t>79662</t>
  </si>
  <si>
    <t>5798</t>
  </si>
  <si>
    <t>2587535</t>
  </si>
  <si>
    <t>879708</t>
  </si>
  <si>
    <t>441991</t>
  </si>
  <si>
    <t>22393</t>
  </si>
  <si>
    <t>584724</t>
  </si>
  <si>
    <t>191.6647309</t>
  </si>
  <si>
    <t>30077</t>
  </si>
  <si>
    <t>32856</t>
  </si>
  <si>
    <t>5299</t>
  </si>
  <si>
    <t>1510</t>
  </si>
  <si>
    <t>53.89</t>
  </si>
  <si>
    <t>27.24</t>
  </si>
  <si>
    <t>1986.176961</t>
  </si>
  <si>
    <t>1686.089971</t>
  </si>
  <si>
    <t>223.07153</t>
  </si>
  <si>
    <t>77.01546</t>
  </si>
  <si>
    <t>326450</t>
  </si>
  <si>
    <t>599282</t>
  </si>
  <si>
    <t>224064</t>
  </si>
  <si>
    <t>423371</t>
  </si>
  <si>
    <t>118641</t>
  </si>
  <si>
    <t>63665</t>
  </si>
  <si>
    <t>3217038</t>
  </si>
  <si>
    <t>2189713</t>
  </si>
  <si>
    <t>693668</t>
  </si>
  <si>
    <t>358150</t>
  </si>
  <si>
    <t>1656531</t>
  </si>
  <si>
    <t>224.7242382</t>
  </si>
  <si>
    <t>88179</t>
  </si>
  <si>
    <t>101966</t>
  </si>
  <si>
    <t>423</t>
  </si>
  <si>
    <t>10299</t>
  </si>
  <si>
    <t>9126</t>
  </si>
  <si>
    <t>53.91</t>
  </si>
  <si>
    <t>9.23</t>
  </si>
  <si>
    <t>5252.509232</t>
  </si>
  <si>
    <t>4920.815859</t>
  </si>
  <si>
    <t>261.6791629</t>
  </si>
  <si>
    <t>70.01421</t>
  </si>
  <si>
    <t>378216</t>
  </si>
  <si>
    <t>800786</t>
  </si>
  <si>
    <t>214964</t>
  </si>
  <si>
    <t>472913</t>
  </si>
  <si>
    <t>125547</t>
  </si>
  <si>
    <t>11041</t>
  </si>
  <si>
    <t>2840112</t>
  </si>
  <si>
    <t>1760370</t>
  </si>
  <si>
    <t>445206</t>
  </si>
  <si>
    <t>19981</t>
  </si>
  <si>
    <t>1138239</t>
  </si>
  <si>
    <t>203.2099161</t>
  </si>
  <si>
    <t>69342</t>
  </si>
  <si>
    <t>85419</t>
  </si>
  <si>
    <t>554</t>
  </si>
  <si>
    <t>6353</t>
  </si>
  <si>
    <t>6177</t>
  </si>
  <si>
    <t>44.6</t>
  </si>
  <si>
    <t>13.91</t>
  </si>
  <si>
    <t>3789.609369</t>
  </si>
  <si>
    <t>3577.246399</t>
  </si>
  <si>
    <t>151.97601</t>
  </si>
  <si>
    <t>60.38696</t>
  </si>
  <si>
    <t>206316</t>
  </si>
  <si>
    <t>414778</t>
  </si>
  <si>
    <t>140091</t>
  </si>
  <si>
    <t>288521</t>
  </si>
  <si>
    <t>98969</t>
  </si>
  <si>
    <t>25449</t>
  </si>
  <si>
    <t>2402371</t>
  </si>
  <si>
    <t>2034383</t>
  </si>
  <si>
    <t>681225</t>
  </si>
  <si>
    <t>193877</t>
  </si>
  <si>
    <t>1164052</t>
  </si>
  <si>
    <t>222.6699835</t>
  </si>
  <si>
    <t>62117</t>
  </si>
  <si>
    <t>83633</t>
  </si>
  <si>
    <t>327</t>
  </si>
  <si>
    <t>6278</t>
  </si>
  <si>
    <t>5582</t>
  </si>
  <si>
    <t>696</t>
  </si>
  <si>
    <t>48.63</t>
  </si>
  <si>
    <t>11.43</t>
  </si>
  <si>
    <t>4855.03106</t>
  </si>
  <si>
    <t>4529.96029</t>
  </si>
  <si>
    <t>289.42591</t>
  </si>
  <si>
    <t>35.64486</t>
  </si>
  <si>
    <t>256813</t>
  </si>
  <si>
    <t>469104</t>
  </si>
  <si>
    <t>185914</t>
  </si>
  <si>
    <t>347757</t>
  </si>
  <si>
    <t>84219</t>
  </si>
  <si>
    <t>90426</t>
  </si>
  <si>
    <t>4400032</t>
  </si>
  <si>
    <t>2882734</t>
  </si>
  <si>
    <t>689027</t>
  </si>
  <si>
    <t>755246</t>
  </si>
  <si>
    <t>1681737</t>
  </si>
  <si>
    <t>226.7042503</t>
  </si>
  <si>
    <t>83173</t>
  </si>
  <si>
    <t>118436</t>
  </si>
  <si>
    <t>389</t>
  </si>
  <si>
    <t>14360</t>
  </si>
  <si>
    <t>12092</t>
  </si>
  <si>
    <t>2268</t>
  </si>
  <si>
    <t>46.59</t>
  </si>
  <si>
    <t>7097.632572</t>
  </si>
  <si>
    <t>6535.280502</t>
  </si>
  <si>
    <t>499.0256</t>
  </si>
  <si>
    <t>63.32647</t>
  </si>
  <si>
    <t>265880</t>
  </si>
  <si>
    <t>574274</t>
  </si>
  <si>
    <t>191460</t>
  </si>
  <si>
    <t>417410</t>
  </si>
  <si>
    <t>90865</t>
  </si>
  <si>
    <t>105806</t>
  </si>
  <si>
    <t>3057899</t>
  </si>
  <si>
    <t>1703777</t>
  </si>
  <si>
    <t>440753</t>
  </si>
  <si>
    <t>397017</t>
  </si>
  <si>
    <t>1047021</t>
  </si>
  <si>
    <t>192.319263</t>
  </si>
  <si>
    <t>61874</t>
  </si>
  <si>
    <t>84331</t>
  </si>
  <si>
    <t>266</t>
  </si>
  <si>
    <t>16053</t>
  </si>
  <si>
    <t>14056</t>
  </si>
  <si>
    <t>44.55</t>
  </si>
  <si>
    <t>28.28</t>
  </si>
  <si>
    <t>3457.72798</t>
  </si>
  <si>
    <t>3276.69137</t>
  </si>
  <si>
    <t>140.01245</t>
  </si>
  <si>
    <t>41.02416</t>
  </si>
  <si>
    <t>213824</t>
  </si>
  <si>
    <t>386677</t>
  </si>
  <si>
    <t>141698</t>
  </si>
  <si>
    <t>265190</t>
  </si>
  <si>
    <t>57031</t>
  </si>
  <si>
    <t>2543737</t>
  </si>
  <si>
    <t>981842</t>
  </si>
  <si>
    <t>235050</t>
  </si>
  <si>
    <t>285505</t>
  </si>
  <si>
    <t>798455</t>
  </si>
  <si>
    <t>207.2069304</t>
  </si>
  <si>
    <t>45939</t>
  </si>
  <si>
    <t>6970</t>
  </si>
  <si>
    <t>6645</t>
  </si>
  <si>
    <t>60.78</t>
  </si>
  <si>
    <t>22.91</t>
  </si>
  <si>
    <t>2262.678229</t>
  </si>
  <si>
    <t>2034.444669</t>
  </si>
  <si>
    <t>185.46618</t>
  </si>
  <si>
    <t>42.76738</t>
  </si>
  <si>
    <t>448037</t>
  </si>
  <si>
    <t>802906</t>
  </si>
  <si>
    <t>284910</t>
  </si>
  <si>
    <t>515396</t>
  </si>
  <si>
    <t>121866</t>
  </si>
  <si>
    <t>70723</t>
  </si>
  <si>
    <t>3454026</t>
  </si>
  <si>
    <t>2527761</t>
  </si>
  <si>
    <t>658624</t>
  </si>
  <si>
    <t>336982</t>
  </si>
  <si>
    <t>2193558</t>
  </si>
  <si>
    <t>198.4553247</t>
  </si>
  <si>
    <t>94825</t>
  </si>
  <si>
    <t>102992</t>
  </si>
  <si>
    <t>11358</t>
  </si>
  <si>
    <t>10102</t>
  </si>
  <si>
    <t>1256</t>
  </si>
  <si>
    <t>49.25</t>
  </si>
  <si>
    <t>19.63</t>
  </si>
  <si>
    <t>5592.617621</t>
  </si>
  <si>
    <t>5016.476301</t>
  </si>
  <si>
    <t>431.4359</t>
  </si>
  <si>
    <t>144.70542</t>
  </si>
  <si>
    <t>307690</t>
  </si>
  <si>
    <t>576702</t>
  </si>
  <si>
    <t>141662</t>
  </si>
  <si>
    <t>276142</t>
  </si>
  <si>
    <t>98427</t>
  </si>
  <si>
    <t>12580</t>
  </si>
  <si>
    <t>3080422</t>
  </si>
  <si>
    <t>1637108</t>
  </si>
  <si>
    <t>637107</t>
  </si>
  <si>
    <t>90593</t>
  </si>
  <si>
    <t>1220451</t>
  </si>
  <si>
    <t>220.5944465</t>
  </si>
  <si>
    <t>48940</t>
  </si>
  <si>
    <t>54467</t>
  </si>
  <si>
    <t>9215</t>
  </si>
  <si>
    <t>7624</t>
  </si>
  <si>
    <t>46.78</t>
  </si>
  <si>
    <t>30.47</t>
  </si>
  <si>
    <t>4070.896891</t>
  </si>
  <si>
    <t>3611.369331</t>
  </si>
  <si>
    <t>404.56573</t>
  </si>
  <si>
    <t>54.96183</t>
  </si>
  <si>
    <t>642006</t>
  </si>
  <si>
    <t>1411728</t>
  </si>
  <si>
    <t>523700</t>
  </si>
  <si>
    <t>1167067</t>
  </si>
  <si>
    <t>322084</t>
  </si>
  <si>
    <t>2644</t>
  </si>
  <si>
    <t>9005522</t>
  </si>
  <si>
    <t>9849277</t>
  </si>
  <si>
    <t>2944995</t>
  </si>
  <si>
    <t>7117319</t>
  </si>
  <si>
    <t>213.3995182</t>
  </si>
  <si>
    <t>295848</t>
  </si>
  <si>
    <t>349937</t>
  </si>
  <si>
    <t>967</t>
  </si>
  <si>
    <t>30737</t>
  </si>
  <si>
    <t>24031</t>
  </si>
  <si>
    <t>6706</t>
  </si>
  <si>
    <t>55.1</t>
  </si>
  <si>
    <t>10.11</t>
  </si>
  <si>
    <t>23117.05977</t>
  </si>
  <si>
    <t>21018.30966</t>
  </si>
  <si>
    <t>1769.593033</t>
  </si>
  <si>
    <t>329.15707</t>
  </si>
  <si>
    <t>585619</t>
  </si>
  <si>
    <t>1233185</t>
  </si>
  <si>
    <t>460278</t>
  </si>
  <si>
    <t>973805</t>
  </si>
  <si>
    <t>171919</t>
  </si>
  <si>
    <t>33112</t>
  </si>
  <si>
    <t>7611192</t>
  </si>
  <si>
    <t>7549139</t>
  </si>
  <si>
    <t>1434053</t>
  </si>
  <si>
    <t>285721</t>
  </si>
  <si>
    <t>5317570</t>
  </si>
  <si>
    <t>203.5430501</t>
  </si>
  <si>
    <t>787</t>
  </si>
  <si>
    <t>217823</t>
  </si>
  <si>
    <t>266821</t>
  </si>
  <si>
    <t>24355</t>
  </si>
  <si>
    <t>21869</t>
  </si>
  <si>
    <t>53.29</t>
  </si>
  <si>
    <t>22.98</t>
  </si>
  <si>
    <t>16716.87386</t>
  </si>
  <si>
    <t>15365.74778</t>
  </si>
  <si>
    <t>1036.649015</t>
  </si>
  <si>
    <t>314.47707</t>
  </si>
  <si>
    <t>165193</t>
  </si>
  <si>
    <t>303036</t>
  </si>
  <si>
    <t>147242</t>
  </si>
  <si>
    <t>271806</t>
  </si>
  <si>
    <t>41457</t>
  </si>
  <si>
    <t>15997</t>
  </si>
  <si>
    <t>3951558</t>
  </si>
  <si>
    <t>4293178</t>
  </si>
  <si>
    <t>726717</t>
  </si>
  <si>
    <t>239995</t>
  </si>
  <si>
    <t>2763072</t>
  </si>
  <si>
    <t>232.6766419</t>
  </si>
  <si>
    <t>1271</t>
  </si>
  <si>
    <t>91808</t>
  </si>
  <si>
    <t>129231</t>
  </si>
  <si>
    <t>21453</t>
  </si>
  <si>
    <t>16970</t>
  </si>
  <si>
    <t>4483</t>
  </si>
  <si>
    <t>50.74</t>
  </si>
  <si>
    <t>18.43</t>
  </si>
  <si>
    <t>11333.81977</t>
  </si>
  <si>
    <t>9989.222402</t>
  </si>
  <si>
    <t>1312.81738</t>
  </si>
  <si>
    <t>31.77999</t>
  </si>
  <si>
    <t>678297</t>
  </si>
  <si>
    <t>1328842</t>
  </si>
  <si>
    <t>588788</t>
  </si>
  <si>
    <t>1159592</t>
  </si>
  <si>
    <t>187368</t>
  </si>
  <si>
    <t>75400</t>
  </si>
  <si>
    <t>16461577</t>
  </si>
  <si>
    <t>8979334</t>
  </si>
  <si>
    <t>1475854</t>
  </si>
  <si>
    <t>586403</t>
  </si>
  <si>
    <t>5133772</t>
  </si>
  <si>
    <t>252.4573891</t>
  </si>
  <si>
    <t>2523</t>
  </si>
  <si>
    <t>217850</t>
  </si>
  <si>
    <t>337154</t>
  </si>
  <si>
    <t>109164</t>
  </si>
  <si>
    <t>72046</t>
  </si>
  <si>
    <t>37118</t>
  </si>
  <si>
    <t>10.73</t>
  </si>
  <si>
    <t>66.67</t>
  </si>
  <si>
    <t>27142.52287</t>
  </si>
  <si>
    <t>22668.99218</t>
  </si>
  <si>
    <t>4209.155121</t>
  </si>
  <si>
    <t>264.37557</t>
  </si>
  <si>
    <t>332111</t>
  </si>
  <si>
    <t>674264</t>
  </si>
  <si>
    <t>255918</t>
  </si>
  <si>
    <t>522798</t>
  </si>
  <si>
    <t>130418</t>
  </si>
  <si>
    <t>65811</t>
  </si>
  <si>
    <t>4999287</t>
  </si>
  <si>
    <t>2761740</t>
  </si>
  <si>
    <t>773286</t>
  </si>
  <si>
    <t>372106</t>
  </si>
  <si>
    <t>2250572</t>
  </si>
  <si>
    <t>229.6094525</t>
  </si>
  <si>
    <t>94668</t>
  </si>
  <si>
    <t>108152</t>
  </si>
  <si>
    <t>17193</t>
  </si>
  <si>
    <t>15069</t>
  </si>
  <si>
    <t>42.17</t>
  </si>
  <si>
    <t>28.82</t>
  </si>
  <si>
    <t>6941.443768</t>
  </si>
  <si>
    <t>6341.216094</t>
  </si>
  <si>
    <t>463.365774</t>
  </si>
  <si>
    <t>136.8619</t>
  </si>
  <si>
    <t>198121</t>
  </si>
  <si>
    <t>413699</t>
  </si>
  <si>
    <t>154691</t>
  </si>
  <si>
    <t>330400</t>
  </si>
  <si>
    <t>78904</t>
  </si>
  <si>
    <t>109300</t>
  </si>
  <si>
    <t>5054218</t>
  </si>
  <si>
    <t>2918478</t>
  </si>
  <si>
    <t>754051</t>
  </si>
  <si>
    <t>938604</t>
  </si>
  <si>
    <t>2406542</t>
  </si>
  <si>
    <t>195.3409108</t>
  </si>
  <si>
    <t>86277</t>
  </si>
  <si>
    <t>98414</t>
  </si>
  <si>
    <t>9074</t>
  </si>
  <si>
    <t>7708</t>
  </si>
  <si>
    <t>1366</t>
  </si>
  <si>
    <t>49.44</t>
  </si>
  <si>
    <t>29.89</t>
  </si>
  <si>
    <t>6017.059727</t>
  </si>
  <si>
    <t>5700.981507</t>
  </si>
  <si>
    <t>269.5069</t>
  </si>
  <si>
    <t>46.57132</t>
  </si>
  <si>
    <t>400136</t>
  </si>
  <si>
    <t>881432</t>
  </si>
  <si>
    <t>297922</t>
  </si>
  <si>
    <t>666717</t>
  </si>
  <si>
    <t>151711</t>
  </si>
  <si>
    <t>61102</t>
  </si>
  <si>
    <t>6820067</t>
  </si>
  <si>
    <t>3513078</t>
  </si>
  <si>
    <t>805417</t>
  </si>
  <si>
    <t>434111</t>
  </si>
  <si>
    <t>2927365</t>
  </si>
  <si>
    <t>193.0900287</t>
  </si>
  <si>
    <t>135843</t>
  </si>
  <si>
    <t>147177</t>
  </si>
  <si>
    <t>350</t>
  </si>
  <si>
    <t>12266</t>
  </si>
  <si>
    <t>11348</t>
  </si>
  <si>
    <t>918</t>
  </si>
  <si>
    <t>48.27</t>
  </si>
  <si>
    <t>7499.122028</t>
  </si>
  <si>
    <t>6783.403318</t>
  </si>
  <si>
    <t>607.58374</t>
  </si>
  <si>
    <t>108.13497</t>
  </si>
  <si>
    <t>490880</t>
  </si>
  <si>
    <t>916532</t>
  </si>
  <si>
    <t>416229</t>
  </si>
  <si>
    <t>783161</t>
  </si>
  <si>
    <t>123024</t>
  </si>
  <si>
    <t>25104</t>
  </si>
  <si>
    <t>10818333</t>
  </si>
  <si>
    <t>8907011</t>
  </si>
  <si>
    <t>1407553</t>
  </si>
  <si>
    <t>314932</t>
  </si>
  <si>
    <t>6947577</t>
  </si>
  <si>
    <t>189.9601608</t>
  </si>
  <si>
    <t>242</t>
  </si>
  <si>
    <t>321272</t>
  </si>
  <si>
    <t>985</t>
  </si>
  <si>
    <t>19616</t>
  </si>
  <si>
    <t>16729</t>
  </si>
  <si>
    <t>43.42</t>
  </si>
  <si>
    <t>23.26</t>
  </si>
  <si>
    <t>18134.68799</t>
  </si>
  <si>
    <t>16919.77242</t>
  </si>
  <si>
    <t>1134.261085</t>
  </si>
  <si>
    <t>80.65449</t>
  </si>
  <si>
    <t>297704</t>
  </si>
  <si>
    <t>674088</t>
  </si>
  <si>
    <t>219157</t>
  </si>
  <si>
    <t>501232</t>
  </si>
  <si>
    <t>104150</t>
  </si>
  <si>
    <t>78748</t>
  </si>
  <si>
    <t>3893242</t>
  </si>
  <si>
    <t>2787230</t>
  </si>
  <si>
    <t>577069</t>
  </si>
  <si>
    <t>583611</t>
  </si>
  <si>
    <t>1658641</t>
  </si>
  <si>
    <t>207.6227427</t>
  </si>
  <si>
    <t>558</t>
  </si>
  <si>
    <t>84039</t>
  </si>
  <si>
    <t>120804</t>
  </si>
  <si>
    <t>420</t>
  </si>
  <si>
    <t>18624</t>
  </si>
  <si>
    <t>2686</t>
  </si>
  <si>
    <t>18.11</t>
  </si>
  <si>
    <t>50.65</t>
  </si>
  <si>
    <t>6126.843326</t>
  </si>
  <si>
    <t>5786.923372</t>
  </si>
  <si>
    <t>292.020584</t>
  </si>
  <si>
    <t>47.89937</t>
  </si>
  <si>
    <t>242948</t>
  </si>
  <si>
    <t>570383</t>
  </si>
  <si>
    <t>179376</t>
  </si>
  <si>
    <t>425566</t>
  </si>
  <si>
    <t>84539</t>
  </si>
  <si>
    <t>108239</t>
  </si>
  <si>
    <t>3956376</t>
  </si>
  <si>
    <t>2078954</t>
  </si>
  <si>
    <t>408633</t>
  </si>
  <si>
    <t>546458</t>
  </si>
  <si>
    <t>1380899</t>
  </si>
  <si>
    <t>197.7916902</t>
  </si>
  <si>
    <t>84909</t>
  </si>
  <si>
    <t>101230</t>
  </si>
  <si>
    <t>12590</t>
  </si>
  <si>
    <t>11025</t>
  </si>
  <si>
    <t>1565</t>
  </si>
  <si>
    <t>17.62</t>
  </si>
  <si>
    <t>38.21</t>
  </si>
  <si>
    <t>4306.03336</t>
  </si>
  <si>
    <t>4111.998255</t>
  </si>
  <si>
    <t>120.9091645</t>
  </si>
  <si>
    <t>73.12594</t>
  </si>
  <si>
    <t>531185</t>
  </si>
  <si>
    <t>964037</t>
  </si>
  <si>
    <t>483371</t>
  </si>
  <si>
    <t>885413</t>
  </si>
  <si>
    <t>97364</t>
  </si>
  <si>
    <t>10453994</t>
  </si>
  <si>
    <t>12307834</t>
  </si>
  <si>
    <t>2120350</t>
  </si>
  <si>
    <t>1363723</t>
  </si>
  <si>
    <t>9450066</t>
  </si>
  <si>
    <t>206.6584156</t>
  </si>
  <si>
    <t>350090</t>
  </si>
  <si>
    <t>410399</t>
  </si>
  <si>
    <t>1053</t>
  </si>
  <si>
    <t>33225</t>
  </si>
  <si>
    <t>31018</t>
  </si>
  <si>
    <t>2207</t>
  </si>
  <si>
    <t>35.42</t>
  </si>
  <si>
    <t>29.78</t>
  </si>
  <si>
    <t>26860.79581</t>
  </si>
  <si>
    <t>25435.17474</t>
  </si>
  <si>
    <t>1293.37115</t>
  </si>
  <si>
    <t>132.24992</t>
  </si>
  <si>
    <t>252657</t>
  </si>
  <si>
    <t>481105</t>
  </si>
  <si>
    <t>206980</t>
  </si>
  <si>
    <t>401704</t>
  </si>
  <si>
    <t>70685</t>
  </si>
  <si>
    <t>67302</t>
  </si>
  <si>
    <t>7161278</t>
  </si>
  <si>
    <t>5098581</t>
  </si>
  <si>
    <t>977331</t>
  </si>
  <si>
    <t>706121</t>
  </si>
  <si>
    <t>4369407</t>
  </si>
  <si>
    <t>212.6083409</t>
  </si>
  <si>
    <t>130381</t>
  </si>
  <si>
    <t>142734</t>
  </si>
  <si>
    <t>9815</t>
  </si>
  <si>
    <t>8819</t>
  </si>
  <si>
    <t>996</t>
  </si>
  <si>
    <t>59.49</t>
  </si>
  <si>
    <t>23.82</t>
  </si>
  <si>
    <t>11198.34327</t>
  </si>
  <si>
    <t>10840.00847</t>
  </si>
  <si>
    <t>306.01409</t>
  </si>
  <si>
    <t>52.32071</t>
  </si>
  <si>
    <t>570656</t>
  </si>
  <si>
    <t>1208270</t>
  </si>
  <si>
    <t>409471</t>
  </si>
  <si>
    <t>885272</t>
  </si>
  <si>
    <t>33504</t>
  </si>
  <si>
    <t>619650</t>
  </si>
  <si>
    <t>10093031</t>
  </si>
  <si>
    <t>8757657</t>
  </si>
  <si>
    <t>301284</t>
  </si>
  <si>
    <t>6562383</t>
  </si>
  <si>
    <t>6133435</t>
  </si>
  <si>
    <t>207.0538216</t>
  </si>
  <si>
    <t>1040</t>
  </si>
  <si>
    <t>223895</t>
  </si>
  <si>
    <t>275886</t>
  </si>
  <si>
    <t>647</t>
  </si>
  <si>
    <t>43903</t>
  </si>
  <si>
    <t>6480</t>
  </si>
  <si>
    <t>43.65</t>
  </si>
  <si>
    <t>19708.07507</t>
  </si>
  <si>
    <t>18133.0635</t>
  </si>
  <si>
    <t>1366.424239</t>
  </si>
  <si>
    <t>208.58733</t>
  </si>
  <si>
    <t>402376</t>
  </si>
  <si>
    <t>814325</t>
  </si>
  <si>
    <t>364382</t>
  </si>
  <si>
    <t>745497</t>
  </si>
  <si>
    <t>21589</t>
  </si>
  <si>
    <t>539055</t>
  </si>
  <si>
    <t>10599563</t>
  </si>
  <si>
    <t>15880813</t>
  </si>
  <si>
    <t>433594</t>
  </si>
  <si>
    <t>11684614</t>
  </si>
  <si>
    <t>11134732</t>
  </si>
  <si>
    <t>205.3067706</t>
  </si>
  <si>
    <t>308193</t>
  </si>
  <si>
    <t>422422</t>
  </si>
  <si>
    <t>1517</t>
  </si>
  <si>
    <t>37493</t>
  </si>
  <si>
    <t>28661</t>
  </si>
  <si>
    <t>8832</t>
  </si>
  <si>
    <t>53.87</t>
  </si>
  <si>
    <t>34451.10593</t>
  </si>
  <si>
    <t>32604.38431</t>
  </si>
  <si>
    <t>1695.692263</t>
  </si>
  <si>
    <t>151.02936</t>
  </si>
  <si>
    <t>434546</t>
  </si>
  <si>
    <t>903875</t>
  </si>
  <si>
    <t>393921</t>
  </si>
  <si>
    <t>830112</t>
  </si>
  <si>
    <t>32232</t>
  </si>
  <si>
    <t>674729</t>
  </si>
  <si>
    <t>13689332</t>
  </si>
  <si>
    <t>15040795</t>
  </si>
  <si>
    <t>577572</t>
  </si>
  <si>
    <t>12343806</t>
  </si>
  <si>
    <t>8652364</t>
  </si>
  <si>
    <t>208.1401395</t>
  </si>
  <si>
    <t>3259</t>
  </si>
  <si>
    <t>319461</t>
  </si>
  <si>
    <t>516889</t>
  </si>
  <si>
    <t>3504</t>
  </si>
  <si>
    <t>53143</t>
  </si>
  <si>
    <t>45114</t>
  </si>
  <si>
    <t>8029</t>
  </si>
  <si>
    <t>46.63</t>
  </si>
  <si>
    <t>32220.6105</t>
  </si>
  <si>
    <t>31305.9317</t>
  </si>
  <si>
    <t>688.283864</t>
  </si>
  <si>
    <t>226.39494</t>
  </si>
  <si>
    <t>299268</t>
  </si>
  <si>
    <t>598977</t>
  </si>
  <si>
    <t>194492</t>
  </si>
  <si>
    <t>404809</t>
  </si>
  <si>
    <t>80292</t>
  </si>
  <si>
    <t>79252</t>
  </si>
  <si>
    <t>4578340</t>
  </si>
  <si>
    <t>3609404</t>
  </si>
  <si>
    <t>740503</t>
  </si>
  <si>
    <t>816594</t>
  </si>
  <si>
    <t>2591358</t>
  </si>
  <si>
    <t>213.745521</t>
  </si>
  <si>
    <t>344</t>
  </si>
  <si>
    <t>99239</t>
  </si>
  <si>
    <t>124954</t>
  </si>
  <si>
    <t>11527</t>
  </si>
  <si>
    <t>8509</t>
  </si>
  <si>
    <t>3018</t>
  </si>
  <si>
    <t>50.26</t>
  </si>
  <si>
    <t>26.89</t>
  </si>
  <si>
    <t>8135.247293</t>
  </si>
  <si>
    <t>7714.939383</t>
  </si>
  <si>
    <t>347.8677</t>
  </si>
  <si>
    <t>72.44021</t>
  </si>
  <si>
    <t>166799</t>
  </si>
  <si>
    <t>338362</t>
  </si>
  <si>
    <t>130118</t>
  </si>
  <si>
    <t>270682</t>
  </si>
  <si>
    <t>74682</t>
  </si>
  <si>
    <t>46629</t>
  </si>
  <si>
    <t>4118002</t>
  </si>
  <si>
    <t>2804083</t>
  </si>
  <si>
    <t>792573</t>
  </si>
  <si>
    <t>477156</t>
  </si>
  <si>
    <t>1971788</t>
  </si>
  <si>
    <t>194.0830149</t>
  </si>
  <si>
    <t>86342</t>
  </si>
  <si>
    <t>106520</t>
  </si>
  <si>
    <t>7945</t>
  </si>
  <si>
    <t>6941</t>
  </si>
  <si>
    <t>1004</t>
  </si>
  <si>
    <t>27.33</t>
  </si>
  <si>
    <t>5577.555907</t>
  </si>
  <si>
    <t>5442.248827</t>
  </si>
  <si>
    <t>85.2369</t>
  </si>
  <si>
    <t>50.07018</t>
  </si>
  <si>
    <t>260890</t>
  </si>
  <si>
    <t>597777</t>
  </si>
  <si>
    <t>189796</t>
  </si>
  <si>
    <t>440185</t>
  </si>
  <si>
    <t>89048</t>
  </si>
  <si>
    <t>123716</t>
  </si>
  <si>
    <t>3640350</t>
  </si>
  <si>
    <t>2983441</t>
  </si>
  <si>
    <t>628502</t>
  </si>
  <si>
    <t>854327</t>
  </si>
  <si>
    <t>1775464</t>
  </si>
  <si>
    <t>190.7023706</t>
  </si>
  <si>
    <t>131636</t>
  </si>
  <si>
    <t>16311</t>
  </si>
  <si>
    <t>13260</t>
  </si>
  <si>
    <t>3051</t>
  </si>
  <si>
    <t>46.3</t>
  </si>
  <si>
    <t>15.63</t>
  </si>
  <si>
    <t>5998.350931</t>
  </si>
  <si>
    <t>5689.492711</t>
  </si>
  <si>
    <t>200.57563</t>
  </si>
  <si>
    <t>108.28259</t>
  </si>
  <si>
    <t>361541</t>
  </si>
  <si>
    <t>689977</t>
  </si>
  <si>
    <t>313110</t>
  </si>
  <si>
    <t>604152</t>
  </si>
  <si>
    <t>134410</t>
  </si>
  <si>
    <t>91325</t>
  </si>
  <si>
    <t>7038593</t>
  </si>
  <si>
    <t>10433366</t>
  </si>
  <si>
    <t>2175635</t>
  </si>
  <si>
    <t>1503318</t>
  </si>
  <si>
    <t>5550138</t>
  </si>
  <si>
    <t>215.8223101</t>
  </si>
  <si>
    <t>879</t>
  </si>
  <si>
    <t>237165</t>
  </si>
  <si>
    <t>353642</t>
  </si>
  <si>
    <t>679</t>
  </si>
  <si>
    <t>32622</t>
  </si>
  <si>
    <t>26782</t>
  </si>
  <si>
    <t>23517.6467</t>
  </si>
  <si>
    <t>22517.53152</t>
  </si>
  <si>
    <t>878.905568</t>
  </si>
  <si>
    <t>121.20961</t>
  </si>
  <si>
    <t>279938</t>
  </si>
  <si>
    <t>525488</t>
  </si>
  <si>
    <t>247896</t>
  </si>
  <si>
    <t>472479</t>
  </si>
  <si>
    <t>23096</t>
  </si>
  <si>
    <t>355785</t>
  </si>
  <si>
    <t>8282275</t>
  </si>
  <si>
    <t>9370108</t>
  </si>
  <si>
    <t>413233</t>
  </si>
  <si>
    <t>7322946</t>
  </si>
  <si>
    <t>5208916</t>
  </si>
  <si>
    <t>202.217847</t>
  </si>
  <si>
    <t>1130</t>
  </si>
  <si>
    <t>191592</t>
  </si>
  <si>
    <t>294650</t>
  </si>
  <si>
    <t>1046</t>
  </si>
  <si>
    <t>38334</t>
  </si>
  <si>
    <t>32538</t>
  </si>
  <si>
    <t>5796</t>
  </si>
  <si>
    <t>27.48</t>
  </si>
  <si>
    <t>33.68</t>
  </si>
  <si>
    <t>19634.8382</t>
  </si>
  <si>
    <t>18948.03066</t>
  </si>
  <si>
    <t>618.80083</t>
  </si>
  <si>
    <t>68.00671</t>
  </si>
  <si>
    <t>17558</t>
  </si>
  <si>
    <t>8677</t>
  </si>
  <si>
    <t>13296</t>
  </si>
  <si>
    <t>926</t>
  </si>
  <si>
    <t>4539</t>
  </si>
  <si>
    <t>400000</t>
  </si>
  <si>
    <t>286761</t>
  </si>
  <si>
    <t>17403</t>
  </si>
  <si>
    <t>90920</t>
  </si>
  <si>
    <t>173931</t>
  </si>
  <si>
    <t>251.781358</t>
  </si>
  <si>
    <t>6359</t>
  </si>
  <si>
    <t>7141</t>
  </si>
  <si>
    <t>937</t>
  </si>
  <si>
    <t>773</t>
  </si>
  <si>
    <t>6.88</t>
  </si>
  <si>
    <t>77.74</t>
  </si>
  <si>
    <t>961.0532293</t>
  </si>
  <si>
    <t>722.01074</t>
  </si>
  <si>
    <t>206.9738993</t>
  </si>
  <si>
    <t>32.06859</t>
  </si>
  <si>
    <t>14032</t>
  </si>
  <si>
    <t>25191</t>
  </si>
  <si>
    <t>12639</t>
  </si>
  <si>
    <t>23400</t>
  </si>
  <si>
    <t>1183</t>
  </si>
  <si>
    <t>11696</t>
  </si>
  <si>
    <t>600000</t>
  </si>
  <si>
    <t>336452</t>
  </si>
  <si>
    <t>15876</t>
  </si>
  <si>
    <t>169851</t>
  </si>
  <si>
    <t>185925</t>
  </si>
  <si>
    <t>253.0626419</t>
  </si>
  <si>
    <t>8809</t>
  </si>
  <si>
    <t>11071</t>
  </si>
  <si>
    <t>1238</t>
  </si>
  <si>
    <t>412</t>
  </si>
  <si>
    <t>12.58</t>
  </si>
  <si>
    <t>68.36</t>
  </si>
  <si>
    <t>1319.647951</t>
  </si>
  <si>
    <t>851.43432</t>
  </si>
  <si>
    <t>431.6532409</t>
  </si>
  <si>
    <t>36.56039</t>
  </si>
  <si>
    <t>7943</t>
  </si>
  <si>
    <t>11955</t>
  </si>
  <si>
    <t>7034</t>
  </si>
  <si>
    <t>10701</t>
  </si>
  <si>
    <t>9967</t>
  </si>
  <si>
    <t>200000</t>
  </si>
  <si>
    <t>112932</t>
  </si>
  <si>
    <t>192</t>
  </si>
  <si>
    <t>107467</t>
  </si>
  <si>
    <t>47663</t>
  </si>
  <si>
    <t>278.636576</t>
  </si>
  <si>
    <t>4758</t>
  </si>
  <si>
    <t>4817</t>
  </si>
  <si>
    <t>940</t>
  </si>
  <si>
    <t>1.68</t>
  </si>
  <si>
    <t>83.49</t>
  </si>
  <si>
    <t>467.3159287</t>
  </si>
  <si>
    <t>314.669858</t>
  </si>
  <si>
    <t>119.8110607</t>
  </si>
  <si>
    <t>32.83501</t>
  </si>
  <si>
    <t>26712</t>
  </si>
  <si>
    <t>46589</t>
  </si>
  <si>
    <t>21600</t>
  </si>
  <si>
    <t>38747</t>
  </si>
  <si>
    <t>2216</t>
  </si>
  <si>
    <t>11582</t>
  </si>
  <si>
    <t>800000</t>
  </si>
  <si>
    <t>418751</t>
  </si>
  <si>
    <t>20855</t>
  </si>
  <si>
    <t>122619</t>
  </si>
  <si>
    <t>224757</t>
  </si>
  <si>
    <t>247.9063869</t>
  </si>
  <si>
    <t>14809</t>
  </si>
  <si>
    <t>15901</t>
  </si>
  <si>
    <t>3069</t>
  </si>
  <si>
    <t>2298</t>
  </si>
  <si>
    <t>25.13</t>
  </si>
  <si>
    <t>62.03</t>
  </si>
  <si>
    <t>1654.171146</t>
  </si>
  <si>
    <t>1038.110474</t>
  </si>
  <si>
    <t>561.8167817</t>
  </si>
  <si>
    <t>54.24389</t>
  </si>
  <si>
    <t>13191</t>
  </si>
  <si>
    <t>17563</t>
  </si>
  <si>
    <t>14650</t>
  </si>
  <si>
    <t>923</t>
  </si>
  <si>
    <t>4136</t>
  </si>
  <si>
    <t>335089</t>
  </si>
  <si>
    <t>19693</t>
  </si>
  <si>
    <t>89280</t>
  </si>
  <si>
    <t>207915</t>
  </si>
  <si>
    <t>248.095808</t>
  </si>
  <si>
    <t>8095</t>
  </si>
  <si>
    <t>1065</t>
  </si>
  <si>
    <t>2.74</t>
  </si>
  <si>
    <t>64.3</t>
  </si>
  <si>
    <t>1091.718344</t>
  </si>
  <si>
    <t>831.341762</t>
  </si>
  <si>
    <t>224.1512517</t>
  </si>
  <si>
    <t>36.22533</t>
  </si>
  <si>
    <t>15254</t>
  </si>
  <si>
    <t>24810</t>
  </si>
  <si>
    <t>13682</t>
  </si>
  <si>
    <t>22784</t>
  </si>
  <si>
    <t>1120</t>
  </si>
  <si>
    <t>9180</t>
  </si>
  <si>
    <t>349331</t>
  </si>
  <si>
    <t>139138</t>
  </si>
  <si>
    <t>183966</t>
  </si>
  <si>
    <t>243.4072155</t>
  </si>
  <si>
    <t>9666</t>
  </si>
  <si>
    <t>11067</t>
  </si>
  <si>
    <t>1931</t>
  </si>
  <si>
    <t>1561</t>
  </si>
  <si>
    <t>370</t>
  </si>
  <si>
    <t>24.74</t>
  </si>
  <si>
    <t>1144.888078</t>
  </si>
  <si>
    <t>850.29686</t>
  </si>
  <si>
    <t>262.5319981</t>
  </si>
  <si>
    <t>32.05922</t>
  </si>
  <si>
    <t>155119</t>
  </si>
  <si>
    <t>203205</t>
  </si>
  <si>
    <t>126277</t>
  </si>
  <si>
    <t>168936</t>
  </si>
  <si>
    <t>64681</t>
  </si>
  <si>
    <t>2997401</t>
  </si>
  <si>
    <t>4624049</t>
  </si>
  <si>
    <t>1803327</t>
  </si>
  <si>
    <t>66489</t>
  </si>
  <si>
    <t>4064746</t>
  </si>
  <si>
    <t>255.8047506</t>
  </si>
  <si>
    <t>109957</t>
  </si>
  <si>
    <t>117296</t>
  </si>
  <si>
    <t>1220</t>
  </si>
  <si>
    <t>11052</t>
  </si>
  <si>
    <t>5752</t>
  </si>
  <si>
    <t>5300</t>
  </si>
  <si>
    <t>45.1</t>
  </si>
  <si>
    <t>40.46</t>
  </si>
  <si>
    <t>14231.05393</t>
  </si>
  <si>
    <t>11828.53701</t>
  </si>
  <si>
    <t>2039.891709</t>
  </si>
  <si>
    <t>362.62521</t>
  </si>
  <si>
    <t>336645</t>
  </si>
  <si>
    <t>460895</t>
  </si>
  <si>
    <t>260512</t>
  </si>
  <si>
    <t>366437</t>
  </si>
  <si>
    <t>145532</t>
  </si>
  <si>
    <t>9929</t>
  </si>
  <si>
    <t>7468085</t>
  </si>
  <si>
    <t>8071659</t>
  </si>
  <si>
    <t>3054266</t>
  </si>
  <si>
    <t>225900</t>
  </si>
  <si>
    <t>7333648</t>
  </si>
  <si>
    <t>257.3427756</t>
  </si>
  <si>
    <t>231503</t>
  </si>
  <si>
    <t>239421</t>
  </si>
  <si>
    <t>2851</t>
  </si>
  <si>
    <t>18629</t>
  </si>
  <si>
    <t>8683</t>
  </si>
  <si>
    <t>9946</t>
  </si>
  <si>
    <t>65.09</t>
  </si>
  <si>
    <t>3.89</t>
  </si>
  <si>
    <t>24638.54861</t>
  </si>
  <si>
    <t>20771.83131</t>
  </si>
  <si>
    <t>3253.020692</t>
  </si>
  <si>
    <t>613.69661</t>
  </si>
  <si>
    <t>482685</t>
  </si>
  <si>
    <t>819186</t>
  </si>
  <si>
    <t>409741</t>
  </si>
  <si>
    <t>724801</t>
  </si>
  <si>
    <t>279890</t>
  </si>
  <si>
    <t>3651</t>
  </si>
  <si>
    <t>13330182</t>
  </si>
  <si>
    <t>10009660</t>
  </si>
  <si>
    <t>3781880</t>
  </si>
  <si>
    <t>51657</t>
  </si>
  <si>
    <t>7800504</t>
  </si>
  <si>
    <t>257.9388681</t>
  </si>
  <si>
    <t>365130</t>
  </si>
  <si>
    <t>473008</t>
  </si>
  <si>
    <t>4720</t>
  </si>
  <si>
    <t>30322</t>
  </si>
  <si>
    <t>15907</t>
  </si>
  <si>
    <t>41.26</t>
  </si>
  <si>
    <t>30181.89232</t>
  </si>
  <si>
    <t>25818.80371</t>
  </si>
  <si>
    <t>3649.204531</t>
  </si>
  <si>
    <t>713.88408</t>
  </si>
  <si>
    <t>482904</t>
  </si>
  <si>
    <t>777494</t>
  </si>
  <si>
    <t>433061</t>
  </si>
  <si>
    <t>710323</t>
  </si>
  <si>
    <t>219449</t>
  </si>
  <si>
    <t>8134</t>
  </si>
  <si>
    <t>11336616</t>
  </si>
  <si>
    <t>13432562</t>
  </si>
  <si>
    <t>3908685</t>
  </si>
  <si>
    <t>159506</t>
  </si>
  <si>
    <t>11037268</t>
  </si>
  <si>
    <t>246.0946686</t>
  </si>
  <si>
    <t>1026</t>
  </si>
  <si>
    <t>390707</t>
  </si>
  <si>
    <t>451870</t>
  </si>
  <si>
    <t>10616</t>
  </si>
  <si>
    <t>31665</t>
  </si>
  <si>
    <t>7024</t>
  </si>
  <si>
    <t>24641</t>
  </si>
  <si>
    <t>83.8</t>
  </si>
  <si>
    <t>3.76</t>
  </si>
  <si>
    <t>38128.70381</t>
  </si>
  <si>
    <t>33056.81894</t>
  </si>
  <si>
    <t>4179.53636</t>
  </si>
  <si>
    <t>892.34851</t>
  </si>
  <si>
    <t>170321</t>
  </si>
  <si>
    <t>227080</t>
  </si>
  <si>
    <t>129125</t>
  </si>
  <si>
    <t>171221</t>
  </si>
  <si>
    <t>46395</t>
  </si>
  <si>
    <t>5041</t>
  </si>
  <si>
    <t>3479833</t>
  </si>
  <si>
    <t>4704177</t>
  </si>
  <si>
    <t>1192365</t>
  </si>
  <si>
    <t>130826</t>
  </si>
  <si>
    <t>4140115</t>
  </si>
  <si>
    <t>235.2598532</t>
  </si>
  <si>
    <t>243</t>
  </si>
  <si>
    <t>113400</t>
  </si>
  <si>
    <t>122324</t>
  </si>
  <si>
    <t>1525</t>
  </si>
  <si>
    <t>11752</t>
  </si>
  <si>
    <t>5573</t>
  </si>
  <si>
    <t>6179</t>
  </si>
  <si>
    <t>81.98</t>
  </si>
  <si>
    <t>4.74</t>
  </si>
  <si>
    <t>12690.37165</t>
  </si>
  <si>
    <t>11067.03991</t>
  </si>
  <si>
    <t>1314.640318</t>
  </si>
  <si>
    <t>308.69143</t>
  </si>
  <si>
    <t>563823</t>
  </si>
  <si>
    <t>829099</t>
  </si>
  <si>
    <t>510255</t>
  </si>
  <si>
    <t>764352</t>
  </si>
  <si>
    <t>182060</t>
  </si>
  <si>
    <t>31556</t>
  </si>
  <si>
    <t>13417861</t>
  </si>
  <si>
    <t>15831914</t>
  </si>
  <si>
    <t>3714913</t>
  </si>
  <si>
    <t>516951</t>
  </si>
  <si>
    <t>13123545</t>
  </si>
  <si>
    <t>266.0520585</t>
  </si>
  <si>
    <t>1540</t>
  </si>
  <si>
    <t>467724</t>
  </si>
  <si>
    <t>518754</t>
  </si>
  <si>
    <t>13585</t>
  </si>
  <si>
    <t>28448</t>
  </si>
  <si>
    <t>12534</t>
  </si>
  <si>
    <t>15914</t>
  </si>
  <si>
    <t>5.77</t>
  </si>
  <si>
    <t>48731.14705</t>
  </si>
  <si>
    <t>42121.1331</t>
  </si>
  <si>
    <t>5725.74991</t>
  </si>
  <si>
    <t>884.26404</t>
  </si>
  <si>
    <t>498730</t>
  </si>
  <si>
    <t>646045</t>
  </si>
  <si>
    <t>352155</t>
  </si>
  <si>
    <t>473693</t>
  </si>
  <si>
    <t>95601</t>
  </si>
  <si>
    <t>34377</t>
  </si>
  <si>
    <t>8724755</t>
  </si>
  <si>
    <t>11468572</t>
  </si>
  <si>
    <t>2156077</t>
  </si>
  <si>
    <t>746039</t>
  </si>
  <si>
    <t>10265742</t>
  </si>
  <si>
    <t>240.5076673</t>
  </si>
  <si>
    <t>977</t>
  </si>
  <si>
    <t>277435</t>
  </si>
  <si>
    <t>301089</t>
  </si>
  <si>
    <t>3609</t>
  </si>
  <si>
    <t>24522</t>
  </si>
  <si>
    <t>11211</t>
  </si>
  <si>
    <t>13311</t>
  </si>
  <si>
    <t>69.66</t>
  </si>
  <si>
    <t>33857.32824</t>
  </si>
  <si>
    <t>27582.79499</t>
  </si>
  <si>
    <t>5870.512493</t>
  </si>
  <si>
    <t>404.02076</t>
  </si>
  <si>
    <t>258133</t>
  </si>
  <si>
    <t>336233</t>
  </si>
  <si>
    <t>186323</t>
  </si>
  <si>
    <t>249423</t>
  </si>
  <si>
    <t>72831</t>
  </si>
  <si>
    <t>22729</t>
  </si>
  <si>
    <t>4556282</t>
  </si>
  <si>
    <t>5409184</t>
  </si>
  <si>
    <t>1532437</t>
  </si>
  <si>
    <t>461812</t>
  </si>
  <si>
    <t>4835769</t>
  </si>
  <si>
    <t>248.6506044</t>
  </si>
  <si>
    <t>143241</t>
  </si>
  <si>
    <t>153113</t>
  </si>
  <si>
    <t>3243</t>
  </si>
  <si>
    <t>11310</t>
  </si>
  <si>
    <t>5457</t>
  </si>
  <si>
    <t>5853</t>
  </si>
  <si>
    <t>61.78</t>
  </si>
  <si>
    <t>21.76</t>
  </si>
  <si>
    <t>15892.75229</t>
  </si>
  <si>
    <t>13449.96871</t>
  </si>
  <si>
    <t>2109.087349</t>
  </si>
  <si>
    <t>333.69623</t>
  </si>
  <si>
    <t>279423</t>
  </si>
  <si>
    <t>323644</t>
  </si>
  <si>
    <t>236177</t>
  </si>
  <si>
    <t>276626</t>
  </si>
  <si>
    <t>39829</t>
  </si>
  <si>
    <t>8398</t>
  </si>
  <si>
    <t>6360250</t>
  </si>
  <si>
    <t>7318219</t>
  </si>
  <si>
    <t>993881</t>
  </si>
  <si>
    <t>236258</t>
  </si>
  <si>
    <t>6809431</t>
  </si>
  <si>
    <t>241.316524</t>
  </si>
  <si>
    <t>441</t>
  </si>
  <si>
    <t>210204</t>
  </si>
  <si>
    <t>225257</t>
  </si>
  <si>
    <t>13502</t>
  </si>
  <si>
    <t>7740</t>
  </si>
  <si>
    <t>83.73</t>
  </si>
  <si>
    <t>4.23</t>
  </si>
  <si>
    <t>20245.46071</t>
  </si>
  <si>
    <t>17660.07171</t>
  </si>
  <si>
    <t>2273.70483</t>
  </si>
  <si>
    <t>311.68417</t>
  </si>
  <si>
    <t>246120</t>
  </si>
  <si>
    <t>311330</t>
  </si>
  <si>
    <t>152432</t>
  </si>
  <si>
    <t>197911</t>
  </si>
  <si>
    <t>4388</t>
  </si>
  <si>
    <t>3692350</t>
  </si>
  <si>
    <t>3941376</t>
  </si>
  <si>
    <t>1076972</t>
  </si>
  <si>
    <t>82565</t>
  </si>
  <si>
    <t>3416594</t>
  </si>
  <si>
    <t>265.3403776</t>
  </si>
  <si>
    <t>100915</t>
  </si>
  <si>
    <t>104763</t>
  </si>
  <si>
    <t>1387</t>
  </si>
  <si>
    <t>11713</t>
  </si>
  <si>
    <t>6604</t>
  </si>
  <si>
    <t>5109</t>
  </si>
  <si>
    <t>46.72</t>
  </si>
  <si>
    <t>12441.32927</t>
  </si>
  <si>
    <t>10458.06196</t>
  </si>
  <si>
    <t>1652.685459</t>
  </si>
  <si>
    <t>330.58185</t>
  </si>
  <si>
    <t>174219</t>
  </si>
  <si>
    <t>219304</t>
  </si>
  <si>
    <t>93244</t>
  </si>
  <si>
    <t>119580</t>
  </si>
  <si>
    <t>43647</t>
  </si>
  <si>
    <t>2676</t>
  </si>
  <si>
    <t>2325005</t>
  </si>
  <si>
    <t>1387739</t>
  </si>
  <si>
    <t>500016</t>
  </si>
  <si>
    <t>20447</t>
  </si>
  <si>
    <t>1275826</t>
  </si>
  <si>
    <t>272.7112518</t>
  </si>
  <si>
    <t>47828</t>
  </si>
  <si>
    <t>49017</t>
  </si>
  <si>
    <t>9706</t>
  </si>
  <si>
    <t>5402</t>
  </si>
  <si>
    <t>4304</t>
  </si>
  <si>
    <t>41.98</t>
  </si>
  <si>
    <t>38.25</t>
  </si>
  <si>
    <t>5341.106367</t>
  </si>
  <si>
    <t>3784.520399</t>
  </si>
  <si>
    <t>1324.310117</t>
  </si>
  <si>
    <t>232.27585</t>
  </si>
  <si>
    <t>72090</t>
  </si>
  <si>
    <t>37697</t>
  </si>
  <si>
    <t>48475</t>
  </si>
  <si>
    <t>14862</t>
  </si>
  <si>
    <t>4074</t>
  </si>
  <si>
    <t>988487</t>
  </si>
  <si>
    <t>629047</t>
  </si>
  <si>
    <t>185520</t>
  </si>
  <si>
    <t>49332</t>
  </si>
  <si>
    <t>530269</t>
  </si>
  <si>
    <t>280.0387221</t>
  </si>
  <si>
    <t>18345</t>
  </si>
  <si>
    <t>19196</t>
  </si>
  <si>
    <t>3114</t>
  </si>
  <si>
    <t>1748</t>
  </si>
  <si>
    <t>50.85</t>
  </si>
  <si>
    <t>2482.754552</t>
  </si>
  <si>
    <t>1761.57518</t>
  </si>
  <si>
    <t>621.0083819</t>
  </si>
  <si>
    <t>100.17099</t>
  </si>
  <si>
    <t>334613</t>
  </si>
  <si>
    <t>515829</t>
  </si>
  <si>
    <t>273008</t>
  </si>
  <si>
    <t>438234</t>
  </si>
  <si>
    <t>146068</t>
  </si>
  <si>
    <t>7595361</t>
  </si>
  <si>
    <t>9075243</t>
  </si>
  <si>
    <t>2689065</t>
  </si>
  <si>
    <t>1979</t>
  </si>
  <si>
    <t>7637233</t>
  </si>
  <si>
    <t>262.1344325</t>
  </si>
  <si>
    <t>237902</t>
  </si>
  <si>
    <t>287742</t>
  </si>
  <si>
    <t>3502</t>
  </si>
  <si>
    <t>10864</t>
  </si>
  <si>
    <t>11788</t>
  </si>
  <si>
    <t>76.26</t>
  </si>
  <si>
    <t>27204.48894</t>
  </si>
  <si>
    <t>23789.33674</t>
  </si>
  <si>
    <t>2742.400437</t>
  </si>
  <si>
    <t>672.75176</t>
  </si>
  <si>
    <t>122982</t>
  </si>
  <si>
    <t>192158</t>
  </si>
  <si>
    <t>108800</t>
  </si>
  <si>
    <t>175476</t>
  </si>
  <si>
    <t>88980</t>
  </si>
  <si>
    <t>3175385</t>
  </si>
  <si>
    <t>4705742</t>
  </si>
  <si>
    <t>2300351</t>
  </si>
  <si>
    <t>3679363</t>
  </si>
  <si>
    <t>257.5571338</t>
  </si>
  <si>
    <t>453</t>
  </si>
  <si>
    <t>96366</t>
  </si>
  <si>
    <t>128568</t>
  </si>
  <si>
    <t>718</t>
  </si>
  <si>
    <t>15296</t>
  </si>
  <si>
    <t>6086</t>
  </si>
  <si>
    <t>9210</t>
  </si>
  <si>
    <t>43.61</t>
  </si>
  <si>
    <t>24.73</t>
  </si>
  <si>
    <t>14268.02327</t>
  </si>
  <si>
    <t>12119.97422</t>
  </si>
  <si>
    <t>1983.988287</t>
  </si>
  <si>
    <t>164.06076</t>
  </si>
  <si>
    <t>241535</t>
  </si>
  <si>
    <t>421163</t>
  </si>
  <si>
    <t>185694</t>
  </si>
  <si>
    <t>344462</t>
  </si>
  <si>
    <t>188163</t>
  </si>
  <si>
    <t>5506534</t>
  </si>
  <si>
    <t>6105527</t>
  </si>
  <si>
    <t>3212548</t>
  </si>
  <si>
    <t>770</t>
  </si>
  <si>
    <t>4693276</t>
  </si>
  <si>
    <t>244.4808568</t>
  </si>
  <si>
    <t>1043</t>
  </si>
  <si>
    <t>161028</t>
  </si>
  <si>
    <t>218409</t>
  </si>
  <si>
    <t>2624</t>
  </si>
  <si>
    <t>22488</t>
  </si>
  <si>
    <t>13374</t>
  </si>
  <si>
    <t>68.44</t>
  </si>
  <si>
    <t>7.78</t>
  </si>
  <si>
    <t>18587.7697</t>
  </si>
  <si>
    <t>14926.84472</t>
  </si>
  <si>
    <t>3160.037555</t>
  </si>
  <si>
    <t>500.88742</t>
  </si>
  <si>
    <t>320335</t>
  </si>
  <si>
    <t>402562</t>
  </si>
  <si>
    <t>300805</t>
  </si>
  <si>
    <t>379245</t>
  </si>
  <si>
    <t>85574</t>
  </si>
  <si>
    <t>5208</t>
  </si>
  <si>
    <t>7283470</t>
  </si>
  <si>
    <t>12078380</t>
  </si>
  <si>
    <t>2578830</t>
  </si>
  <si>
    <t>173413</t>
  </si>
  <si>
    <t>10510203</t>
  </si>
  <si>
    <t>283.8820704</t>
  </si>
  <si>
    <t>1251</t>
  </si>
  <si>
    <t>276445</t>
  </si>
  <si>
    <t>308551</t>
  </si>
  <si>
    <t>4245</t>
  </si>
  <si>
    <t>16887</t>
  </si>
  <si>
    <t>7619</t>
  </si>
  <si>
    <t>9268</t>
  </si>
  <si>
    <t>82.63</t>
  </si>
  <si>
    <t>6.9</t>
  </si>
  <si>
    <t>39151.69214</t>
  </si>
  <si>
    <t>34288.35521</t>
  </si>
  <si>
    <t>4209.046703</t>
  </si>
  <si>
    <t>654.29023</t>
  </si>
  <si>
    <t>162637</t>
  </si>
  <si>
    <t>219252</t>
  </si>
  <si>
    <t>130885</t>
  </si>
  <si>
    <t>181276</t>
  </si>
  <si>
    <t>45250</t>
  </si>
  <si>
    <t>3205738</t>
  </si>
  <si>
    <t>4110248</t>
  </si>
  <si>
    <t>929928</t>
  </si>
  <si>
    <t>730</t>
  </si>
  <si>
    <t>3592798</t>
  </si>
  <si>
    <t>257.6311118</t>
  </si>
  <si>
    <t>102692</t>
  </si>
  <si>
    <t>111602</t>
  </si>
  <si>
    <t>1697</t>
  </si>
  <si>
    <t>15035</t>
  </si>
  <si>
    <t>5884</t>
  </si>
  <si>
    <t>55.49</t>
  </si>
  <si>
    <t>29.8</t>
  </si>
  <si>
    <t>12990.37101</t>
  </si>
  <si>
    <t>10589.27762</t>
  </si>
  <si>
    <t>2225.552584</t>
  </si>
  <si>
    <t>175.54081</t>
  </si>
  <si>
    <t>141403</t>
  </si>
  <si>
    <t>196666</t>
  </si>
  <si>
    <t>124522</t>
  </si>
  <si>
    <t>177586</t>
  </si>
  <si>
    <t>56774</t>
  </si>
  <si>
    <t>4167664</t>
  </si>
  <si>
    <t>1237521</t>
  </si>
  <si>
    <t>3536806</t>
  </si>
  <si>
    <t>266.2250281</t>
  </si>
  <si>
    <t>112445</t>
  </si>
  <si>
    <t>131510</t>
  </si>
  <si>
    <t>7378</t>
  </si>
  <si>
    <t>3425</t>
  </si>
  <si>
    <t>3953</t>
  </si>
  <si>
    <t>80.65</t>
  </si>
  <si>
    <t>2.41</t>
  </si>
  <si>
    <t>12154.73391</t>
  </si>
  <si>
    <t>11095.36465</t>
  </si>
  <si>
    <t>955.9163928</t>
  </si>
  <si>
    <t>103.45286</t>
  </si>
  <si>
    <t>335030</t>
  </si>
  <si>
    <t>504632</t>
  </si>
  <si>
    <t>293716</t>
  </si>
  <si>
    <t>452353</t>
  </si>
  <si>
    <t>89630</t>
  </si>
  <si>
    <t>7202202</t>
  </si>
  <si>
    <t>9716387</t>
  </si>
  <si>
    <t>1848413</t>
  </si>
  <si>
    <t>8682218</t>
  </si>
  <si>
    <t>263.4140552</t>
  </si>
  <si>
    <t>250</t>
  </si>
  <si>
    <t>265325</t>
  </si>
  <si>
    <t>293163</t>
  </si>
  <si>
    <t>1631</t>
  </si>
  <si>
    <t>27362</t>
  </si>
  <si>
    <t>12256</t>
  </si>
  <si>
    <t>15106</t>
  </si>
  <si>
    <t>62.3</t>
  </si>
  <si>
    <t>15.86</t>
  </si>
  <si>
    <t>29191.20123</t>
  </si>
  <si>
    <t>25594.32902</t>
  </si>
  <si>
    <t>3105.995164</t>
  </si>
  <si>
    <t>490.87705</t>
  </si>
  <si>
    <t>331938</t>
  </si>
  <si>
    <t>415249</t>
  </si>
  <si>
    <t>271426</t>
  </si>
  <si>
    <t>347031</t>
  </si>
  <si>
    <t>76635</t>
  </si>
  <si>
    <t>728</t>
  </si>
  <si>
    <t>6429180</t>
  </si>
  <si>
    <t>8242160</t>
  </si>
  <si>
    <t>1719242</t>
  </si>
  <si>
    <t>10406</t>
  </si>
  <si>
    <t>7206947</t>
  </si>
  <si>
    <t>254.3279979</t>
  </si>
  <si>
    <t>519</t>
  </si>
  <si>
    <t>239569</t>
  </si>
  <si>
    <t>260508</t>
  </si>
  <si>
    <t>4061</t>
  </si>
  <si>
    <t>15567</t>
  </si>
  <si>
    <t>7713</t>
  </si>
  <si>
    <t>7854</t>
  </si>
  <si>
    <t>66.64</t>
  </si>
  <si>
    <t>18.15</t>
  </si>
  <si>
    <t>25935.58457</t>
  </si>
  <si>
    <t>20962.12051</t>
  </si>
  <si>
    <t>4540.072773</t>
  </si>
  <si>
    <t>433.39129</t>
  </si>
  <si>
    <t>147579</t>
  </si>
  <si>
    <t>195173</t>
  </si>
  <si>
    <t>126633</t>
  </si>
  <si>
    <t>32948</t>
  </si>
  <si>
    <t>2411150</t>
  </si>
  <si>
    <t>1593711</t>
  </si>
  <si>
    <t>359455</t>
  </si>
  <si>
    <t>1555</t>
  </si>
  <si>
    <t>1363045</t>
  </si>
  <si>
    <t>245.9669796</t>
  </si>
  <si>
    <t>61858</t>
  </si>
  <si>
    <t>67347</t>
  </si>
  <si>
    <t>3816</t>
  </si>
  <si>
    <t>2425</t>
  </si>
  <si>
    <t>1391</t>
  </si>
  <si>
    <t>76.69</t>
  </si>
  <si>
    <t>6123.807511</t>
  </si>
  <si>
    <t>3920.00281</t>
  </si>
  <si>
    <t>2036.919401</t>
  </si>
  <si>
    <t>166.8853</t>
  </si>
  <si>
    <t>361451</t>
  </si>
  <si>
    <t>484243</t>
  </si>
  <si>
    <t>288771</t>
  </si>
  <si>
    <t>396633</t>
  </si>
  <si>
    <t>104482</t>
  </si>
  <si>
    <t>502</t>
  </si>
  <si>
    <t>8830341</t>
  </si>
  <si>
    <t>9922161</t>
  </si>
  <si>
    <t>2372136</t>
  </si>
  <si>
    <t>10361</t>
  </si>
  <si>
    <t>8492155</t>
  </si>
  <si>
    <t>259.6609961</t>
  </si>
  <si>
    <t>240701</t>
  </si>
  <si>
    <t>263172</t>
  </si>
  <si>
    <t>3406</t>
  </si>
  <si>
    <t>12755</t>
  </si>
  <si>
    <t>6212</t>
  </si>
  <si>
    <t>6543</t>
  </si>
  <si>
    <t>2.27</t>
  </si>
  <si>
    <t>31165.24377</t>
  </si>
  <si>
    <t>25763.98209</t>
  </si>
  <si>
    <t>5092.851196</t>
  </si>
  <si>
    <t>308.41048</t>
  </si>
  <si>
    <t>231334</t>
  </si>
  <si>
    <t>300829</t>
  </si>
  <si>
    <t>196692</t>
  </si>
  <si>
    <t>260963</t>
  </si>
  <si>
    <t>69546</t>
  </si>
  <si>
    <t>5212152</t>
  </si>
  <si>
    <t>8053973</t>
  </si>
  <si>
    <t>2050672</t>
  </si>
  <si>
    <t>7130086</t>
  </si>
  <si>
    <t>257.6312988</t>
  </si>
  <si>
    <t>473</t>
  </si>
  <si>
    <t>172717</t>
  </si>
  <si>
    <t>188342</t>
  </si>
  <si>
    <t>1887</t>
  </si>
  <si>
    <t>18319</t>
  </si>
  <si>
    <t>9894</t>
  </si>
  <si>
    <t>8425</t>
  </si>
  <si>
    <t>70.78</t>
  </si>
  <si>
    <t>10.88</t>
  </si>
  <si>
    <t>25236.12842</t>
  </si>
  <si>
    <t>20749.55524</t>
  </si>
  <si>
    <t>4005.810982</t>
  </si>
  <si>
    <t>480.7622</t>
  </si>
  <si>
    <t>270684</t>
  </si>
  <si>
    <t>353349</t>
  </si>
  <si>
    <t>219914</t>
  </si>
  <si>
    <t>294827</t>
  </si>
  <si>
    <t>89478</t>
  </si>
  <si>
    <t>5598652</t>
  </si>
  <si>
    <t>9790233</t>
  </si>
  <si>
    <t>2798043</t>
  </si>
  <si>
    <t>2868</t>
  </si>
  <si>
    <t>8638020</t>
  </si>
  <si>
    <t>250.6896409</t>
  </si>
  <si>
    <t>2170</t>
  </si>
  <si>
    <t>175767</t>
  </si>
  <si>
    <t>191651</t>
  </si>
  <si>
    <t>5793</t>
  </si>
  <si>
    <t>5245</t>
  </si>
  <si>
    <t>82.77</t>
  </si>
  <si>
    <t>1.72</t>
  </si>
  <si>
    <t>27724.03109</t>
  </si>
  <si>
    <t>24543.09995</t>
  </si>
  <si>
    <t>2838.803304</t>
  </si>
  <si>
    <t>342.12783</t>
  </si>
  <si>
    <t>228515</t>
  </si>
  <si>
    <t>314920</t>
  </si>
  <si>
    <t>190883</t>
  </si>
  <si>
    <t>268643</t>
  </si>
  <si>
    <t>4820749</t>
  </si>
  <si>
    <t>7846094</t>
  </si>
  <si>
    <t>1566179</t>
  </si>
  <si>
    <t>702</t>
  </si>
  <si>
    <t>7125737</t>
  </si>
  <si>
    <t>251.8756691</t>
  </si>
  <si>
    <t>162143</t>
  </si>
  <si>
    <t>171859</t>
  </si>
  <si>
    <t>2387</t>
  </si>
  <si>
    <t>19607</t>
  </si>
  <si>
    <t>10286</t>
  </si>
  <si>
    <t>9321</t>
  </si>
  <si>
    <t>59.55</t>
  </si>
  <si>
    <t>15.33</t>
  </si>
  <si>
    <t>24936.96255</t>
  </si>
  <si>
    <t>19762.40176</t>
  </si>
  <si>
    <t>4756.135631</t>
  </si>
  <si>
    <t>418.42516</t>
  </si>
  <si>
    <t>145777</t>
  </si>
  <si>
    <t>194851</t>
  </si>
  <si>
    <t>101340</t>
  </si>
  <si>
    <t>139693</t>
  </si>
  <si>
    <t>43412</t>
  </si>
  <si>
    <t>2670176</t>
  </si>
  <si>
    <t>2895476</t>
  </si>
  <si>
    <t>838822</t>
  </si>
  <si>
    <t>2560</t>
  </si>
  <si>
    <t>2623318</t>
  </si>
  <si>
    <t>255.4598335</t>
  </si>
  <si>
    <t>75911</t>
  </si>
  <si>
    <t>79918</t>
  </si>
  <si>
    <t>657</t>
  </si>
  <si>
    <t>7079</t>
  </si>
  <si>
    <t>3569</t>
  </si>
  <si>
    <t>3510</t>
  </si>
  <si>
    <t>84.05</t>
  </si>
  <si>
    <t>3.99</t>
  </si>
  <si>
    <t>8803.756835</t>
  </si>
  <si>
    <t>7396.77817</t>
  </si>
  <si>
    <t>1074.458545</t>
  </si>
  <si>
    <t>332.52012</t>
  </si>
  <si>
    <t>208671</t>
  </si>
  <si>
    <t>274950</t>
  </si>
  <si>
    <t>153186</t>
  </si>
  <si>
    <t>205888</t>
  </si>
  <si>
    <t>70592</t>
  </si>
  <si>
    <t>3667745</t>
  </si>
  <si>
    <t>5625709</t>
  </si>
  <si>
    <t>1906830</t>
  </si>
  <si>
    <t>4982177</t>
  </si>
  <si>
    <t>225.7756732</t>
  </si>
  <si>
    <t>813</t>
  </si>
  <si>
    <t>123221</t>
  </si>
  <si>
    <t>131743</t>
  </si>
  <si>
    <t>1949</t>
  </si>
  <si>
    <t>9697</t>
  </si>
  <si>
    <t>5454</t>
  </si>
  <si>
    <t>68.73</t>
  </si>
  <si>
    <t>13.99</t>
  </si>
  <si>
    <t>15547.08661</t>
  </si>
  <si>
    <t>12701.48237</t>
  </si>
  <si>
    <t>2458.459824</t>
  </si>
  <si>
    <t>387.14442</t>
  </si>
  <si>
    <t>122736</t>
  </si>
  <si>
    <t>157891</t>
  </si>
  <si>
    <t>43452</t>
  </si>
  <si>
    <t>59493</t>
  </si>
  <si>
    <t>5483</t>
  </si>
  <si>
    <t>1159871</t>
  </si>
  <si>
    <t>1146606</t>
  </si>
  <si>
    <t>110753</t>
  </si>
  <si>
    <t>2982</t>
  </si>
  <si>
    <t>992088</t>
  </si>
  <si>
    <t>250.1001922</t>
  </si>
  <si>
    <t>25830</t>
  </si>
  <si>
    <t>26436</t>
  </si>
  <si>
    <t>31.58</t>
  </si>
  <si>
    <t>3718.751606</t>
  </si>
  <si>
    <t>2867.66381</t>
  </si>
  <si>
    <t>675.3273459</t>
  </si>
  <si>
    <t>175.76045</t>
  </si>
  <si>
    <t>307498</t>
  </si>
  <si>
    <t>355576</t>
  </si>
  <si>
    <t>251413</t>
  </si>
  <si>
    <t>292920</t>
  </si>
  <si>
    <t>41620</t>
  </si>
  <si>
    <t>5917384</t>
  </si>
  <si>
    <t>6672559</t>
  </si>
  <si>
    <t>920121</t>
  </si>
  <si>
    <t>55630</t>
  </si>
  <si>
    <t>6101414</t>
  </si>
  <si>
    <t>255.5559821</t>
  </si>
  <si>
    <t>204831</t>
  </si>
  <si>
    <t>214877</t>
  </si>
  <si>
    <t>2678</t>
  </si>
  <si>
    <t>20074</t>
  </si>
  <si>
    <t>9276</t>
  </si>
  <si>
    <t>10798</t>
  </si>
  <si>
    <t>35.66</t>
  </si>
  <si>
    <t>53.09</t>
  </si>
  <si>
    <t>19514.70853</t>
  </si>
  <si>
    <t>17052.12368</t>
  </si>
  <si>
    <t>2104.832508</t>
  </si>
  <si>
    <t>357.75234</t>
  </si>
  <si>
    <t>196915</t>
  </si>
  <si>
    <t>289822</t>
  </si>
  <si>
    <t>178599</t>
  </si>
  <si>
    <t>268829</t>
  </si>
  <si>
    <t>62015</t>
  </si>
  <si>
    <t>3256</t>
  </si>
  <si>
    <t>5308804</t>
  </si>
  <si>
    <t>4514068</t>
  </si>
  <si>
    <t>986009</t>
  </si>
  <si>
    <t>48132</t>
  </si>
  <si>
    <t>3623746</t>
  </si>
  <si>
    <t>238.457485</t>
  </si>
  <si>
    <t>162012</t>
  </si>
  <si>
    <t>201285</t>
  </si>
  <si>
    <t>1725</t>
  </si>
  <si>
    <t>10932</t>
  </si>
  <si>
    <t>4570</t>
  </si>
  <si>
    <t>6362</t>
  </si>
  <si>
    <t>77.43</t>
  </si>
  <si>
    <t>11.42</t>
  </si>
  <si>
    <t>12143.42064</t>
  </si>
  <si>
    <t>10764.13302</t>
  </si>
  <si>
    <t>1205.811559</t>
  </si>
  <si>
    <t>173.47606</t>
  </si>
  <si>
    <t>240821</t>
  </si>
  <si>
    <t>319825</t>
  </si>
  <si>
    <t>150836</t>
  </si>
  <si>
    <t>202821</t>
  </si>
  <si>
    <t>83962</t>
  </si>
  <si>
    <t>339</t>
  </si>
  <si>
    <t>3786754</t>
  </si>
  <si>
    <t>4117675</t>
  </si>
  <si>
    <t>1509061</t>
  </si>
  <si>
    <t>2950</t>
  </si>
  <si>
    <t>3555310</t>
  </si>
  <si>
    <t>254.9106956</t>
  </si>
  <si>
    <t>571</t>
  </si>
  <si>
    <t>97101</t>
  </si>
  <si>
    <t>101104</t>
  </si>
  <si>
    <t>12060</t>
  </si>
  <si>
    <t>5950</t>
  </si>
  <si>
    <t>6110</t>
  </si>
  <si>
    <t>52.88</t>
  </si>
  <si>
    <t>13784.71214</t>
  </si>
  <si>
    <t>10496.39399</t>
  </si>
  <si>
    <t>3070.66468</t>
  </si>
  <si>
    <t>217.65347</t>
  </si>
  <si>
    <t>243998</t>
  </si>
  <si>
    <t>311412</t>
  </si>
  <si>
    <t>198821</t>
  </si>
  <si>
    <t>261533</t>
  </si>
  <si>
    <t>116651</t>
  </si>
  <si>
    <t>4575</t>
  </si>
  <si>
    <t>5132485</t>
  </si>
  <si>
    <t>7083317</t>
  </si>
  <si>
    <t>3062153</t>
  </si>
  <si>
    <t>117035</t>
  </si>
  <si>
    <t>6198753</t>
  </si>
  <si>
    <t>248.6632337</t>
  </si>
  <si>
    <t>173555</t>
  </si>
  <si>
    <t>186776</t>
  </si>
  <si>
    <t>15139</t>
  </si>
  <si>
    <t>5926</t>
  </si>
  <si>
    <t>9213</t>
  </si>
  <si>
    <t>46.19</t>
  </si>
  <si>
    <t>20674.54041</t>
  </si>
  <si>
    <t>17613.60511</t>
  </si>
  <si>
    <t>2738.996894</t>
  </si>
  <si>
    <t>321.93841</t>
  </si>
  <si>
    <t>188850</t>
  </si>
  <si>
    <t>280743</t>
  </si>
  <si>
    <t>153584</t>
  </si>
  <si>
    <t>236579</t>
  </si>
  <si>
    <t>62375</t>
  </si>
  <si>
    <t>2299</t>
  </si>
  <si>
    <t>3591113</t>
  </si>
  <si>
    <t>4766196</t>
  </si>
  <si>
    <t>1221621</t>
  </si>
  <si>
    <t>44840</t>
  </si>
  <si>
    <t>4293716</t>
  </si>
  <si>
    <t>238.1965222</t>
  </si>
  <si>
    <t>137109</t>
  </si>
  <si>
    <t>149411</t>
  </si>
  <si>
    <t>1860</t>
  </si>
  <si>
    <t>3781</t>
  </si>
  <si>
    <t>4403</t>
  </si>
  <si>
    <t>85.78</t>
  </si>
  <si>
    <t>1.46</t>
  </si>
  <si>
    <t>13177.05967</t>
  </si>
  <si>
    <t>11352.91311</t>
  </si>
  <si>
    <t>1603.177434</t>
  </si>
  <si>
    <t>220.96912</t>
  </si>
  <si>
    <t>158987</t>
  </si>
  <si>
    <t>209346</t>
  </si>
  <si>
    <t>126632</t>
  </si>
  <si>
    <t>169630</t>
  </si>
  <si>
    <t>31826</t>
  </si>
  <si>
    <t>5981</t>
  </si>
  <si>
    <t>3663863</t>
  </si>
  <si>
    <t>4274951</t>
  </si>
  <si>
    <t>760630</t>
  </si>
  <si>
    <t>137801</t>
  </si>
  <si>
    <t>3903338</t>
  </si>
  <si>
    <t>252.432753</t>
  </si>
  <si>
    <t>108857</t>
  </si>
  <si>
    <t>117120</t>
  </si>
  <si>
    <t>1068</t>
  </si>
  <si>
    <t>18943</t>
  </si>
  <si>
    <t>7716</t>
  </si>
  <si>
    <t>11227</t>
  </si>
  <si>
    <t>53.9</t>
  </si>
  <si>
    <t>12206.97289</t>
  </si>
  <si>
    <t>10791.3765</t>
  </si>
  <si>
    <t>1241.255143</t>
  </si>
  <si>
    <t>174.34125</t>
  </si>
  <si>
    <t>184292</t>
  </si>
  <si>
    <t>275932</t>
  </si>
  <si>
    <t>142745</t>
  </si>
  <si>
    <t>221033</t>
  </si>
  <si>
    <t>73949</t>
  </si>
  <si>
    <t>3716278</t>
  </si>
  <si>
    <t>4762449</t>
  </si>
  <si>
    <t>1488149</t>
  </si>
  <si>
    <t>993</t>
  </si>
  <si>
    <t>3921573</t>
  </si>
  <si>
    <t>262.0526605</t>
  </si>
  <si>
    <t>638</t>
  </si>
  <si>
    <t>118424</t>
  </si>
  <si>
    <t>138402</t>
  </si>
  <si>
    <t>2015</t>
  </si>
  <si>
    <t>8518</t>
  </si>
  <si>
    <t>5064</t>
  </si>
  <si>
    <t>79.24</t>
  </si>
  <si>
    <t>14425.75065</t>
  </si>
  <si>
    <t>12480.12431</t>
  </si>
  <si>
    <t>1727.704125</t>
  </si>
  <si>
    <t>217.92222</t>
  </si>
  <si>
    <t>323357</t>
  </si>
  <si>
    <t>614253</t>
  </si>
  <si>
    <t>290856</t>
  </si>
  <si>
    <t>568417</t>
  </si>
  <si>
    <t>187117</t>
  </si>
  <si>
    <t>23752</t>
  </si>
  <si>
    <t>7361912</t>
  </si>
  <si>
    <t>6692194</t>
  </si>
  <si>
    <t>2190012</t>
  </si>
  <si>
    <t>180570</t>
  </si>
  <si>
    <t>4955480</t>
  </si>
  <si>
    <t>244.1257422</t>
  </si>
  <si>
    <t>257031</t>
  </si>
  <si>
    <t>355461</t>
  </si>
  <si>
    <t>2956</t>
  </si>
  <si>
    <t>20117</t>
  </si>
  <si>
    <t>9299</t>
  </si>
  <si>
    <t>10818</t>
  </si>
  <si>
    <t>73.8</t>
  </si>
  <si>
    <t>8.29</t>
  </si>
  <si>
    <t>22097.44444</t>
  </si>
  <si>
    <t>16337.36827</t>
  </si>
  <si>
    <t>5354.391591</t>
  </si>
  <si>
    <t>405.68458</t>
  </si>
  <si>
    <t>175038</t>
  </si>
  <si>
    <t>292182</t>
  </si>
  <si>
    <t>154821</t>
  </si>
  <si>
    <t>267268</t>
  </si>
  <si>
    <t>125886</t>
  </si>
  <si>
    <t>4900209</t>
  </si>
  <si>
    <t>5666456</t>
  </si>
  <si>
    <t>2568524</t>
  </si>
  <si>
    <t>6178</t>
  </si>
  <si>
    <t>4210797</t>
  </si>
  <si>
    <t>261.5158345</t>
  </si>
  <si>
    <t>1022</t>
  </si>
  <si>
    <t>145672</t>
  </si>
  <si>
    <t>207465</t>
  </si>
  <si>
    <t>1310</t>
  </si>
  <si>
    <t>14678</t>
  </si>
  <si>
    <t>5254</t>
  </si>
  <si>
    <t>9424</t>
  </si>
  <si>
    <t>47.87</t>
  </si>
  <si>
    <t>33.38</t>
  </si>
  <si>
    <t>17668.66012</t>
  </si>
  <si>
    <t>14818.67969</t>
  </si>
  <si>
    <t>2611.479175</t>
  </si>
  <si>
    <t>238.50125</t>
  </si>
  <si>
    <t>142577</t>
  </si>
  <si>
    <t>232938</t>
  </si>
  <si>
    <t>87325</t>
  </si>
  <si>
    <t>160820</t>
  </si>
  <si>
    <t>27846</t>
  </si>
  <si>
    <t>25479</t>
  </si>
  <si>
    <t>2300875</t>
  </si>
  <si>
    <t>364038</t>
  </si>
  <si>
    <t>364208</t>
  </si>
  <si>
    <t>1590709</t>
  </si>
  <si>
    <t>197.1674958</t>
  </si>
  <si>
    <t>53390</t>
  </si>
  <si>
    <t>74889</t>
  </si>
  <si>
    <t>556</t>
  </si>
  <si>
    <t>20372</t>
  </si>
  <si>
    <t>17935</t>
  </si>
  <si>
    <t>2437</t>
  </si>
  <si>
    <t>29.82</t>
  </si>
  <si>
    <t>41.78</t>
  </si>
  <si>
    <t>8305.590021</t>
  </si>
  <si>
    <t>4536.57762</t>
  </si>
  <si>
    <t>3435.774421</t>
  </si>
  <si>
    <t>333.23798</t>
  </si>
  <si>
    <t>189582</t>
  </si>
  <si>
    <t>389526</t>
  </si>
  <si>
    <t>132195</t>
  </si>
  <si>
    <t>290062</t>
  </si>
  <si>
    <t>80699</t>
  </si>
  <si>
    <t>39057</t>
  </si>
  <si>
    <t>4335535</t>
  </si>
  <si>
    <t>1305476</t>
  </si>
  <si>
    <t>524590</t>
  </si>
  <si>
    <t>2474141</t>
  </si>
  <si>
    <t>190.0649736</t>
  </si>
  <si>
    <t>817</t>
  </si>
  <si>
    <t>92782</t>
  </si>
  <si>
    <t>162554</t>
  </si>
  <si>
    <t>1729</t>
  </si>
  <si>
    <t>25860</t>
  </si>
  <si>
    <t>24435</t>
  </si>
  <si>
    <t>1425</t>
  </si>
  <si>
    <t>16.76</t>
  </si>
  <si>
    <t>39.2</t>
  </si>
  <si>
    <t>14922.90653</t>
  </si>
  <si>
    <t>8240.333453</t>
  </si>
  <si>
    <t>6290.31891</t>
  </si>
  <si>
    <t>392.25417</t>
  </si>
  <si>
    <t>171832</t>
  </si>
  <si>
    <t>343254</t>
  </si>
  <si>
    <t>118798</t>
  </si>
  <si>
    <t>256284</t>
  </si>
  <si>
    <t>33178</t>
  </si>
  <si>
    <t>2989362</t>
  </si>
  <si>
    <t>533522</t>
  </si>
  <si>
    <t>429445</t>
  </si>
  <si>
    <t>1744457</t>
  </si>
  <si>
    <t>189.4711674</t>
  </si>
  <si>
    <t>77675</t>
  </si>
  <si>
    <t>133217</t>
  </si>
  <si>
    <t>12746</t>
  </si>
  <si>
    <t>764</t>
  </si>
  <si>
    <t>10456.50604</t>
  </si>
  <si>
    <t>5663.979078</t>
  </si>
  <si>
    <t>4467.84676</t>
  </si>
  <si>
    <t>324.6802</t>
  </si>
  <si>
    <t>267518</t>
  </si>
  <si>
    <t>508201</t>
  </si>
  <si>
    <t>175213</t>
  </si>
  <si>
    <t>348055</t>
  </si>
  <si>
    <t>75866</t>
  </si>
  <si>
    <t>51965</t>
  </si>
  <si>
    <t>3700000</t>
  </si>
  <si>
    <t>3552046</t>
  </si>
  <si>
    <t>779823</t>
  </si>
  <si>
    <t>643910</t>
  </si>
  <si>
    <t>2383090</t>
  </si>
  <si>
    <t>161.2208087</t>
  </si>
  <si>
    <t>98853</t>
  </si>
  <si>
    <t>138756</t>
  </si>
  <si>
    <t>17330</t>
  </si>
  <si>
    <t>14815</t>
  </si>
  <si>
    <t>2515</t>
  </si>
  <si>
    <t>13.78</t>
  </si>
  <si>
    <t>11984.39597</t>
  </si>
  <si>
    <t>5726.637285</t>
  </si>
  <si>
    <t>5823.862007</t>
  </si>
  <si>
    <t>433.89668</t>
  </si>
  <si>
    <t>171598</t>
  </si>
  <si>
    <t>343406</t>
  </si>
  <si>
    <t>112048</t>
  </si>
  <si>
    <t>243481</t>
  </si>
  <si>
    <t>41859</t>
  </si>
  <si>
    <t>110310</t>
  </si>
  <si>
    <t>2000000</t>
  </si>
  <si>
    <t>2787602</t>
  </si>
  <si>
    <t>468893</t>
  </si>
  <si>
    <t>1461537</t>
  </si>
  <si>
    <t>1415292</t>
  </si>
  <si>
    <t>211.2908537</t>
  </si>
  <si>
    <t>66674</t>
  </si>
  <si>
    <t>121690</t>
  </si>
  <si>
    <t>1196</t>
  </si>
  <si>
    <t>17597</t>
  </si>
  <si>
    <t>16260</t>
  </si>
  <si>
    <t>1337</t>
  </si>
  <si>
    <t>19.07</t>
  </si>
  <si>
    <t>54.47</t>
  </si>
  <si>
    <t>10290.80948</t>
  </si>
  <si>
    <t>5889.948064</t>
  </si>
  <si>
    <t>4085.205799</t>
  </si>
  <si>
    <t>315.65562</t>
  </si>
  <si>
    <t>138187</t>
  </si>
  <si>
    <t>257719</t>
  </si>
  <si>
    <t>84256</t>
  </si>
  <si>
    <t>169091</t>
  </si>
  <si>
    <t>46850</t>
  </si>
  <si>
    <t>1293</t>
  </si>
  <si>
    <t>1600000</t>
  </si>
  <si>
    <t>1404449</t>
  </si>
  <si>
    <t>412377</t>
  </si>
  <si>
    <t>9243</t>
  </si>
  <si>
    <t>1032109</t>
  </si>
  <si>
    <t>204.9193107</t>
  </si>
  <si>
    <t>46407</t>
  </si>
  <si>
    <t>61478</t>
  </si>
  <si>
    <t>15573</t>
  </si>
  <si>
    <t>12310</t>
  </si>
  <si>
    <t>3263</t>
  </si>
  <si>
    <t>22.62</t>
  </si>
  <si>
    <t>42.3</t>
  </si>
  <si>
    <t>5846.685177</t>
  </si>
  <si>
    <t>2877.98721</t>
  </si>
  <si>
    <t>2738.901207</t>
  </si>
  <si>
    <t>229.79676</t>
  </si>
  <si>
    <t>129721</t>
  </si>
  <si>
    <t>266809</t>
  </si>
  <si>
    <t>82104</t>
  </si>
  <si>
    <t>177651</t>
  </si>
  <si>
    <t>31197</t>
  </si>
  <si>
    <t>44076</t>
  </si>
  <si>
    <t>1500000</t>
  </si>
  <si>
    <t>1300252</t>
  </si>
  <si>
    <t>225784</t>
  </si>
  <si>
    <t>311856</t>
  </si>
  <si>
    <t>870498</t>
  </si>
  <si>
    <t>163.4828028</t>
  </si>
  <si>
    <t>42288</t>
  </si>
  <si>
    <t>64040</t>
  </si>
  <si>
    <t>13148</t>
  </si>
  <si>
    <t>10563</t>
  </si>
  <si>
    <t>2585</t>
  </si>
  <si>
    <t>20.72</t>
  </si>
  <si>
    <t>27.49</t>
  </si>
  <si>
    <t>4474.053587</t>
  </si>
  <si>
    <t>2125.688413</t>
  </si>
  <si>
    <t>2119.867324</t>
  </si>
  <si>
    <t>228.49785</t>
  </si>
  <si>
    <t>321419</t>
  </si>
  <si>
    <t>682479</t>
  </si>
  <si>
    <t>188014</t>
  </si>
  <si>
    <t>430464</t>
  </si>
  <si>
    <t>110926</t>
  </si>
  <si>
    <t>94702</t>
  </si>
  <si>
    <t>3573907</t>
  </si>
  <si>
    <t>851478</t>
  </si>
  <si>
    <t>924115</t>
  </si>
  <si>
    <t>2231548</t>
  </si>
  <si>
    <t>203.0211859</t>
  </si>
  <si>
    <t>119919</t>
  </si>
  <si>
    <t>187633</t>
  </si>
  <si>
    <t>31082</t>
  </si>
  <si>
    <t>23996</t>
  </si>
  <si>
    <t>7086</t>
  </si>
  <si>
    <t>25.51</t>
  </si>
  <si>
    <t>58.31</t>
  </si>
  <si>
    <t>12585.60054</t>
  </si>
  <si>
    <t>7255.788376</t>
  </si>
  <si>
    <t>4756.610008</t>
  </si>
  <si>
    <t>573.20216</t>
  </si>
  <si>
    <t>377848</t>
  </si>
  <si>
    <t>807864</t>
  </si>
  <si>
    <t>238045</t>
  </si>
  <si>
    <t>550496</t>
  </si>
  <si>
    <t>116010</t>
  </si>
  <si>
    <t>109360</t>
  </si>
  <si>
    <t>3600000</t>
  </si>
  <si>
    <t>5525910</t>
  </si>
  <si>
    <t>1048984</t>
  </si>
  <si>
    <t>1297681</t>
  </si>
  <si>
    <t>3517276</t>
  </si>
  <si>
    <t>160.0771607</t>
  </si>
  <si>
    <t>156527</t>
  </si>
  <si>
    <t>256876</t>
  </si>
  <si>
    <t>3924</t>
  </si>
  <si>
    <t>33547</t>
  </si>
  <si>
    <t>27979</t>
  </si>
  <si>
    <t>5568</t>
  </si>
  <si>
    <t>23.9</t>
  </si>
  <si>
    <t>15390.1798</t>
  </si>
  <si>
    <t>8845.71983</t>
  </si>
  <si>
    <t>5911.872507</t>
  </si>
  <si>
    <t>632.58746</t>
  </si>
  <si>
    <t>169634</t>
  </si>
  <si>
    <t>364018</t>
  </si>
  <si>
    <t>88838</t>
  </si>
  <si>
    <t>202605</t>
  </si>
  <si>
    <t>46161</t>
  </si>
  <si>
    <t>3131</t>
  </si>
  <si>
    <t>1592813</t>
  </si>
  <si>
    <t>397334</t>
  </si>
  <si>
    <t>17662</t>
  </si>
  <si>
    <t>879413</t>
  </si>
  <si>
    <t>166.5427332</t>
  </si>
  <si>
    <t>47956</t>
  </si>
  <si>
    <t>79661</t>
  </si>
  <si>
    <t>650</t>
  </si>
  <si>
    <t>16824</t>
  </si>
  <si>
    <t>5.11</t>
  </si>
  <si>
    <t>71.16</t>
  </si>
  <si>
    <t>5595.846144</t>
  </si>
  <si>
    <t>2652.714305</t>
  </si>
  <si>
    <t>2706.51287</t>
  </si>
  <si>
    <t>236.61897</t>
  </si>
  <si>
    <t>103704</t>
  </si>
  <si>
    <t>220482</t>
  </si>
  <si>
    <t>61570</t>
  </si>
  <si>
    <t>138070</t>
  </si>
  <si>
    <t>37094</t>
  </si>
  <si>
    <t>1100000</t>
  </si>
  <si>
    <t>1411856</t>
  </si>
  <si>
    <t>353562</t>
  </si>
  <si>
    <t>47223</t>
  </si>
  <si>
    <t>943798</t>
  </si>
  <si>
    <t>157.1211385</t>
  </si>
  <si>
    <t>203</t>
  </si>
  <si>
    <t>37794</t>
  </si>
  <si>
    <t>57538</t>
  </si>
  <si>
    <t>7928</t>
  </si>
  <si>
    <t>6735</t>
  </si>
  <si>
    <t>1193</t>
  </si>
  <si>
    <t>46.83</t>
  </si>
  <si>
    <t>16.14</t>
  </si>
  <si>
    <t>4264.295903</t>
  </si>
  <si>
    <t>2218.324222</t>
  </si>
  <si>
    <t>1816.507772</t>
  </si>
  <si>
    <t>229.46391</t>
  </si>
  <si>
    <t>170451</t>
  </si>
  <si>
    <t>277777</t>
  </si>
  <si>
    <t>107879</t>
  </si>
  <si>
    <t>191272</t>
  </si>
  <si>
    <t>50510</t>
  </si>
  <si>
    <t>9361</t>
  </si>
  <si>
    <t>2298369</t>
  </si>
  <si>
    <t>581319</t>
  </si>
  <si>
    <t>150718</t>
  </si>
  <si>
    <t>1714811</t>
  </si>
  <si>
    <t>211.2284931</t>
  </si>
  <si>
    <t>64420</t>
  </si>
  <si>
    <t>82705</t>
  </si>
  <si>
    <t>12311</t>
  </si>
  <si>
    <t>3606</t>
  </si>
  <si>
    <t>56.01</t>
  </si>
  <si>
    <t>20.26</t>
  </si>
  <si>
    <t>8450.176288</t>
  </si>
  <si>
    <t>4854.810204</t>
  </si>
  <si>
    <t>3319.250894</t>
  </si>
  <si>
    <t>276.11519</t>
  </si>
  <si>
    <t>118124</t>
  </si>
  <si>
    <t>236221</t>
  </si>
  <si>
    <t>82785</t>
  </si>
  <si>
    <t>175447</t>
  </si>
  <si>
    <t>38423</t>
  </si>
  <si>
    <t>29951</t>
  </si>
  <si>
    <t>1899324</t>
  </si>
  <si>
    <t>360291</t>
  </si>
  <si>
    <t>416449</t>
  </si>
  <si>
    <t>1263016</t>
  </si>
  <si>
    <t>174.0750036</t>
  </si>
  <si>
    <t>51352</t>
  </si>
  <si>
    <t>77773</t>
  </si>
  <si>
    <t>823</t>
  </si>
  <si>
    <t>17876</t>
  </si>
  <si>
    <t>17290</t>
  </si>
  <si>
    <t>7.37</t>
  </si>
  <si>
    <t>45.42</t>
  </si>
  <si>
    <t>6003.281546</t>
  </si>
  <si>
    <t>3306.248322</t>
  </si>
  <si>
    <t>2510.040515</t>
  </si>
  <si>
    <t>186.99271</t>
  </si>
  <si>
    <t>113448</t>
  </si>
  <si>
    <t>253290</t>
  </si>
  <si>
    <t>74098</t>
  </si>
  <si>
    <t>175237</t>
  </si>
  <si>
    <t>43449</t>
  </si>
  <si>
    <t>18816</t>
  </si>
  <si>
    <t>1555575</t>
  </si>
  <si>
    <t>387771</t>
  </si>
  <si>
    <t>240632</t>
  </si>
  <si>
    <t>854992</t>
  </si>
  <si>
    <t>181.3189324</t>
  </si>
  <si>
    <t>44629</t>
  </si>
  <si>
    <t>76695</t>
  </si>
  <si>
    <t>920</t>
  </si>
  <si>
    <t>10200</t>
  </si>
  <si>
    <t>9745</t>
  </si>
  <si>
    <t>56.48</t>
  </si>
  <si>
    <t>18.03</t>
  </si>
  <si>
    <t>6374.385865</t>
  </si>
  <si>
    <t>2820.551983</t>
  </si>
  <si>
    <t>3351.212092</t>
  </si>
  <si>
    <t>202.62179</t>
  </si>
  <si>
    <t>264238</t>
  </si>
  <si>
    <t>514091</t>
  </si>
  <si>
    <t>188956</t>
  </si>
  <si>
    <t>372329</t>
  </si>
  <si>
    <t>74462</t>
  </si>
  <si>
    <t>45785</t>
  </si>
  <si>
    <t>2001054</t>
  </si>
  <si>
    <t>426926</t>
  </si>
  <si>
    <t>357225</t>
  </si>
  <si>
    <t>1165431</t>
  </si>
  <si>
    <t>173.4905106</t>
  </si>
  <si>
    <t>80533</t>
  </si>
  <si>
    <t>122553</t>
  </si>
  <si>
    <t>2094</t>
  </si>
  <si>
    <t>14699</t>
  </si>
  <si>
    <t>13222</t>
  </si>
  <si>
    <t>1477</t>
  </si>
  <si>
    <t>34.07</t>
  </si>
  <si>
    <t>30.92</t>
  </si>
  <si>
    <t>7917.819617</t>
  </si>
  <si>
    <t>3471.638802</t>
  </si>
  <si>
    <t>4111.845545</t>
  </si>
  <si>
    <t>334.33527</t>
  </si>
  <si>
    <t>221347</t>
  </si>
  <si>
    <t>459737</t>
  </si>
  <si>
    <t>134157</t>
  </si>
  <si>
    <t>301624</t>
  </si>
  <si>
    <t>183739</t>
  </si>
  <si>
    <t>3345475</t>
  </si>
  <si>
    <t>340241</t>
  </si>
  <si>
    <t>2049174</t>
  </si>
  <si>
    <t>2064889</t>
  </si>
  <si>
    <t>186.5117489</t>
  </si>
  <si>
    <t>79758</t>
  </si>
  <si>
    <t>124294</t>
  </si>
  <si>
    <t>838</t>
  </si>
  <si>
    <t>24016</t>
  </si>
  <si>
    <t>17343</t>
  </si>
  <si>
    <t>6673</t>
  </si>
  <si>
    <t>49.72</t>
  </si>
  <si>
    <t>20.09</t>
  </si>
  <si>
    <t>11659.54005</t>
  </si>
  <si>
    <t>6239.703932</t>
  </si>
  <si>
    <t>4987.47845</t>
  </si>
  <si>
    <t>432.35767</t>
  </si>
  <si>
    <t>121504</t>
  </si>
  <si>
    <t>244943</t>
  </si>
  <si>
    <t>91725</t>
  </si>
  <si>
    <t>196023</t>
  </si>
  <si>
    <t>33074</t>
  </si>
  <si>
    <t>69308</t>
  </si>
  <si>
    <t>2100000</t>
  </si>
  <si>
    <t>2379110</t>
  </si>
  <si>
    <t>405059</t>
  </si>
  <si>
    <t>809788</t>
  </si>
  <si>
    <t>1273191</t>
  </si>
  <si>
    <t>183.4297657</t>
  </si>
  <si>
    <t>450</t>
  </si>
  <si>
    <t>57763</t>
  </si>
  <si>
    <t>101662</t>
  </si>
  <si>
    <t>19127</t>
  </si>
  <si>
    <t>16565</t>
  </si>
  <si>
    <t>2562</t>
  </si>
  <si>
    <t>39.7</t>
  </si>
  <si>
    <t>23.34</t>
  </si>
  <si>
    <t>8254.294479</t>
  </si>
  <si>
    <t>4363.995898</t>
  </si>
  <si>
    <t>3642.688611</t>
  </si>
  <si>
    <t>247.60997</t>
  </si>
  <si>
    <t>232547</t>
  </si>
  <si>
    <t>490193</t>
  </si>
  <si>
    <t>141284</t>
  </si>
  <si>
    <t>320180</t>
  </si>
  <si>
    <t>41087</t>
  </si>
  <si>
    <t>149520</t>
  </si>
  <si>
    <t>3100000</t>
  </si>
  <si>
    <t>3770085</t>
  </si>
  <si>
    <t>417648</t>
  </si>
  <si>
    <t>1801593</t>
  </si>
  <si>
    <t>2137539</t>
  </si>
  <si>
    <t>177.0471622</t>
  </si>
  <si>
    <t>97246</t>
  </si>
  <si>
    <t>172519</t>
  </si>
  <si>
    <t>1764</t>
  </si>
  <si>
    <t>24275</t>
  </si>
  <si>
    <t>17780</t>
  </si>
  <si>
    <t>6495</t>
  </si>
  <si>
    <t>54.53</t>
  </si>
  <si>
    <t>27.43</t>
  </si>
  <si>
    <t>12307.14896</t>
  </si>
  <si>
    <t>6674.828505</t>
  </si>
  <si>
    <t>5374.666835</t>
  </si>
  <si>
    <t>257.65362</t>
  </si>
  <si>
    <t>20702</t>
  </si>
  <si>
    <t>22122</t>
  </si>
  <si>
    <t>7741</t>
  </si>
  <si>
    <t>2438</t>
  </si>
  <si>
    <t>41266</t>
  </si>
  <si>
    <t>11625</t>
  </si>
  <si>
    <t>855</t>
  </si>
  <si>
    <t>32519</t>
  </si>
  <si>
    <t>256.7639056</t>
  </si>
  <si>
    <t>1635</t>
  </si>
  <si>
    <t>1665</t>
  </si>
  <si>
    <t>1608</t>
  </si>
  <si>
    <t>1311</t>
  </si>
  <si>
    <t>4.15</t>
  </si>
  <si>
    <t>60.5</t>
  </si>
  <si>
    <t>389.5019167</t>
  </si>
  <si>
    <t>105.9561933</t>
  </si>
  <si>
    <t>253.0413534</t>
  </si>
  <si>
    <t>30.50437</t>
  </si>
  <si>
    <t>131218</t>
  </si>
  <si>
    <t>255978</t>
  </si>
  <si>
    <t>83621</t>
  </si>
  <si>
    <t>177806</t>
  </si>
  <si>
    <t>57480</t>
  </si>
  <si>
    <t>27728</t>
  </si>
  <si>
    <t>1590494</t>
  </si>
  <si>
    <t>531256</t>
  </si>
  <si>
    <t>292424</t>
  </si>
  <si>
    <t>1022000</t>
  </si>
  <si>
    <t>187.1237654</t>
  </si>
  <si>
    <t>232</t>
  </si>
  <si>
    <t>45559</t>
  </si>
  <si>
    <t>69805</t>
  </si>
  <si>
    <t>766</t>
  </si>
  <si>
    <t>10598</t>
  </si>
  <si>
    <t>8407</t>
  </si>
  <si>
    <t>2191</t>
  </si>
  <si>
    <t>42.67</t>
  </si>
  <si>
    <t>25.77</t>
  </si>
  <si>
    <t>5860.159766</t>
  </si>
  <si>
    <t>2976.192261</t>
  </si>
  <si>
    <t>2555.888875</t>
  </si>
  <si>
    <t>328.07863</t>
  </si>
  <si>
    <t>199921</t>
  </si>
  <si>
    <t>386332</t>
  </si>
  <si>
    <t>111131</t>
  </si>
  <si>
    <t>230838</t>
  </si>
  <si>
    <t>62996</t>
  </si>
  <si>
    <t>2200000</t>
  </si>
  <si>
    <t>2715012</t>
  </si>
  <si>
    <t>772671</t>
  </si>
  <si>
    <t>478235</t>
  </si>
  <si>
    <t>1765894</t>
  </si>
  <si>
    <t>183.1069135</t>
  </si>
  <si>
    <t>69208</t>
  </si>
  <si>
    <t>106597</t>
  </si>
  <si>
    <t>1102</t>
  </si>
  <si>
    <t>23025</t>
  </si>
  <si>
    <t>20751</t>
  </si>
  <si>
    <t>2274</t>
  </si>
  <si>
    <t>21.46</t>
  </si>
  <si>
    <t>59.75</t>
  </si>
  <si>
    <t>9392.05222</t>
  </si>
  <si>
    <t>4971.374674</t>
  </si>
  <si>
    <t>4074.822816</t>
  </si>
  <si>
    <t>345.85473</t>
  </si>
  <si>
    <t>181796</t>
  </si>
  <si>
    <t>347121</t>
  </si>
  <si>
    <t>129505</t>
  </si>
  <si>
    <t>267962</t>
  </si>
  <si>
    <t>53925</t>
  </si>
  <si>
    <t>48695</t>
  </si>
  <si>
    <t>4089749</t>
  </si>
  <si>
    <t>831415</t>
  </si>
  <si>
    <t>916076</t>
  </si>
  <si>
    <t>2462902</t>
  </si>
  <si>
    <t>194.4861925</t>
  </si>
  <si>
    <t>96477</t>
  </si>
  <si>
    <t>163101</t>
  </si>
  <si>
    <t>1416</t>
  </si>
  <si>
    <t>13599</t>
  </si>
  <si>
    <t>12608</t>
  </si>
  <si>
    <t>991</t>
  </si>
  <si>
    <t>49.06</t>
  </si>
  <si>
    <t>24.6</t>
  </si>
  <si>
    <t>13470.89898</t>
  </si>
  <si>
    <t>7953.997114</t>
  </si>
  <si>
    <t>5224.646611</t>
  </si>
  <si>
    <t>292.25526</t>
  </si>
  <si>
    <t>123354</t>
  </si>
  <si>
    <t>252688</t>
  </si>
  <si>
    <t>75404</t>
  </si>
  <si>
    <t>168677</t>
  </si>
  <si>
    <t>37484</t>
  </si>
  <si>
    <t>4768</t>
  </si>
  <si>
    <t>1403850</t>
  </si>
  <si>
    <t>308375</t>
  </si>
  <si>
    <t>60421</t>
  </si>
  <si>
    <t>1005986</t>
  </si>
  <si>
    <t>188.0894608</t>
  </si>
  <si>
    <t>44858</t>
  </si>
  <si>
    <t>62427</t>
  </si>
  <si>
    <t>1042</t>
  </si>
  <si>
    <t>10277</t>
  </si>
  <si>
    <t>8385</t>
  </si>
  <si>
    <t>1892</t>
  </si>
  <si>
    <t>31.53</t>
  </si>
  <si>
    <t>5601.812528</t>
  </si>
  <si>
    <t>2640.493896</t>
  </si>
  <si>
    <t>2739.581332</t>
  </si>
  <si>
    <t>221.7373</t>
  </si>
  <si>
    <t>229006</t>
  </si>
  <si>
    <t>422475</t>
  </si>
  <si>
    <t>135555</t>
  </si>
  <si>
    <t>273047</t>
  </si>
  <si>
    <t>86009</t>
  </si>
  <si>
    <t>36472</t>
  </si>
  <si>
    <t>4505046</t>
  </si>
  <si>
    <t>1507408</t>
  </si>
  <si>
    <t>632449</t>
  </si>
  <si>
    <t>2737821</t>
  </si>
  <si>
    <t>193.8532256</t>
  </si>
  <si>
    <t>1199</t>
  </si>
  <si>
    <t>94267</t>
  </si>
  <si>
    <t>151032</t>
  </si>
  <si>
    <t>1389</t>
  </si>
  <si>
    <t>18260</t>
  </si>
  <si>
    <t>16526</t>
  </si>
  <si>
    <t>1734</t>
  </si>
  <si>
    <t>38.4</t>
  </si>
  <si>
    <t>20.42</t>
  </si>
  <si>
    <t>15476.61418</t>
  </si>
  <si>
    <t>8733.176988</t>
  </si>
  <si>
    <t>6283.657497</t>
  </si>
  <si>
    <t>459.7797</t>
  </si>
  <si>
    <t>173862</t>
  </si>
  <si>
    <t>290653</t>
  </si>
  <si>
    <t>112653</t>
  </si>
  <si>
    <t>203927</t>
  </si>
  <si>
    <t>62632</t>
  </si>
  <si>
    <t>30212</t>
  </si>
  <si>
    <t>1761178</t>
  </si>
  <si>
    <t>586772</t>
  </si>
  <si>
    <t>234206</t>
  </si>
  <si>
    <t>1194102</t>
  </si>
  <si>
    <t>181.831378</t>
  </si>
  <si>
    <t>46862</t>
  </si>
  <si>
    <t>65285</t>
  </si>
  <si>
    <t>914</t>
  </si>
  <si>
    <t>16866</t>
  </si>
  <si>
    <t>15620</t>
  </si>
  <si>
    <t>1246</t>
  </si>
  <si>
    <t>10.24</t>
  </si>
  <si>
    <t>60.79</t>
  </si>
  <si>
    <t>6741.794567</t>
  </si>
  <si>
    <t>3202.374226</t>
  </si>
  <si>
    <t>3095.598071</t>
  </si>
  <si>
    <t>443.82227</t>
  </si>
  <si>
    <t>210664</t>
  </si>
  <si>
    <t>426652</t>
  </si>
  <si>
    <t>134753</t>
  </si>
  <si>
    <t>293632</t>
  </si>
  <si>
    <t>70698</t>
  </si>
  <si>
    <t>10453</t>
  </si>
  <si>
    <t>3000000</t>
  </si>
  <si>
    <t>2485651</t>
  </si>
  <si>
    <t>537352</t>
  </si>
  <si>
    <t>122803</t>
  </si>
  <si>
    <t>1646139</t>
  </si>
  <si>
    <t>183.1310889</t>
  </si>
  <si>
    <t>72520</t>
  </si>
  <si>
    <t>107579</t>
  </si>
  <si>
    <t>27425</t>
  </si>
  <si>
    <t>24566</t>
  </si>
  <si>
    <t>2859</t>
  </si>
  <si>
    <t>15.58</t>
  </si>
  <si>
    <t>54.76</t>
  </si>
  <si>
    <t>10727.26181</t>
  </si>
  <si>
    <t>4551.999744</t>
  </si>
  <si>
    <t>5824.160038</t>
  </si>
  <si>
    <t>351.10203</t>
  </si>
  <si>
    <t>98428</t>
  </si>
  <si>
    <t>201006</t>
  </si>
  <si>
    <t>65762</t>
  </si>
  <si>
    <t>142073</t>
  </si>
  <si>
    <t>38114</t>
  </si>
  <si>
    <t>13084</t>
  </si>
  <si>
    <t>1217379</t>
  </si>
  <si>
    <t>323948</t>
  </si>
  <si>
    <t>152080</t>
  </si>
  <si>
    <t>839503</t>
  </si>
  <si>
    <t>211.476074</t>
  </si>
  <si>
    <t>35799</t>
  </si>
  <si>
    <t>48909</t>
  </si>
  <si>
    <t>10650</t>
  </si>
  <si>
    <t>9825</t>
  </si>
  <si>
    <t>825</t>
  </si>
  <si>
    <t>48.86</t>
  </si>
  <si>
    <t>30.39</t>
  </si>
  <si>
    <t>5652.371881</t>
  </si>
  <si>
    <t>2574.465314</t>
  </si>
  <si>
    <t>2859.321177</t>
  </si>
  <si>
    <t>218.58539</t>
  </si>
  <si>
    <t>290069</t>
  </si>
  <si>
    <t>638514</t>
  </si>
  <si>
    <t>183189</t>
  </si>
  <si>
    <t>427099</t>
  </si>
  <si>
    <t>90502</t>
  </si>
  <si>
    <t>79295</t>
  </si>
  <si>
    <t>3900000</t>
  </si>
  <si>
    <t>4522674</t>
  </si>
  <si>
    <t>883729</t>
  </si>
  <si>
    <t>934339</t>
  </si>
  <si>
    <t>2707761</t>
  </si>
  <si>
    <t>176.3680025</t>
  </si>
  <si>
    <t>139849</t>
  </si>
  <si>
    <t>248817</t>
  </si>
  <si>
    <t>4088</t>
  </si>
  <si>
    <t>24354</t>
  </si>
  <si>
    <t>22039</t>
  </si>
  <si>
    <t>13.59</t>
  </si>
  <si>
    <t>61.54</t>
  </si>
  <si>
    <t>14233.01408</t>
  </si>
  <si>
    <t>7976.549794</t>
  </si>
  <si>
    <t>5877.233542</t>
  </si>
  <si>
    <t>379.23074</t>
  </si>
  <si>
    <t>147360</t>
  </si>
  <si>
    <t>301106</t>
  </si>
  <si>
    <t>77759</t>
  </si>
  <si>
    <t>171957</t>
  </si>
  <si>
    <t>29441</t>
  </si>
  <si>
    <t>18472</t>
  </si>
  <si>
    <t>2077689</t>
  </si>
  <si>
    <t>327044</t>
  </si>
  <si>
    <t>215345</t>
  </si>
  <si>
    <t>1408311</t>
  </si>
  <si>
    <t>178.1897651</t>
  </si>
  <si>
    <t>49297</t>
  </si>
  <si>
    <t>71967</t>
  </si>
  <si>
    <t>706</t>
  </si>
  <si>
    <t>14534</t>
  </si>
  <si>
    <t>12129</t>
  </si>
  <si>
    <t>2405</t>
  </si>
  <si>
    <t>33.14</t>
  </si>
  <si>
    <t>55.68</t>
  </si>
  <si>
    <t>6868.917202</t>
  </si>
  <si>
    <t>3702.22915</t>
  </si>
  <si>
    <t>2913.354512</t>
  </si>
  <si>
    <t>253.33354</t>
  </si>
  <si>
    <t>154636</t>
  </si>
  <si>
    <t>288309</t>
  </si>
  <si>
    <t>94333</t>
  </si>
  <si>
    <t>188052</t>
  </si>
  <si>
    <t>41025</t>
  </si>
  <si>
    <t>19572</t>
  </si>
  <si>
    <t>1873633</t>
  </si>
  <si>
    <t>398359</t>
  </si>
  <si>
    <t>226576</t>
  </si>
  <si>
    <t>1469624</t>
  </si>
  <si>
    <t>180.2125871</t>
  </si>
  <si>
    <t>60163</t>
  </si>
  <si>
    <t>78700</t>
  </si>
  <si>
    <t>16297</t>
  </si>
  <si>
    <t>14381</t>
  </si>
  <si>
    <t>1916</t>
  </si>
  <si>
    <t>14.42</t>
  </si>
  <si>
    <t>54.72</t>
  </si>
  <si>
    <t>6846.741264</t>
  </si>
  <si>
    <t>3376.522502</t>
  </si>
  <si>
    <t>3147.684521</t>
  </si>
  <si>
    <t>322.53424</t>
  </si>
  <si>
    <t>87178</t>
  </si>
  <si>
    <t>188959</t>
  </si>
  <si>
    <t>56951</t>
  </si>
  <si>
    <t>130242</t>
  </si>
  <si>
    <t>23295</t>
  </si>
  <si>
    <t>46670</t>
  </si>
  <si>
    <t>1200000</t>
  </si>
  <si>
    <t>875518</t>
  </si>
  <si>
    <t>141972</t>
  </si>
  <si>
    <t>383560</t>
  </si>
  <si>
    <t>470823</t>
  </si>
  <si>
    <t>179.8320218</t>
  </si>
  <si>
    <t>27023</t>
  </si>
  <si>
    <t>44035</t>
  </si>
  <si>
    <t>5442</t>
  </si>
  <si>
    <t>4629</t>
  </si>
  <si>
    <t>17.44</t>
  </si>
  <si>
    <t>4701.656542</t>
  </si>
  <si>
    <t>1574.461721</t>
  </si>
  <si>
    <t>2957.005241</t>
  </si>
  <si>
    <t>170.18958</t>
  </si>
  <si>
    <t>117227</t>
  </si>
  <si>
    <t>213540</t>
  </si>
  <si>
    <t>74289</t>
  </si>
  <si>
    <t>153236</t>
  </si>
  <si>
    <t>26871</t>
  </si>
  <si>
    <t>8830</t>
  </si>
  <si>
    <t>1602973</t>
  </si>
  <si>
    <t>262981</t>
  </si>
  <si>
    <t>96814</t>
  </si>
  <si>
    <t>999413</t>
  </si>
  <si>
    <t>184.0491346</t>
  </si>
  <si>
    <t>44056</t>
  </si>
  <si>
    <t>70021</t>
  </si>
  <si>
    <t>12026</t>
  </si>
  <si>
    <t>1161</t>
  </si>
  <si>
    <t>30.53</t>
  </si>
  <si>
    <t>51.4</t>
  </si>
  <si>
    <t>5435.754765</t>
  </si>
  <si>
    <t>2950.257934</t>
  </si>
  <si>
    <t>2289.698231</t>
  </si>
  <si>
    <t>195.7986</t>
  </si>
  <si>
    <t>94356</t>
  </si>
  <si>
    <t>167786</t>
  </si>
  <si>
    <t>91833</t>
  </si>
  <si>
    <t>164243</t>
  </si>
  <si>
    <t>24314</t>
  </si>
  <si>
    <t>106867</t>
  </si>
  <si>
    <t>5119582</t>
  </si>
  <si>
    <t>4022074</t>
  </si>
  <si>
    <t>510160</t>
  </si>
  <si>
    <t>2800844</t>
  </si>
  <si>
    <t>2004248</t>
  </si>
  <si>
    <t>200.5490424</t>
  </si>
  <si>
    <t>2048</t>
  </si>
  <si>
    <t>84407</t>
  </si>
  <si>
    <t>121971</t>
  </si>
  <si>
    <t>19369</t>
  </si>
  <si>
    <t>7938</t>
  </si>
  <si>
    <t>18.9</t>
  </si>
  <si>
    <t>50.83</t>
  </si>
  <si>
    <t>10133.6784</t>
  </si>
  <si>
    <t>8066.230892</t>
  </si>
  <si>
    <t>1803.824506</t>
  </si>
  <si>
    <t>263.623</t>
  </si>
  <si>
    <t>94269</t>
  </si>
  <si>
    <t>172719</t>
  </si>
  <si>
    <t>88950</t>
  </si>
  <si>
    <t>165390</t>
  </si>
  <si>
    <t>27817</t>
  </si>
  <si>
    <t>75422</t>
  </si>
  <si>
    <t>3517960</t>
  </si>
  <si>
    <t>2636712</t>
  </si>
  <si>
    <t>351743</t>
  </si>
  <si>
    <t>1557928</t>
  </si>
  <si>
    <t>1380394</t>
  </si>
  <si>
    <t>206.8651613</t>
  </si>
  <si>
    <t>1041</t>
  </si>
  <si>
    <t>71412</t>
  </si>
  <si>
    <t>96185</t>
  </si>
  <si>
    <t>25410</t>
  </si>
  <si>
    <t>20403</t>
  </si>
  <si>
    <t>5007</t>
  </si>
  <si>
    <t>12.3</t>
  </si>
  <si>
    <t>53.69</t>
  </si>
  <si>
    <t>7419.897519</t>
  </si>
  <si>
    <t>5454.438532</t>
  </si>
  <si>
    <t>1596.205708</t>
  </si>
  <si>
    <t>369.25328</t>
  </si>
  <si>
    <t>73308</t>
  </si>
  <si>
    <t>122101</t>
  </si>
  <si>
    <t>70050</t>
  </si>
  <si>
    <t>117557</t>
  </si>
  <si>
    <t>55245</t>
  </si>
  <si>
    <t>2666003</t>
  </si>
  <si>
    <t>2366958</t>
  </si>
  <si>
    <t>303283</t>
  </si>
  <si>
    <t>1579410</t>
  </si>
  <si>
    <t>1091324</t>
  </si>
  <si>
    <t>205.7675295</t>
  </si>
  <si>
    <t>952</t>
  </si>
  <si>
    <t>59821</t>
  </si>
  <si>
    <t>71858</t>
  </si>
  <si>
    <t>774</t>
  </si>
  <si>
    <t>22714</t>
  </si>
  <si>
    <t>15336</t>
  </si>
  <si>
    <t>6143.356727</t>
  </si>
  <si>
    <t>4870.431001</t>
  </si>
  <si>
    <t>1048.556446</t>
  </si>
  <si>
    <t>224.36928</t>
  </si>
  <si>
    <t>75526</t>
  </si>
  <si>
    <t>132883</t>
  </si>
  <si>
    <t>71030</t>
  </si>
  <si>
    <t>127078</t>
  </si>
  <si>
    <t>41710</t>
  </si>
  <si>
    <t>2910834</t>
  </si>
  <si>
    <t>2556692</t>
  </si>
  <si>
    <t>387727</t>
  </si>
  <si>
    <t>973857</t>
  </si>
  <si>
    <t>1211535</t>
  </si>
  <si>
    <t>198.7676262</t>
  </si>
  <si>
    <t>1943</t>
  </si>
  <si>
    <t>60939</t>
  </si>
  <si>
    <t>92618</t>
  </si>
  <si>
    <t>22970</t>
  </si>
  <si>
    <t>17017</t>
  </si>
  <si>
    <t>5953</t>
  </si>
  <si>
    <t>5.92</t>
  </si>
  <si>
    <t>6931.76118</t>
  </si>
  <si>
    <t>5081.875998</t>
  </si>
  <si>
    <t>1616.081742</t>
  </si>
  <si>
    <t>233.80344</t>
  </si>
  <si>
    <t>84197</t>
  </si>
  <si>
    <t>149839</t>
  </si>
  <si>
    <t>80678</t>
  </si>
  <si>
    <t>41801</t>
  </si>
  <si>
    <t>2909586</t>
  </si>
  <si>
    <t>2058608</t>
  </si>
  <si>
    <t>354634</t>
  </si>
  <si>
    <t>764383</t>
  </si>
  <si>
    <t>1023084</t>
  </si>
  <si>
    <t>203.7193987</t>
  </si>
  <si>
    <t>63144</t>
  </si>
  <si>
    <t>83462</t>
  </si>
  <si>
    <t>1172</t>
  </si>
  <si>
    <t>19255</t>
  </si>
  <si>
    <t>11045</t>
  </si>
  <si>
    <t>8210</t>
  </si>
  <si>
    <t>10.93</t>
  </si>
  <si>
    <t>51.87</t>
  </si>
  <si>
    <t>5825.019278</t>
  </si>
  <si>
    <t>4193.783839</t>
  </si>
  <si>
    <t>1274.547879</t>
  </si>
  <si>
    <t>356.68756</t>
  </si>
  <si>
    <t>100673</t>
  </si>
  <si>
    <t>187545</t>
  </si>
  <si>
    <t>95232</t>
  </si>
  <si>
    <t>179733</t>
  </si>
  <si>
    <t>25178</t>
  </si>
  <si>
    <t>68208</t>
  </si>
  <si>
    <t>3409190</t>
  </si>
  <si>
    <t>2725330</t>
  </si>
  <si>
    <t>359012</t>
  </si>
  <si>
    <t>1133223</t>
  </si>
  <si>
    <t>1368951</t>
  </si>
  <si>
    <t>206.105015</t>
  </si>
  <si>
    <t>85023</t>
  </si>
  <si>
    <t>106483</t>
  </si>
  <si>
    <t>32455</t>
  </si>
  <si>
    <t>18678</t>
  </si>
  <si>
    <t>13777</t>
  </si>
  <si>
    <t>2.77</t>
  </si>
  <si>
    <t>62.21</t>
  </si>
  <si>
    <t>7406.468311</t>
  </si>
  <si>
    <t>5617.041804</t>
  </si>
  <si>
    <t>1449.999977</t>
  </si>
  <si>
    <t>339.42653</t>
  </si>
  <si>
    <t>57554</t>
  </si>
  <si>
    <t>99968</t>
  </si>
  <si>
    <t>52951</t>
  </si>
  <si>
    <t>93668</t>
  </si>
  <si>
    <t>17908</t>
  </si>
  <si>
    <t>24173</t>
  </si>
  <si>
    <t>1903018</t>
  </si>
  <si>
    <t>1683527</t>
  </si>
  <si>
    <t>288137</t>
  </si>
  <si>
    <t>518870</t>
  </si>
  <si>
    <t>840058</t>
  </si>
  <si>
    <t>193.9148689</t>
  </si>
  <si>
    <t>885</t>
  </si>
  <si>
    <t>42411</t>
  </si>
  <si>
    <t>61710</t>
  </si>
  <si>
    <t>16426</t>
  </si>
  <si>
    <t>12533</t>
  </si>
  <si>
    <t>3893</t>
  </si>
  <si>
    <t>8.82</t>
  </si>
  <si>
    <t>37.11</t>
  </si>
  <si>
    <t>4332.107651</t>
  </si>
  <si>
    <t>3264.609175</t>
  </si>
  <si>
    <t>884.9025753</t>
  </si>
  <si>
    <t>182.5959</t>
  </si>
  <si>
    <t>102103</t>
  </si>
  <si>
    <t>170460</t>
  </si>
  <si>
    <t>92367</t>
  </si>
  <si>
    <t>153389</t>
  </si>
  <si>
    <t>31426</t>
  </si>
  <si>
    <t>59480</t>
  </si>
  <si>
    <t>2563827</t>
  </si>
  <si>
    <t>2021587</t>
  </si>
  <si>
    <t>340544</t>
  </si>
  <si>
    <t>1022936</t>
  </si>
  <si>
    <t>1023786</t>
  </si>
  <si>
    <t>201.0522078</t>
  </si>
  <si>
    <t>72430</t>
  </si>
  <si>
    <t>84890</t>
  </si>
  <si>
    <t>32396</t>
  </si>
  <si>
    <t>20766</t>
  </si>
  <si>
    <t>11630</t>
  </si>
  <si>
    <t>10.12</t>
  </si>
  <si>
    <t>47.37</t>
  </si>
  <si>
    <t>5727.60787</t>
  </si>
  <si>
    <t>4064.445297</t>
  </si>
  <si>
    <t>1354.006183</t>
  </si>
  <si>
    <t>309.15639</t>
  </si>
  <si>
    <t>276848</t>
  </si>
  <si>
    <t>390307</t>
  </si>
  <si>
    <t>207134</t>
  </si>
  <si>
    <t>304463</t>
  </si>
  <si>
    <t>128042</t>
  </si>
  <si>
    <t>3583852</t>
  </si>
  <si>
    <t>2117018</t>
  </si>
  <si>
    <t>801364</t>
  </si>
  <si>
    <t>6451</t>
  </si>
  <si>
    <t>650765</t>
  </si>
  <si>
    <t>227.7054301</t>
  </si>
  <si>
    <t>103832</t>
  </si>
  <si>
    <t>124336</t>
  </si>
  <si>
    <t>27470</t>
  </si>
  <si>
    <t>23394</t>
  </si>
  <si>
    <t>4076</t>
  </si>
  <si>
    <t>18.23</t>
  </si>
  <si>
    <t>44.25</t>
  </si>
  <si>
    <t>7107.397536</t>
  </si>
  <si>
    <t>4820.564941</t>
  </si>
  <si>
    <t>2173.528005</t>
  </si>
  <si>
    <t>113.30459</t>
  </si>
  <si>
    <t>215610</t>
  </si>
  <si>
    <t>291757</t>
  </si>
  <si>
    <t>132732</t>
  </si>
  <si>
    <t>188115</t>
  </si>
  <si>
    <t>40459</t>
  </si>
  <si>
    <t>2219027</t>
  </si>
  <si>
    <t>1794651</t>
  </si>
  <si>
    <t>353522</t>
  </si>
  <si>
    <t>508739</t>
  </si>
  <si>
    <t>235.7324923</t>
  </si>
  <si>
    <t>58773</t>
  </si>
  <si>
    <t>68512</t>
  </si>
  <si>
    <t>16995</t>
  </si>
  <si>
    <t>2498</t>
  </si>
  <si>
    <t>15.44</t>
  </si>
  <si>
    <t>58.36</t>
  </si>
  <si>
    <t>5639.482526</t>
  </si>
  <si>
    <t>4230.57553</t>
  </si>
  <si>
    <t>1377.361486</t>
  </si>
  <si>
    <t>31.54551</t>
  </si>
  <si>
    <t>182762</t>
  </si>
  <si>
    <t>222054</t>
  </si>
  <si>
    <t>121444</t>
  </si>
  <si>
    <t>151997</t>
  </si>
  <si>
    <t>31122</t>
  </si>
  <si>
    <t>2260551</t>
  </si>
  <si>
    <t>2020280</t>
  </si>
  <si>
    <t>351300</t>
  </si>
  <si>
    <t>1898</t>
  </si>
  <si>
    <t>463400</t>
  </si>
  <si>
    <t>226.982096</t>
  </si>
  <si>
    <t>57927</t>
  </si>
  <si>
    <t>64921</t>
  </si>
  <si>
    <t>165</t>
  </si>
  <si>
    <t>18671</t>
  </si>
  <si>
    <t>15351</t>
  </si>
  <si>
    <t>3320</t>
  </si>
  <si>
    <t>29.55</t>
  </si>
  <si>
    <t>30.79</t>
  </si>
  <si>
    <t>9011.211062</t>
  </si>
  <si>
    <t>4585.67389</t>
  </si>
  <si>
    <t>4347.905822</t>
  </si>
  <si>
    <t>77.63135</t>
  </si>
  <si>
    <t>169141</t>
  </si>
  <si>
    <t>233227</t>
  </si>
  <si>
    <t>109151</t>
  </si>
  <si>
    <t>159705</t>
  </si>
  <si>
    <t>74439</t>
  </si>
  <si>
    <t>1582655</t>
  </si>
  <si>
    <t>868323</t>
  </si>
  <si>
    <t>2729</t>
  </si>
  <si>
    <t>347228</t>
  </si>
  <si>
    <t>233.1486131</t>
  </si>
  <si>
    <t>43232</t>
  </si>
  <si>
    <t>49983</t>
  </si>
  <si>
    <t>19170</t>
  </si>
  <si>
    <t>18089</t>
  </si>
  <si>
    <t>1081</t>
  </si>
  <si>
    <t>19.17</t>
  </si>
  <si>
    <t>51.38</t>
  </si>
  <si>
    <t>3228.895889</t>
  </si>
  <si>
    <t>2024.483032</t>
  </si>
  <si>
    <t>1163.316807</t>
  </si>
  <si>
    <t>41.09605</t>
  </si>
  <si>
    <t>105796</t>
  </si>
  <si>
    <t>124550</t>
  </si>
  <si>
    <t>47792</t>
  </si>
  <si>
    <t>56508</t>
  </si>
  <si>
    <t>16953</t>
  </si>
  <si>
    <t>742112</t>
  </si>
  <si>
    <t>459706</t>
  </si>
  <si>
    <t>133385</t>
  </si>
  <si>
    <t>177686</t>
  </si>
  <si>
    <t>229.4720539</t>
  </si>
  <si>
    <t>15658</t>
  </si>
  <si>
    <t>17406</t>
  </si>
  <si>
    <t>7988</t>
  </si>
  <si>
    <t>7341</t>
  </si>
  <si>
    <t>48.58</t>
  </si>
  <si>
    <t>35.05</t>
  </si>
  <si>
    <t>1378.328714</t>
  </si>
  <si>
    <t>1054.8968</t>
  </si>
  <si>
    <t>310.9699836</t>
  </si>
  <si>
    <t>12.46193</t>
  </si>
  <si>
    <t>63994</t>
  </si>
  <si>
    <t>75971</t>
  </si>
  <si>
    <t>31885</t>
  </si>
  <si>
    <t>38924</t>
  </si>
  <si>
    <t>17223</t>
  </si>
  <si>
    <t>493498</t>
  </si>
  <si>
    <t>344030</t>
  </si>
  <si>
    <t>153366</t>
  </si>
  <si>
    <t>132872</t>
  </si>
  <si>
    <t>235.0625619</t>
  </si>
  <si>
    <t>10697</t>
  </si>
  <si>
    <t>11674</t>
  </si>
  <si>
    <t>6493</t>
  </si>
  <si>
    <t>6072</t>
  </si>
  <si>
    <t>4.36</t>
  </si>
  <si>
    <t>64.4</t>
  </si>
  <si>
    <t>1188.439171</t>
  </si>
  <si>
    <t>808.6857317</t>
  </si>
  <si>
    <t>376.6678697</t>
  </si>
  <si>
    <t>3.08557</t>
  </si>
  <si>
    <t>16440</t>
  </si>
  <si>
    <t>24169</t>
  </si>
  <si>
    <t>358.2164948</t>
  </si>
  <si>
    <t>0.34747</t>
  </si>
  <si>
    <t>92065</t>
  </si>
  <si>
    <t>105881</t>
  </si>
  <si>
    <t>56321</t>
  </si>
  <si>
    <t>65118</t>
  </si>
  <si>
    <t>13245</t>
  </si>
  <si>
    <t>540104</t>
  </si>
  <si>
    <t>398271</t>
  </si>
  <si>
    <t>64572</t>
  </si>
  <si>
    <t>134562</t>
  </si>
  <si>
    <t>234.781257</t>
  </si>
  <si>
    <t>16564</t>
  </si>
  <si>
    <t>11074</t>
  </si>
  <si>
    <t>46.07</t>
  </si>
  <si>
    <t>1602.337067</t>
  </si>
  <si>
    <t>935.06566</t>
  </si>
  <si>
    <t>657.6473269</t>
  </si>
  <si>
    <t>9.62408</t>
  </si>
  <si>
    <t>246114</t>
  </si>
  <si>
    <t>310836</t>
  </si>
  <si>
    <t>153787</t>
  </si>
  <si>
    <t>199206</t>
  </si>
  <si>
    <t>50039</t>
  </si>
  <si>
    <t>300</t>
  </si>
  <si>
    <t>1962380</t>
  </si>
  <si>
    <t>1768674</t>
  </si>
  <si>
    <t>430504</t>
  </si>
  <si>
    <t>478965</t>
  </si>
  <si>
    <t>233.7774627</t>
  </si>
  <si>
    <t>65305</t>
  </si>
  <si>
    <t>72413</t>
  </si>
  <si>
    <t>22303</t>
  </si>
  <si>
    <t>19847</t>
  </si>
  <si>
    <t>2456</t>
  </si>
  <si>
    <t>32.54</t>
  </si>
  <si>
    <t>46.46</t>
  </si>
  <si>
    <t>6785.359951</t>
  </si>
  <si>
    <t>4134.761201</t>
  </si>
  <si>
    <t>2582.07979</t>
  </si>
  <si>
    <t>68.51896</t>
  </si>
  <si>
    <t>153803</t>
  </si>
  <si>
    <t>219302</t>
  </si>
  <si>
    <t>109725</t>
  </si>
  <si>
    <t>158170</t>
  </si>
  <si>
    <t>47843</t>
  </si>
  <si>
    <t>1826333</t>
  </si>
  <si>
    <t>1562110</t>
  </si>
  <si>
    <t>427632</t>
  </si>
  <si>
    <t>2609</t>
  </si>
  <si>
    <t>621167</t>
  </si>
  <si>
    <t>233.9149974</t>
  </si>
  <si>
    <t>49019</t>
  </si>
  <si>
    <t>60659</t>
  </si>
  <si>
    <t>14770</t>
  </si>
  <si>
    <t>13116</t>
  </si>
  <si>
    <t>1654</t>
  </si>
  <si>
    <t>24.03</t>
  </si>
  <si>
    <t>5920.383569</t>
  </si>
  <si>
    <t>3654.009566</t>
  </si>
  <si>
    <t>2215.770383</t>
  </si>
  <si>
    <t>50.60362</t>
  </si>
  <si>
    <t>180645</t>
  </si>
  <si>
    <t>250318</t>
  </si>
  <si>
    <t>135138</t>
  </si>
  <si>
    <t>193682</t>
  </si>
  <si>
    <t>58123</t>
  </si>
  <si>
    <t>1294</t>
  </si>
  <si>
    <t>3247779</t>
  </si>
  <si>
    <t>3150671</t>
  </si>
  <si>
    <t>871829</t>
  </si>
  <si>
    <t>20563</t>
  </si>
  <si>
    <t>1246583</t>
  </si>
  <si>
    <t>232.8938179</t>
  </si>
  <si>
    <t>78269</t>
  </si>
  <si>
    <t>99121</t>
  </si>
  <si>
    <t>21482</t>
  </si>
  <si>
    <t>19453</t>
  </si>
  <si>
    <t>21.2</t>
  </si>
  <si>
    <t>52.45</t>
  </si>
  <si>
    <t>9585.366884</t>
  </si>
  <si>
    <t>7337.71798</t>
  </si>
  <si>
    <t>2134.333224</t>
  </si>
  <si>
    <t>113.31568</t>
  </si>
  <si>
    <t>177774</t>
  </si>
  <si>
    <t>203017</t>
  </si>
  <si>
    <t>110010</t>
  </si>
  <si>
    <t>125556</t>
  </si>
  <si>
    <t>37453</t>
  </si>
  <si>
    <t>2232745</t>
  </si>
  <si>
    <t>2354622</t>
  </si>
  <si>
    <t>654028</t>
  </si>
  <si>
    <t>2459</t>
  </si>
  <si>
    <t>974709</t>
  </si>
  <si>
    <t>231.086634</t>
  </si>
  <si>
    <t>60401</t>
  </si>
  <si>
    <t>63336</t>
  </si>
  <si>
    <t>19126</t>
  </si>
  <si>
    <t>16503</t>
  </si>
  <si>
    <t>2623</t>
  </si>
  <si>
    <t>51.96</t>
  </si>
  <si>
    <t>8575.402145</t>
  </si>
  <si>
    <t>5441.216723</t>
  </si>
  <si>
    <t>3067.384372</t>
  </si>
  <si>
    <t>66.80105</t>
  </si>
  <si>
    <t>182726</t>
  </si>
  <si>
    <t>237481</t>
  </si>
  <si>
    <t>107203</t>
  </si>
  <si>
    <t>143800</t>
  </si>
  <si>
    <t>29887</t>
  </si>
  <si>
    <t>1703370</t>
  </si>
  <si>
    <t>1768721</t>
  </si>
  <si>
    <t>311170</t>
  </si>
  <si>
    <t>359</t>
  </si>
  <si>
    <t>622568</t>
  </si>
  <si>
    <t>230.8943782</t>
  </si>
  <si>
    <t>49600</t>
  </si>
  <si>
    <t>55062</t>
  </si>
  <si>
    <t>112</t>
  </si>
  <si>
    <t>20859</t>
  </si>
  <si>
    <t>16107</t>
  </si>
  <si>
    <t>4752</t>
  </si>
  <si>
    <t>29.18</t>
  </si>
  <si>
    <t>37.56</t>
  </si>
  <si>
    <t>6412.706607</t>
  </si>
  <si>
    <t>4083.877355</t>
  </si>
  <si>
    <t>2247.261843</t>
  </si>
  <si>
    <t>81.56741</t>
  </si>
  <si>
    <t>233070</t>
  </si>
  <si>
    <t>308130</t>
  </si>
  <si>
    <t>136688</t>
  </si>
  <si>
    <t>189144</t>
  </si>
  <si>
    <t>53333</t>
  </si>
  <si>
    <t>2186127</t>
  </si>
  <si>
    <t>2194271</t>
  </si>
  <si>
    <t>569485</t>
  </si>
  <si>
    <t>3264</t>
  </si>
  <si>
    <t>806432</t>
  </si>
  <si>
    <t>231.1966235</t>
  </si>
  <si>
    <t>550</t>
  </si>
  <si>
    <t>61224</t>
  </si>
  <si>
    <t>71515</t>
  </si>
  <si>
    <t>23266</t>
  </si>
  <si>
    <t>20134</t>
  </si>
  <si>
    <t>3132</t>
  </si>
  <si>
    <t>19.11</t>
  </si>
  <si>
    <t>44.77</t>
  </si>
  <si>
    <t>6506.508467</t>
  </si>
  <si>
    <t>5073.080462</t>
  </si>
  <si>
    <t>1351.909865</t>
  </si>
  <si>
    <t>81.51814</t>
  </si>
  <si>
    <t>228843</t>
  </si>
  <si>
    <t>269795</t>
  </si>
  <si>
    <t>158282</t>
  </si>
  <si>
    <t>191916</t>
  </si>
  <si>
    <t>40921</t>
  </si>
  <si>
    <t>2422724</t>
  </si>
  <si>
    <t>1504842</t>
  </si>
  <si>
    <t>307684</t>
  </si>
  <si>
    <t>448687</t>
  </si>
  <si>
    <t>233.5862556</t>
  </si>
  <si>
    <t>53011</t>
  </si>
  <si>
    <t>58431</t>
  </si>
  <si>
    <t>30321</t>
  </si>
  <si>
    <t>27499</t>
  </si>
  <si>
    <t>2822</t>
  </si>
  <si>
    <t>9.55</t>
  </si>
  <si>
    <t>4902.973053</t>
  </si>
  <si>
    <t>3515.10408</t>
  </si>
  <si>
    <t>1285.831213</t>
  </si>
  <si>
    <t>102.03776</t>
  </si>
  <si>
    <t>286297</t>
  </si>
  <si>
    <t>390000</t>
  </si>
  <si>
    <t>215055</t>
  </si>
  <si>
    <t>308183</t>
  </si>
  <si>
    <t>65922</t>
  </si>
  <si>
    <t>3320819</t>
  </si>
  <si>
    <t>2252345</t>
  </si>
  <si>
    <t>437957</t>
  </si>
  <si>
    <t>2034</t>
  </si>
  <si>
    <t>545982</t>
  </si>
  <si>
    <t>233.3472505</t>
  </si>
  <si>
    <t>268</t>
  </si>
  <si>
    <t>84556</t>
  </si>
  <si>
    <t>102005</t>
  </si>
  <si>
    <t>36529</t>
  </si>
  <si>
    <t>32081</t>
  </si>
  <si>
    <t>4448</t>
  </si>
  <si>
    <t>18.57</t>
  </si>
  <si>
    <t>42.54</t>
  </si>
  <si>
    <t>6631.634573</t>
  </si>
  <si>
    <t>5255.785129</t>
  </si>
  <si>
    <t>1268.178784</t>
  </si>
  <si>
    <t>107.67066</t>
  </si>
  <si>
    <t>246772</t>
  </si>
  <si>
    <t>355788</t>
  </si>
  <si>
    <t>171041</t>
  </si>
  <si>
    <t>262979</t>
  </si>
  <si>
    <t>49515</t>
  </si>
  <si>
    <t>2688721</t>
  </si>
  <si>
    <t>1838101</t>
  </si>
  <si>
    <t>280512</t>
  </si>
  <si>
    <t>2620</t>
  </si>
  <si>
    <t>728267</t>
  </si>
  <si>
    <t>235.4450037</t>
  </si>
  <si>
    <t>67496</t>
  </si>
  <si>
    <t>80779</t>
  </si>
  <si>
    <t>30192</t>
  </si>
  <si>
    <t>26847</t>
  </si>
  <si>
    <t>3345</t>
  </si>
  <si>
    <t>21.66</t>
  </si>
  <si>
    <t>6988.48195</t>
  </si>
  <si>
    <t>4327.716967</t>
  </si>
  <si>
    <t>2568.454263</t>
  </si>
  <si>
    <t>92.31072</t>
  </si>
  <si>
    <t>318076</t>
  </si>
  <si>
    <t>423254</t>
  </si>
  <si>
    <t>202159</t>
  </si>
  <si>
    <t>285333</t>
  </si>
  <si>
    <t>77712</t>
  </si>
  <si>
    <t>2687911</t>
  </si>
  <si>
    <t>1931996</t>
  </si>
  <si>
    <t>445500</t>
  </si>
  <si>
    <t>1384</t>
  </si>
  <si>
    <t>593694</t>
  </si>
  <si>
    <t>233.0261654</t>
  </si>
  <si>
    <t>69155</t>
  </si>
  <si>
    <t>83160</t>
  </si>
  <si>
    <t>341</t>
  </si>
  <si>
    <t>40214</t>
  </si>
  <si>
    <t>37789</t>
  </si>
  <si>
    <t>21.65</t>
  </si>
  <si>
    <t>19.77</t>
  </si>
  <si>
    <t>6737.653676</t>
  </si>
  <si>
    <t>4502.056195</t>
  </si>
  <si>
    <t>2037.678572</t>
  </si>
  <si>
    <t>197.91891</t>
  </si>
  <si>
    <t>474587</t>
  </si>
  <si>
    <t>651539</t>
  </si>
  <si>
    <t>337954</t>
  </si>
  <si>
    <t>486035</t>
  </si>
  <si>
    <t>166564</t>
  </si>
  <si>
    <t>8568</t>
  </si>
  <si>
    <t>4608811</t>
  </si>
  <si>
    <t>4090791</t>
  </si>
  <si>
    <t>1247536</t>
  </si>
  <si>
    <t>58247</t>
  </si>
  <si>
    <t>1194017</t>
  </si>
  <si>
    <t>230.8850645</t>
  </si>
  <si>
    <t>919</t>
  </si>
  <si>
    <t>121492</t>
  </si>
  <si>
    <t>146872</t>
  </si>
  <si>
    <t>456</t>
  </si>
  <si>
    <t>53348</t>
  </si>
  <si>
    <t>41417</t>
  </si>
  <si>
    <t>11931</t>
  </si>
  <si>
    <t>19.68</t>
  </si>
  <si>
    <t>33.45</t>
  </si>
  <si>
    <t>14537.76085</t>
  </si>
  <si>
    <t>9445.025438</t>
  </si>
  <si>
    <t>4902.896148</t>
  </si>
  <si>
    <t>189.83926</t>
  </si>
  <si>
    <t>609129</t>
  </si>
  <si>
    <t>871665</t>
  </si>
  <si>
    <t>416307</t>
  </si>
  <si>
    <t>626217</t>
  </si>
  <si>
    <t>243854</t>
  </si>
  <si>
    <t>7145898</t>
  </si>
  <si>
    <t>5965533</t>
  </si>
  <si>
    <t>1917999</t>
  </si>
  <si>
    <t>11172</t>
  </si>
  <si>
    <t>2083217</t>
  </si>
  <si>
    <t>236.3825872</t>
  </si>
  <si>
    <t>162216</t>
  </si>
  <si>
    <t>201773</t>
  </si>
  <si>
    <t>80008</t>
  </si>
  <si>
    <t>67336</t>
  </si>
  <si>
    <t>12672</t>
  </si>
  <si>
    <t>26.43</t>
  </si>
  <si>
    <t>29.13</t>
  </si>
  <si>
    <t>22256.04093</t>
  </si>
  <si>
    <t>14101.48124</t>
  </si>
  <si>
    <t>7877.540463</t>
  </si>
  <si>
    <t>277.01922</t>
  </si>
  <si>
    <t>477598</t>
  </si>
  <si>
    <t>574372</t>
  </si>
  <si>
    <t>293745</t>
  </si>
  <si>
    <t>367616</t>
  </si>
  <si>
    <t>133069</t>
  </si>
  <si>
    <t>4422458</t>
  </si>
  <si>
    <t>4192353</t>
  </si>
  <si>
    <t>1400606</t>
  </si>
  <si>
    <t>5083</t>
  </si>
  <si>
    <t>1127957</t>
  </si>
  <si>
    <t>236.7135722</t>
  </si>
  <si>
    <t>148</t>
  </si>
  <si>
    <t>118961</t>
  </si>
  <si>
    <t>129754</t>
  </si>
  <si>
    <t>228</t>
  </si>
  <si>
    <t>55712</t>
  </si>
  <si>
    <t>47924</t>
  </si>
  <si>
    <t>7788</t>
  </si>
  <si>
    <t>27.29</t>
  </si>
  <si>
    <t>14698.43941</t>
  </si>
  <si>
    <t>9923.868544</t>
  </si>
  <si>
    <t>4529.143793</t>
  </si>
  <si>
    <t>245.42707</t>
  </si>
  <si>
    <t>296591</t>
  </si>
  <si>
    <t>370386</t>
  </si>
  <si>
    <t>184194</t>
  </si>
  <si>
    <t>242009</t>
  </si>
  <si>
    <t>81944</t>
  </si>
  <si>
    <t>2388668</t>
  </si>
  <si>
    <t>2195886</t>
  </si>
  <si>
    <t>653277</t>
  </si>
  <si>
    <t>2879</t>
  </si>
  <si>
    <t>811082</t>
  </si>
  <si>
    <t>230.5470765</t>
  </si>
  <si>
    <t>62320</t>
  </si>
  <si>
    <t>68847</t>
  </si>
  <si>
    <t>30439</t>
  </si>
  <si>
    <t>25320</t>
  </si>
  <si>
    <t>43.76</t>
  </si>
  <si>
    <t>21.57</t>
  </si>
  <si>
    <t>6754.459746</t>
  </si>
  <si>
    <t>5062.550976</t>
  </si>
  <si>
    <t>1584.027021</t>
  </si>
  <si>
    <t>107.88175</t>
  </si>
  <si>
    <t>153815</t>
  </si>
  <si>
    <t>209757</t>
  </si>
  <si>
    <t>82558</t>
  </si>
  <si>
    <t>121893</t>
  </si>
  <si>
    <t>78614</t>
  </si>
  <si>
    <t>349</t>
  </si>
  <si>
    <t>960289</t>
  </si>
  <si>
    <t>683815</t>
  </si>
  <si>
    <t>412136</t>
  </si>
  <si>
    <t>1983</t>
  </si>
  <si>
    <t>241573</t>
  </si>
  <si>
    <t>233.1862726</t>
  </si>
  <si>
    <t>23644</t>
  </si>
  <si>
    <t>27558</t>
  </si>
  <si>
    <t>14899</t>
  </si>
  <si>
    <t>13629</t>
  </si>
  <si>
    <t>1270</t>
  </si>
  <si>
    <t>17.01</t>
  </si>
  <si>
    <t>28.74</t>
  </si>
  <si>
    <t>3032.969114</t>
  </si>
  <si>
    <t>1594.56271</t>
  </si>
  <si>
    <t>1350.162844</t>
  </si>
  <si>
    <t>88.24356</t>
  </si>
  <si>
    <t>321685</t>
  </si>
  <si>
    <t>472873</t>
  </si>
  <si>
    <t>230112</t>
  </si>
  <si>
    <t>359618</t>
  </si>
  <si>
    <t>121863</t>
  </si>
  <si>
    <t>992</t>
  </si>
  <si>
    <t>3071132</t>
  </si>
  <si>
    <t>2179052</t>
  </si>
  <si>
    <t>664159</t>
  </si>
  <si>
    <t>6228</t>
  </si>
  <si>
    <t>1012711</t>
  </si>
  <si>
    <t>226.2731644</t>
  </si>
  <si>
    <t>75498</t>
  </si>
  <si>
    <t>90067</t>
  </si>
  <si>
    <t>195</t>
  </si>
  <si>
    <t>44193</t>
  </si>
  <si>
    <t>31084</t>
  </si>
  <si>
    <t>13109</t>
  </si>
  <si>
    <t>24.49</t>
  </si>
  <si>
    <t>11228.81334</t>
  </si>
  <si>
    <t>4930.609913</t>
  </si>
  <si>
    <t>6097.49556</t>
  </si>
  <si>
    <t>200.70787</t>
  </si>
  <si>
    <t>122584</t>
  </si>
  <si>
    <t>140708</t>
  </si>
  <si>
    <t>88901</t>
  </si>
  <si>
    <t>103674</t>
  </si>
  <si>
    <t>14325</t>
  </si>
  <si>
    <t>1504504</t>
  </si>
  <si>
    <t>1248425</t>
  </si>
  <si>
    <t>129276</t>
  </si>
  <si>
    <t>345186</t>
  </si>
  <si>
    <t>232.4525318</t>
  </si>
  <si>
    <t>36760</t>
  </si>
  <si>
    <t>39337</t>
  </si>
  <si>
    <t>20115</t>
  </si>
  <si>
    <t>18464</t>
  </si>
  <si>
    <t>1651</t>
  </si>
  <si>
    <t>28.04</t>
  </si>
  <si>
    <t>34.01</t>
  </si>
  <si>
    <t>5054.717075</t>
  </si>
  <si>
    <t>2901.99552</t>
  </si>
  <si>
    <t>2070.642585</t>
  </si>
  <si>
    <t>82.07897</t>
  </si>
  <si>
    <t>154752</t>
  </si>
  <si>
    <t>192021</t>
  </si>
  <si>
    <t>104962</t>
  </si>
  <si>
    <t>135568</t>
  </si>
  <si>
    <t>49362</t>
  </si>
  <si>
    <t>1611970</t>
  </si>
  <si>
    <t>1209196</t>
  </si>
  <si>
    <t>403002</t>
  </si>
  <si>
    <t>2251</t>
  </si>
  <si>
    <t>342240</t>
  </si>
  <si>
    <t>234.4567887</t>
  </si>
  <si>
    <t>39076</t>
  </si>
  <si>
    <t>43390</t>
  </si>
  <si>
    <t>13703</t>
  </si>
  <si>
    <t>28.99</t>
  </si>
  <si>
    <t>27.58</t>
  </si>
  <si>
    <t>4259.443978</t>
  </si>
  <si>
    <t>2835.042111</t>
  </si>
  <si>
    <t>1362.047478</t>
  </si>
  <si>
    <t>62.35439</t>
  </si>
  <si>
    <t>153132</t>
  </si>
  <si>
    <t>201682</t>
  </si>
  <si>
    <t>103284</t>
  </si>
  <si>
    <t>140105</t>
  </si>
  <si>
    <t>52994</t>
  </si>
  <si>
    <t>901</t>
  </si>
  <si>
    <t>1384872</t>
  </si>
  <si>
    <t>1112143</t>
  </si>
  <si>
    <t>392886</t>
  </si>
  <si>
    <t>7509</t>
  </si>
  <si>
    <t>360025</t>
  </si>
  <si>
    <t>233.0932254</t>
  </si>
  <si>
    <t>38958</t>
  </si>
  <si>
    <t>45288</t>
  </si>
  <si>
    <t>23754</t>
  </si>
  <si>
    <t>17946</t>
  </si>
  <si>
    <t>5808</t>
  </si>
  <si>
    <t>16.99</t>
  </si>
  <si>
    <t>3896.07244</t>
  </si>
  <si>
    <t>2592.32999</t>
  </si>
  <si>
    <t>1239.79684</t>
  </si>
  <si>
    <t>63.94561</t>
  </si>
  <si>
    <t>113579</t>
  </si>
  <si>
    <t>151821</t>
  </si>
  <si>
    <t>72197</t>
  </si>
  <si>
    <t>102386</t>
  </si>
  <si>
    <t>40924</t>
  </si>
  <si>
    <t>1450</t>
  </si>
  <si>
    <t>1085561</t>
  </si>
  <si>
    <t>758599</t>
  </si>
  <si>
    <t>266136</t>
  </si>
  <si>
    <t>9568</t>
  </si>
  <si>
    <t>237947</t>
  </si>
  <si>
    <t>233.0521364</t>
  </si>
  <si>
    <t>25697</t>
  </si>
  <si>
    <t>29625</t>
  </si>
  <si>
    <t>16570</t>
  </si>
  <si>
    <t>15238</t>
  </si>
  <si>
    <t>1332</t>
  </si>
  <si>
    <t>22.25</t>
  </si>
  <si>
    <t>36.86</t>
  </si>
  <si>
    <t>2250.336213</t>
  </si>
  <si>
    <t>1767.931176</t>
  </si>
  <si>
    <t>417.1001872</t>
  </si>
  <si>
    <t>65.30485</t>
  </si>
  <si>
    <t>229119</t>
  </si>
  <si>
    <t>350281</t>
  </si>
  <si>
    <t>184183</t>
  </si>
  <si>
    <t>290128</t>
  </si>
  <si>
    <t>91625</t>
  </si>
  <si>
    <t>424</t>
  </si>
  <si>
    <t>5383511</t>
  </si>
  <si>
    <t>5458295</t>
  </si>
  <si>
    <t>1550807</t>
  </si>
  <si>
    <t>6979</t>
  </si>
  <si>
    <t>2079301</t>
  </si>
  <si>
    <t>229.305635</t>
  </si>
  <si>
    <t>1835</t>
  </si>
  <si>
    <t>119065</t>
  </si>
  <si>
    <t>160143</t>
  </si>
  <si>
    <t>505</t>
  </si>
  <si>
    <t>29790</t>
  </si>
  <si>
    <t>23683</t>
  </si>
  <si>
    <t>48.79</t>
  </si>
  <si>
    <t>20.84</t>
  </si>
  <si>
    <t>15937.46242</t>
  </si>
  <si>
    <t>12516.17801</t>
  </si>
  <si>
    <t>3296.008484</t>
  </si>
  <si>
    <t>125.27593</t>
  </si>
  <si>
    <t>185810</t>
  </si>
  <si>
    <t>302109</t>
  </si>
  <si>
    <t>133539</t>
  </si>
  <si>
    <t>224978</t>
  </si>
  <si>
    <t>78237</t>
  </si>
  <si>
    <t>1933</t>
  </si>
  <si>
    <t>2938462</t>
  </si>
  <si>
    <t>2928981</t>
  </si>
  <si>
    <t>909370</t>
  </si>
  <si>
    <t>24373</t>
  </si>
  <si>
    <t>1192055</t>
  </si>
  <si>
    <t>229.9796734</t>
  </si>
  <si>
    <t>1982</t>
  </si>
  <si>
    <t>60136</t>
  </si>
  <si>
    <t>83964</t>
  </si>
  <si>
    <t>24143</t>
  </si>
  <si>
    <t>21603</t>
  </si>
  <si>
    <t>2540</t>
  </si>
  <si>
    <t>35.75</t>
  </si>
  <si>
    <t>9188.345412</t>
  </si>
  <si>
    <t>6736.060938</t>
  </si>
  <si>
    <t>2367.785634</t>
  </si>
  <si>
    <t>84.49884</t>
  </si>
  <si>
    <t>189751</t>
  </si>
  <si>
    <t>316468</t>
  </si>
  <si>
    <t>146042</t>
  </si>
  <si>
    <t>251061</t>
  </si>
  <si>
    <t>58992</t>
  </si>
  <si>
    <t>18514</t>
  </si>
  <si>
    <t>2649747</t>
  </si>
  <si>
    <t>2559200</t>
  </si>
  <si>
    <t>499330</t>
  </si>
  <si>
    <t>146232</t>
  </si>
  <si>
    <t>1119844</t>
  </si>
  <si>
    <t>230.3053117</t>
  </si>
  <si>
    <t>957</t>
  </si>
  <si>
    <t>70324</t>
  </si>
  <si>
    <t>98064</t>
  </si>
  <si>
    <t>32400</t>
  </si>
  <si>
    <t>6554</t>
  </si>
  <si>
    <t>24.33</t>
  </si>
  <si>
    <t>28.11</t>
  </si>
  <si>
    <t>10304.78201</t>
  </si>
  <si>
    <t>5893.973537</t>
  </si>
  <si>
    <t>4318.304631</t>
  </si>
  <si>
    <t>92.50384</t>
  </si>
  <si>
    <t>170496</t>
  </si>
  <si>
    <t>280323</t>
  </si>
  <si>
    <t>124199</t>
  </si>
  <si>
    <t>210037</t>
  </si>
  <si>
    <t>51834</t>
  </si>
  <si>
    <t>2467085</t>
  </si>
  <si>
    <t>2439586</t>
  </si>
  <si>
    <t>482267</t>
  </si>
  <si>
    <t>858</t>
  </si>
  <si>
    <t>1056027</t>
  </si>
  <si>
    <t>228.0024261</t>
  </si>
  <si>
    <t>1245</t>
  </si>
  <si>
    <t>57734</t>
  </si>
  <si>
    <t>80453</t>
  </si>
  <si>
    <t>21572</t>
  </si>
  <si>
    <t>19490</t>
  </si>
  <si>
    <t>2082</t>
  </si>
  <si>
    <t>18.78</t>
  </si>
  <si>
    <t>48.36</t>
  </si>
  <si>
    <t>7670.672996</t>
  </si>
  <si>
    <t>5562.315266</t>
  </si>
  <si>
    <t>2035.68871</t>
  </si>
  <si>
    <t>72.66902</t>
  </si>
  <si>
    <t>232195</t>
  </si>
  <si>
    <t>381520</t>
  </si>
  <si>
    <t>155598</t>
  </si>
  <si>
    <t>269798</t>
  </si>
  <si>
    <t>71943</t>
  </si>
  <si>
    <t>2135479</t>
  </si>
  <si>
    <t>2083795</t>
  </si>
  <si>
    <t>392480</t>
  </si>
  <si>
    <t>2621</t>
  </si>
  <si>
    <t>1060838</t>
  </si>
  <si>
    <t>233.2793991</t>
  </si>
  <si>
    <t>55254</t>
  </si>
  <si>
    <t>73788</t>
  </si>
  <si>
    <t>40227</t>
  </si>
  <si>
    <t>34131</t>
  </si>
  <si>
    <t>6096</t>
  </si>
  <si>
    <t>15.95</t>
  </si>
  <si>
    <t>39.4</t>
  </si>
  <si>
    <t>6194.310861</t>
  </si>
  <si>
    <t>4861.064454</t>
  </si>
  <si>
    <t>1234.861927</t>
  </si>
  <si>
    <t>98.38448</t>
  </si>
  <si>
    <t>277731</t>
  </si>
  <si>
    <t>346563</t>
  </si>
  <si>
    <t>180142</t>
  </si>
  <si>
    <t>234115</t>
  </si>
  <si>
    <t>94552</t>
  </si>
  <si>
    <t>2728409</t>
  </si>
  <si>
    <t>2537145</t>
  </si>
  <si>
    <t>801377</t>
  </si>
  <si>
    <t>2440</t>
  </si>
  <si>
    <t>1231115</t>
  </si>
  <si>
    <t>239.7867427</t>
  </si>
  <si>
    <t>71095</t>
  </si>
  <si>
    <t>78840</t>
  </si>
  <si>
    <t>44510</t>
  </si>
  <si>
    <t>39393</t>
  </si>
  <si>
    <t>5117</t>
  </si>
  <si>
    <t>14.25</t>
  </si>
  <si>
    <t>8576.08696</t>
  </si>
  <si>
    <t>6083.737354</t>
  </si>
  <si>
    <t>2291.292016</t>
  </si>
  <si>
    <t>201.05759</t>
  </si>
  <si>
    <t>396458</t>
  </si>
  <si>
    <t>457115</t>
  </si>
  <si>
    <t>236644</t>
  </si>
  <si>
    <t>278288</t>
  </si>
  <si>
    <t>108737</t>
  </si>
  <si>
    <t>3695106</t>
  </si>
  <si>
    <t>3591095</t>
  </si>
  <si>
    <t>1145097</t>
  </si>
  <si>
    <t>1956612</t>
  </si>
  <si>
    <t>229.4275591</t>
  </si>
  <si>
    <t>92132</t>
  </si>
  <si>
    <t>96495</t>
  </si>
  <si>
    <t>57633</t>
  </si>
  <si>
    <t>47596</t>
  </si>
  <si>
    <t>10037</t>
  </si>
  <si>
    <t>30.95</t>
  </si>
  <si>
    <t>11288.74971</t>
  </si>
  <si>
    <t>8238.961603</t>
  </si>
  <si>
    <t>2858.634095</t>
  </si>
  <si>
    <t>191.15401</t>
  </si>
  <si>
    <t>457171</t>
  </si>
  <si>
    <t>641444</t>
  </si>
  <si>
    <t>298914</t>
  </si>
  <si>
    <t>440993</t>
  </si>
  <si>
    <t>202449</t>
  </si>
  <si>
    <t>3778175</t>
  </si>
  <si>
    <t>3938129</t>
  </si>
  <si>
    <t>1477319</t>
  </si>
  <si>
    <t>2028153</t>
  </si>
  <si>
    <t>232.6709279</t>
  </si>
  <si>
    <t>104767</t>
  </si>
  <si>
    <t>128533</t>
  </si>
  <si>
    <t>72585</t>
  </si>
  <si>
    <t>59508</t>
  </si>
  <si>
    <t>13077</t>
  </si>
  <si>
    <t>26.62</t>
  </si>
  <si>
    <t>20.76</t>
  </si>
  <si>
    <t>13847.03582</t>
  </si>
  <si>
    <t>9162.881285</t>
  </si>
  <si>
    <t>4460.884788</t>
  </si>
  <si>
    <t>223.26975</t>
  </si>
  <si>
    <t>415645</t>
  </si>
  <si>
    <t>519650</t>
  </si>
  <si>
    <t>305075</t>
  </si>
  <si>
    <t>394241</t>
  </si>
  <si>
    <t>63485</t>
  </si>
  <si>
    <t>2897</t>
  </si>
  <si>
    <t>7304661</t>
  </si>
  <si>
    <t>6979018</t>
  </si>
  <si>
    <t>892362</t>
  </si>
  <si>
    <t>50321</t>
  </si>
  <si>
    <t>3218059</t>
  </si>
  <si>
    <t>230.7944961</t>
  </si>
  <si>
    <t>3387</t>
  </si>
  <si>
    <t>157024</t>
  </si>
  <si>
    <t>182040</t>
  </si>
  <si>
    <t>74271</t>
  </si>
  <si>
    <t>63959</t>
  </si>
  <si>
    <t>10312</t>
  </si>
  <si>
    <t>14.24</t>
  </si>
  <si>
    <t>29.57</t>
  </si>
  <si>
    <t>20724.77542</t>
  </si>
  <si>
    <t>16107.18942</t>
  </si>
  <si>
    <t>4228.589563</t>
  </si>
  <si>
    <t>388.99643</t>
  </si>
  <si>
    <t>395408</t>
  </si>
  <si>
    <t>457203</t>
  </si>
  <si>
    <t>210754</t>
  </si>
  <si>
    <t>252133</t>
  </si>
  <si>
    <t>52663</t>
  </si>
  <si>
    <t>3272641</t>
  </si>
  <si>
    <t>2875502</t>
  </si>
  <si>
    <t>502064</t>
  </si>
  <si>
    <t>5969</t>
  </si>
  <si>
    <t>1382013</t>
  </si>
  <si>
    <t>233.7118465</t>
  </si>
  <si>
    <t>76729</t>
  </si>
  <si>
    <t>82665</t>
  </si>
  <si>
    <t>38577</t>
  </si>
  <si>
    <t>33823</t>
  </si>
  <si>
    <t>4754</t>
  </si>
  <si>
    <t>30.9</t>
  </si>
  <si>
    <t>26.57</t>
  </si>
  <si>
    <t>9297.017759</t>
  </si>
  <si>
    <t>6720.38882</t>
  </si>
  <si>
    <t>2470.033539</t>
  </si>
  <si>
    <t>106.5954</t>
  </si>
  <si>
    <t>376913</t>
  </si>
  <si>
    <t>496590</t>
  </si>
  <si>
    <t>251855</t>
  </si>
  <si>
    <t>348981</t>
  </si>
  <si>
    <t>136041</t>
  </si>
  <si>
    <t>4709544</t>
  </si>
  <si>
    <t>4282951</t>
  </si>
  <si>
    <t>1531006</t>
  </si>
  <si>
    <t>4058</t>
  </si>
  <si>
    <t>1541822</t>
  </si>
  <si>
    <t>234.6789004</t>
  </si>
  <si>
    <t>969</t>
  </si>
  <si>
    <t>109347</t>
  </si>
  <si>
    <t>128508</t>
  </si>
  <si>
    <t>39901</t>
  </si>
  <si>
    <t>33238</t>
  </si>
  <si>
    <t>6663</t>
  </si>
  <si>
    <t>34.27</t>
  </si>
  <si>
    <t>22.47</t>
  </si>
  <si>
    <t>17075.37706</t>
  </si>
  <si>
    <t>10051.18231</t>
  </si>
  <si>
    <t>6831.374543</t>
  </si>
  <si>
    <t>192.8202</t>
  </si>
  <si>
    <t>239286</t>
  </si>
  <si>
    <t>322703</t>
  </si>
  <si>
    <t>180476</t>
  </si>
  <si>
    <t>252242</t>
  </si>
  <si>
    <t>94566</t>
  </si>
  <si>
    <t>2579022</t>
  </si>
  <si>
    <t>2056522</t>
  </si>
  <si>
    <t>730990</t>
  </si>
  <si>
    <t>997815</t>
  </si>
  <si>
    <t>237.6674006</t>
  </si>
  <si>
    <t>63593</t>
  </si>
  <si>
    <t>70336</t>
  </si>
  <si>
    <t>28307</t>
  </si>
  <si>
    <t>22419</t>
  </si>
  <si>
    <t>5888</t>
  </si>
  <si>
    <t>31.59</t>
  </si>
  <si>
    <t>9986.440577</t>
  </si>
  <si>
    <t>4887.68238</t>
  </si>
  <si>
    <t>4975.122857</t>
  </si>
  <si>
    <t>123.63534</t>
  </si>
  <si>
    <t>302938</t>
  </si>
  <si>
    <t>356591</t>
  </si>
  <si>
    <t>211967</t>
  </si>
  <si>
    <t>255770</t>
  </si>
  <si>
    <t>73226</t>
  </si>
  <si>
    <t>597</t>
  </si>
  <si>
    <t>4284861</t>
  </si>
  <si>
    <t>4246087</t>
  </si>
  <si>
    <t>991613</t>
  </si>
  <si>
    <t>11134</t>
  </si>
  <si>
    <t>2238187</t>
  </si>
  <si>
    <t>229.1193004</t>
  </si>
  <si>
    <t>804</t>
  </si>
  <si>
    <t>101465</t>
  </si>
  <si>
    <t>109399</t>
  </si>
  <si>
    <t>45478</t>
  </si>
  <si>
    <t>41298</t>
  </si>
  <si>
    <t>4180</t>
  </si>
  <si>
    <t>22.42</t>
  </si>
  <si>
    <t>26.07</t>
  </si>
  <si>
    <t>15560.58646</t>
  </si>
  <si>
    <t>9728.60483</t>
  </si>
  <si>
    <t>5639.657052</t>
  </si>
  <si>
    <t>192.32458</t>
  </si>
  <si>
    <t>383129</t>
  </si>
  <si>
    <t>449802</t>
  </si>
  <si>
    <t>305306</t>
  </si>
  <si>
    <t>362902</t>
  </si>
  <si>
    <t>67044</t>
  </si>
  <si>
    <t>7565416</t>
  </si>
  <si>
    <t>6853518</t>
  </si>
  <si>
    <t>1243868</t>
  </si>
  <si>
    <t>6701</t>
  </si>
  <si>
    <t>3836931</t>
  </si>
  <si>
    <t>232.3388119</t>
  </si>
  <si>
    <t>177698</t>
  </si>
  <si>
    <t>195004</t>
  </si>
  <si>
    <t>32605</t>
  </si>
  <si>
    <t>27088</t>
  </si>
  <si>
    <t>34.52</t>
  </si>
  <si>
    <t>23.17</t>
  </si>
  <si>
    <t>25427.74248</t>
  </si>
  <si>
    <t>15923.38229</t>
  </si>
  <si>
    <t>9254.856124</t>
  </si>
  <si>
    <t>249.50406</t>
  </si>
  <si>
    <t>366307</t>
  </si>
  <si>
    <t>520236</t>
  </si>
  <si>
    <t>270758</t>
  </si>
  <si>
    <t>401136</t>
  </si>
  <si>
    <t>87438</t>
  </si>
  <si>
    <t>2169</t>
  </si>
  <si>
    <t>4959660</t>
  </si>
  <si>
    <t>4164851</t>
  </si>
  <si>
    <t>907176</t>
  </si>
  <si>
    <t>2042516</t>
  </si>
  <si>
    <t>232.7291768</t>
  </si>
  <si>
    <t>791</t>
  </si>
  <si>
    <t>130788</t>
  </si>
  <si>
    <t>155684</t>
  </si>
  <si>
    <t>41568</t>
  </si>
  <si>
    <t>33095</t>
  </si>
  <si>
    <t>8473</t>
  </si>
  <si>
    <t>29.06</t>
  </si>
  <si>
    <t>31.55</t>
  </si>
  <si>
    <t>18359.14749</t>
  </si>
  <si>
    <t>9692.823448</t>
  </si>
  <si>
    <t>8511.684553</t>
  </si>
  <si>
    <t>154.63949</t>
  </si>
  <si>
    <t>445856</t>
  </si>
  <si>
    <t>568320</t>
  </si>
  <si>
    <t>326337</t>
  </si>
  <si>
    <t>424850</t>
  </si>
  <si>
    <t>91601</t>
  </si>
  <si>
    <t>255</t>
  </si>
  <si>
    <t>8298211</t>
  </si>
  <si>
    <t>7877430</t>
  </si>
  <si>
    <t>1530870</t>
  </si>
  <si>
    <t>5385</t>
  </si>
  <si>
    <t>4023522</t>
  </si>
  <si>
    <t>232.1091979</t>
  </si>
  <si>
    <t>185262</t>
  </si>
  <si>
    <t>210543</t>
  </si>
  <si>
    <t>44763</t>
  </si>
  <si>
    <t>35982</t>
  </si>
  <si>
    <t>8781</t>
  </si>
  <si>
    <t>40.57</t>
  </si>
  <si>
    <t>30470.24215</t>
  </si>
  <si>
    <t>18284.23959</t>
  </si>
  <si>
    <t>11973.5301</t>
  </si>
  <si>
    <t>212.47246</t>
  </si>
  <si>
    <t>368570</t>
  </si>
  <si>
    <t>448671</t>
  </si>
  <si>
    <t>238150</t>
  </si>
  <si>
    <t>301265</t>
  </si>
  <si>
    <t>82571</t>
  </si>
  <si>
    <t>798</t>
  </si>
  <si>
    <t>4459774</t>
  </si>
  <si>
    <t>4166248</t>
  </si>
  <si>
    <t>1096971</t>
  </si>
  <si>
    <t>8884</t>
  </si>
  <si>
    <t>1962963</t>
  </si>
  <si>
    <t>232.6179267</t>
  </si>
  <si>
    <t>720</t>
  </si>
  <si>
    <t>102148</t>
  </si>
  <si>
    <t>111317</t>
  </si>
  <si>
    <t>38627</t>
  </si>
  <si>
    <t>4788</t>
  </si>
  <si>
    <t>43.83</t>
  </si>
  <si>
    <t>28.54</t>
  </si>
  <si>
    <t>14758.54261</t>
  </si>
  <si>
    <t>9691.439718</t>
  </si>
  <si>
    <t>4856.990623</t>
  </si>
  <si>
    <t>210.11227</t>
  </si>
  <si>
    <t>218782</t>
  </si>
  <si>
    <t>246926</t>
  </si>
  <si>
    <t>156113</t>
  </si>
  <si>
    <t>179540</t>
  </si>
  <si>
    <t>41391</t>
  </si>
  <si>
    <t>5115</t>
  </si>
  <si>
    <t>2658986</t>
  </si>
  <si>
    <t>2420406</t>
  </si>
  <si>
    <t>495266</t>
  </si>
  <si>
    <t>64052</t>
  </si>
  <si>
    <t>1000549</t>
  </si>
  <si>
    <t>232.8748809</t>
  </si>
  <si>
    <t>65835</t>
  </si>
  <si>
    <t>69773</t>
  </si>
  <si>
    <t>28396</t>
  </si>
  <si>
    <t>23003</t>
  </si>
  <si>
    <t>5393</t>
  </si>
  <si>
    <t>29.54</t>
  </si>
  <si>
    <t>44.94</t>
  </si>
  <si>
    <t>7964.270756</t>
  </si>
  <si>
    <t>5636.51759</t>
  </si>
  <si>
    <t>2159.690876</t>
  </si>
  <si>
    <t>168.06229</t>
  </si>
  <si>
    <t>284953</t>
  </si>
  <si>
    <t>357163</t>
  </si>
  <si>
    <t>190561</t>
  </si>
  <si>
    <t>248704</t>
  </si>
  <si>
    <t>73917</t>
  </si>
  <si>
    <t>1799</t>
  </si>
  <si>
    <t>3370089</t>
  </si>
  <si>
    <t>3090642</t>
  </si>
  <si>
    <t>870207</t>
  </si>
  <si>
    <t>23432</t>
  </si>
  <si>
    <t>1635567</t>
  </si>
  <si>
    <t>232.9843334</t>
  </si>
  <si>
    <t>85566</t>
  </si>
  <si>
    <t>96421</t>
  </si>
  <si>
    <t>25248</t>
  </si>
  <si>
    <t>5382</t>
  </si>
  <si>
    <t>35.61</t>
  </si>
  <si>
    <t>29.1</t>
  </si>
  <si>
    <t>11696.75821</t>
  </si>
  <si>
    <t>7200.711662</t>
  </si>
  <si>
    <t>4352.581914</t>
  </si>
  <si>
    <t>143.46463</t>
  </si>
  <si>
    <t>447868</t>
  </si>
  <si>
    <t>510357</t>
  </si>
  <si>
    <t>316840</t>
  </si>
  <si>
    <t>369289</t>
  </si>
  <si>
    <t>140271</t>
  </si>
  <si>
    <t>949</t>
  </si>
  <si>
    <t>5788915</t>
  </si>
  <si>
    <t>5237503</t>
  </si>
  <si>
    <t>1794241</t>
  </si>
  <si>
    <t>14230</t>
  </si>
  <si>
    <t>2604154</t>
  </si>
  <si>
    <t>232.6173325</t>
  </si>
  <si>
    <t>141560</t>
  </si>
  <si>
    <t>151522</t>
  </si>
  <si>
    <t>80278</t>
  </si>
  <si>
    <t>69834</t>
  </si>
  <si>
    <t>10444</t>
  </si>
  <si>
    <t>37.01</t>
  </si>
  <si>
    <t>18.81</t>
  </si>
  <si>
    <t>18390.07321</t>
  </si>
  <si>
    <t>12183.33977</t>
  </si>
  <si>
    <t>5917.48846</t>
  </si>
  <si>
    <t>289.24498</t>
  </si>
  <si>
    <t>471046</t>
  </si>
  <si>
    <t>516028</t>
  </si>
  <si>
    <t>324378</t>
  </si>
  <si>
    <t>358532</t>
  </si>
  <si>
    <t>128550</t>
  </si>
  <si>
    <t>1481</t>
  </si>
  <si>
    <t>7289881</t>
  </si>
  <si>
    <t>6616721</t>
  </si>
  <si>
    <t>2145673</t>
  </si>
  <si>
    <t>24894</t>
  </si>
  <si>
    <t>3479049</t>
  </si>
  <si>
    <t>229.9252788</t>
  </si>
  <si>
    <t>174650</t>
  </si>
  <si>
    <t>181763</t>
  </si>
  <si>
    <t>264</t>
  </si>
  <si>
    <t>66853</t>
  </si>
  <si>
    <t>59362</t>
  </si>
  <si>
    <t>7491</t>
  </si>
  <si>
    <t>31.54</t>
  </si>
  <si>
    <t>31.61</t>
  </si>
  <si>
    <t>21725.63401</t>
  </si>
  <si>
    <t>15213.51421</t>
  </si>
  <si>
    <t>6261.181582</t>
  </si>
  <si>
    <t>250.93822</t>
  </si>
  <si>
    <t>286920</t>
  </si>
  <si>
    <t>350570</t>
  </si>
  <si>
    <t>192893</t>
  </si>
  <si>
    <t>245009</t>
  </si>
  <si>
    <t>39265</t>
  </si>
  <si>
    <t>5126</t>
  </si>
  <si>
    <t>3209793</t>
  </si>
  <si>
    <t>3081296</t>
  </si>
  <si>
    <t>391783</t>
  </si>
  <si>
    <t>57466</t>
  </si>
  <si>
    <t>1644876</t>
  </si>
  <si>
    <t>234.0529973</t>
  </si>
  <si>
    <t>81076</t>
  </si>
  <si>
    <t>89598</t>
  </si>
  <si>
    <t>48852</t>
  </si>
  <si>
    <t>36233</t>
  </si>
  <si>
    <t>12619</t>
  </si>
  <si>
    <t>26.21</t>
  </si>
  <si>
    <t>31.37</t>
  </si>
  <si>
    <t>10392.94676</t>
  </si>
  <si>
    <t>7211.865644</t>
  </si>
  <si>
    <t>3007.027102</t>
  </si>
  <si>
    <t>174.05401</t>
  </si>
  <si>
    <t>433357</t>
  </si>
  <si>
    <t>567991</t>
  </si>
  <si>
    <t>313745</t>
  </si>
  <si>
    <t>424920</t>
  </si>
  <si>
    <t>109981</t>
  </si>
  <si>
    <t>3327</t>
  </si>
  <si>
    <t>5592963</t>
  </si>
  <si>
    <t>5357673</t>
  </si>
  <si>
    <t>1205286</t>
  </si>
  <si>
    <t>44323</t>
  </si>
  <si>
    <t>2448440</t>
  </si>
  <si>
    <t>230.5203834</t>
  </si>
  <si>
    <t>498</t>
  </si>
  <si>
    <t>160328</t>
  </si>
  <si>
    <t>186207</t>
  </si>
  <si>
    <t>47001</t>
  </si>
  <si>
    <t>40320</t>
  </si>
  <si>
    <t>6681</t>
  </si>
  <si>
    <t>31.9</t>
  </si>
  <si>
    <t>41.54</t>
  </si>
  <si>
    <t>17730.96617</t>
  </si>
  <si>
    <t>12350.52834</t>
  </si>
  <si>
    <t>5183.785228</t>
  </si>
  <si>
    <t>196.6526</t>
  </si>
  <si>
    <t>164604</t>
  </si>
  <si>
    <t>245190</t>
  </si>
  <si>
    <t>104654</t>
  </si>
  <si>
    <t>169463</t>
  </si>
  <si>
    <t>60544</t>
  </si>
  <si>
    <t>1470351</t>
  </si>
  <si>
    <t>1300785</t>
  </si>
  <si>
    <t>5501</t>
  </si>
  <si>
    <t>718116</t>
  </si>
  <si>
    <t>234.3691234</t>
  </si>
  <si>
    <t>42246</t>
  </si>
  <si>
    <t>53276</t>
  </si>
  <si>
    <t>26226</t>
  </si>
  <si>
    <t>22688</t>
  </si>
  <si>
    <t>3538</t>
  </si>
  <si>
    <t>15.42</t>
  </si>
  <si>
    <t>23.63</t>
  </si>
  <si>
    <t>4291.800438</t>
  </si>
  <si>
    <t>3048.638402</t>
  </si>
  <si>
    <t>1181.937976</t>
  </si>
  <si>
    <t>61.22406</t>
  </si>
  <si>
    <t>288658</t>
  </si>
  <si>
    <t>429574</t>
  </si>
  <si>
    <t>203728</t>
  </si>
  <si>
    <t>317371</t>
  </si>
  <si>
    <t>134348</t>
  </si>
  <si>
    <t>3277</t>
  </si>
  <si>
    <t>2710027</t>
  </si>
  <si>
    <t>2435450</t>
  </si>
  <si>
    <t>914138</t>
  </si>
  <si>
    <t>25384</t>
  </si>
  <si>
    <t>1233035</t>
  </si>
  <si>
    <t>227.4859975</t>
  </si>
  <si>
    <t>71817</t>
  </si>
  <si>
    <t>91732</t>
  </si>
  <si>
    <t>33710</t>
  </si>
  <si>
    <t>27115</t>
  </si>
  <si>
    <t>6595</t>
  </si>
  <si>
    <t>15.26</t>
  </si>
  <si>
    <t>8684.902729</t>
  </si>
  <si>
    <t>5540.307726</t>
  </si>
  <si>
    <t>3017.258243</t>
  </si>
  <si>
    <t>127.33676</t>
  </si>
  <si>
    <t>304676</t>
  </si>
  <si>
    <t>489028</t>
  </si>
  <si>
    <t>215444</t>
  </si>
  <si>
    <t>363509</t>
  </si>
  <si>
    <t>113816</t>
  </si>
  <si>
    <t>101172</t>
  </si>
  <si>
    <t>3163166</t>
  </si>
  <si>
    <t>2878862</t>
  </si>
  <si>
    <t>896568</t>
  </si>
  <si>
    <t>746476</t>
  </si>
  <si>
    <t>1516845</t>
  </si>
  <si>
    <t>234.9382534</t>
  </si>
  <si>
    <t>786</t>
  </si>
  <si>
    <t>82077</t>
  </si>
  <si>
    <t>109302</t>
  </si>
  <si>
    <t>47361</t>
  </si>
  <si>
    <t>40822</t>
  </si>
  <si>
    <t>6539</t>
  </si>
  <si>
    <t>24.9</t>
  </si>
  <si>
    <t>35.59</t>
  </si>
  <si>
    <t>10187.77141</t>
  </si>
  <si>
    <t>6763.5481</t>
  </si>
  <si>
    <t>3290.497258</t>
  </si>
  <si>
    <t>133.72605</t>
  </si>
  <si>
    <t>16222</t>
  </si>
  <si>
    <t>18674</t>
  </si>
  <si>
    <t>1176</t>
  </si>
  <si>
    <t>8721</t>
  </si>
  <si>
    <t>3358</t>
  </si>
  <si>
    <t>1164</t>
  </si>
  <si>
    <t>686</t>
  </si>
  <si>
    <t>224.7843955</t>
  </si>
  <si>
    <t>5.18</t>
  </si>
  <si>
    <t>88.17</t>
  </si>
  <si>
    <t>7.54826</t>
  </si>
  <si>
    <t>22788</t>
  </si>
  <si>
    <t>30099</t>
  </si>
  <si>
    <t>5756</t>
  </si>
  <si>
    <t>7844</t>
  </si>
  <si>
    <t>2482</t>
  </si>
  <si>
    <t>56380</t>
  </si>
  <si>
    <t>21774</t>
  </si>
  <si>
    <t>6155</t>
  </si>
  <si>
    <t>7082</t>
  </si>
  <si>
    <t>226.9998163</t>
  </si>
  <si>
    <t>1274</t>
  </si>
  <si>
    <t>1446</t>
  </si>
  <si>
    <t>2055</t>
  </si>
  <si>
    <t>2052</t>
  </si>
  <si>
    <t>51.80496036</t>
  </si>
  <si>
    <t>49.42694</t>
  </si>
  <si>
    <t>0.823520358</t>
  </si>
  <si>
    <t>1.5545</t>
  </si>
  <si>
    <t>96446</t>
  </si>
  <si>
    <t>129310</t>
  </si>
  <si>
    <t>68280</t>
  </si>
  <si>
    <t>95781</t>
  </si>
  <si>
    <t>998534</t>
  </si>
  <si>
    <t>731726</t>
  </si>
  <si>
    <t>188053</t>
  </si>
  <si>
    <t>1047</t>
  </si>
  <si>
    <t>160781</t>
  </si>
  <si>
    <t>221.0702897</t>
  </si>
  <si>
    <t>27050</t>
  </si>
  <si>
    <t>31375</t>
  </si>
  <si>
    <t>10440</t>
  </si>
  <si>
    <t>9080</t>
  </si>
  <si>
    <t>1360</t>
  </si>
  <si>
    <t>9.7</t>
  </si>
  <si>
    <t>64.81</t>
  </si>
  <si>
    <t>2284.800301</t>
  </si>
  <si>
    <t>1617.628788</t>
  </si>
  <si>
    <t>619.2161828</t>
  </si>
  <si>
    <t>47.95533</t>
  </si>
  <si>
    <t>150815</t>
  </si>
  <si>
    <t>210273</t>
  </si>
  <si>
    <t>118238</t>
  </si>
  <si>
    <t>168614</t>
  </si>
  <si>
    <t>45233</t>
  </si>
  <si>
    <t>2248228</t>
  </si>
  <si>
    <t>2120663</t>
  </si>
  <si>
    <t>489057</t>
  </si>
  <si>
    <t>2075</t>
  </si>
  <si>
    <t>558972</t>
  </si>
  <si>
    <t>230.5812347</t>
  </si>
  <si>
    <t>74482</t>
  </si>
  <si>
    <t>16841</t>
  </si>
  <si>
    <t>3732</t>
  </si>
  <si>
    <t>58.51</t>
  </si>
  <si>
    <t>33.59</t>
  </si>
  <si>
    <t>7982.221497</t>
  </si>
  <si>
    <t>4889.85093</t>
  </si>
  <si>
    <t>2993.482887</t>
  </si>
  <si>
    <t>98.88768</t>
  </si>
  <si>
    <t>148830</t>
  </si>
  <si>
    <t>188668</t>
  </si>
  <si>
    <t>102839</t>
  </si>
  <si>
    <t>136388</t>
  </si>
  <si>
    <t>47186</t>
  </si>
  <si>
    <t>1666108</t>
  </si>
  <si>
    <t>1372736</t>
  </si>
  <si>
    <t>333416</t>
  </si>
  <si>
    <t>355415</t>
  </si>
  <si>
    <t>237.0840194</t>
  </si>
  <si>
    <t>44232</t>
  </si>
  <si>
    <t>48567</t>
  </si>
  <si>
    <t>20784</t>
  </si>
  <si>
    <t>1884</t>
  </si>
  <si>
    <t>19.2</t>
  </si>
  <si>
    <t>38.81</t>
  </si>
  <si>
    <t>4279.61537</t>
  </si>
  <si>
    <t>3254.537684</t>
  </si>
  <si>
    <t>945.6257263</t>
  </si>
  <si>
    <t>79.45196</t>
  </si>
  <si>
    <t>128372</t>
  </si>
  <si>
    <t>159652</t>
  </si>
  <si>
    <t>86788</t>
  </si>
  <si>
    <t>112315</t>
  </si>
  <si>
    <t>49582</t>
  </si>
  <si>
    <t>1190275</t>
  </si>
  <si>
    <t>1080292</t>
  </si>
  <si>
    <t>462631</t>
  </si>
  <si>
    <t>5985</t>
  </si>
  <si>
    <t>291650</t>
  </si>
  <si>
    <t>231.9360165</t>
  </si>
  <si>
    <t>35644</t>
  </si>
  <si>
    <t>16586</t>
  </si>
  <si>
    <t>13182</t>
  </si>
  <si>
    <t>3404</t>
  </si>
  <si>
    <t>7.32</t>
  </si>
  <si>
    <t>42.45</t>
  </si>
  <si>
    <t>4210.350256</t>
  </si>
  <si>
    <t>2505.586231</t>
  </si>
  <si>
    <t>1627.045385</t>
  </si>
  <si>
    <t>77.71864</t>
  </si>
  <si>
    <t>160724</t>
  </si>
  <si>
    <t>223828</t>
  </si>
  <si>
    <t>105440</t>
  </si>
  <si>
    <t>155620</t>
  </si>
  <si>
    <t>75028</t>
  </si>
  <si>
    <t>1516089</t>
  </si>
  <si>
    <t>1285685</t>
  </si>
  <si>
    <t>552288</t>
  </si>
  <si>
    <t>634231</t>
  </si>
  <si>
    <t>233.0325862</t>
  </si>
  <si>
    <t>39628</t>
  </si>
  <si>
    <t>46992</t>
  </si>
  <si>
    <t>21838</t>
  </si>
  <si>
    <t>19891</t>
  </si>
  <si>
    <t>1947</t>
  </si>
  <si>
    <t>45.08</t>
  </si>
  <si>
    <t>27.1</t>
  </si>
  <si>
    <t>6334.041226</t>
  </si>
  <si>
    <t>2996.065006</t>
  </si>
  <si>
    <t>3272.45884</t>
  </si>
  <si>
    <t>65.51738</t>
  </si>
  <si>
    <t>198146</t>
  </si>
  <si>
    <t>300248</t>
  </si>
  <si>
    <t>145870</t>
  </si>
  <si>
    <t>230126</t>
  </si>
  <si>
    <t>73171</t>
  </si>
  <si>
    <t>1057</t>
  </si>
  <si>
    <t>3622628</t>
  </si>
  <si>
    <t>3324402</t>
  </si>
  <si>
    <t>926852</t>
  </si>
  <si>
    <t>17337</t>
  </si>
  <si>
    <t>1322277</t>
  </si>
  <si>
    <t>226.886739</t>
  </si>
  <si>
    <t>80657</t>
  </si>
  <si>
    <t>106243</t>
  </si>
  <si>
    <t>27761</t>
  </si>
  <si>
    <t>20757</t>
  </si>
  <si>
    <t>7004</t>
  </si>
  <si>
    <t>52.96</t>
  </si>
  <si>
    <t>10894.21436</t>
  </si>
  <si>
    <t>7542.627288</t>
  </si>
  <si>
    <t>3208.366032</t>
  </si>
  <si>
    <t>143.22104</t>
  </si>
  <si>
    <t>390209</t>
  </si>
  <si>
    <t>515083</t>
  </si>
  <si>
    <t>227509</t>
  </si>
  <si>
    <t>316864</t>
  </si>
  <si>
    <t>86773</t>
  </si>
  <si>
    <t>3675831</t>
  </si>
  <si>
    <t>2985816</t>
  </si>
  <si>
    <t>745916</t>
  </si>
  <si>
    <t>5784</t>
  </si>
  <si>
    <t>1229672</t>
  </si>
  <si>
    <t>237.1031002</t>
  </si>
  <si>
    <t>95106</t>
  </si>
  <si>
    <t>113584</t>
  </si>
  <si>
    <t>37900</t>
  </si>
  <si>
    <t>29518</t>
  </si>
  <si>
    <t>8382</t>
  </si>
  <si>
    <t>15.79</t>
  </si>
  <si>
    <t>42.89</t>
  </si>
  <si>
    <t>11784.24403</t>
  </si>
  <si>
    <t>7079.462301</t>
  </si>
  <si>
    <t>4505.190299</t>
  </si>
  <si>
    <t>199.59143</t>
  </si>
  <si>
    <t>131408</t>
  </si>
  <si>
    <t>185908</t>
  </si>
  <si>
    <t>82397</t>
  </si>
  <si>
    <t>121680</t>
  </si>
  <si>
    <t>48292</t>
  </si>
  <si>
    <t>1217795</t>
  </si>
  <si>
    <t>1189402</t>
  </si>
  <si>
    <t>398522</t>
  </si>
  <si>
    <t>3281</t>
  </si>
  <si>
    <t>713143</t>
  </si>
  <si>
    <t>235.803978</t>
  </si>
  <si>
    <t>32905</t>
  </si>
  <si>
    <t>38608</t>
  </si>
  <si>
    <t>21874</t>
  </si>
  <si>
    <t>20679</t>
  </si>
  <si>
    <t>1195</t>
  </si>
  <si>
    <t>20.92</t>
  </si>
  <si>
    <t>4216.445149</t>
  </si>
  <si>
    <t>2804.65723</t>
  </si>
  <si>
    <t>1324.545219</t>
  </si>
  <si>
    <t>87.2427</t>
  </si>
  <si>
    <t>248911</t>
  </si>
  <si>
    <t>298695</t>
  </si>
  <si>
    <t>199104</t>
  </si>
  <si>
    <t>243301</t>
  </si>
  <si>
    <t>70911</t>
  </si>
  <si>
    <t>4362974</t>
  </si>
  <si>
    <t>4342154</t>
  </si>
  <si>
    <t>1164503</t>
  </si>
  <si>
    <t>7661</t>
  </si>
  <si>
    <t>2414255</t>
  </si>
  <si>
    <t>229.274735</t>
  </si>
  <si>
    <t>112117</t>
  </si>
  <si>
    <t>123173</t>
  </si>
  <si>
    <t>48830</t>
  </si>
  <si>
    <t>43976</t>
  </si>
  <si>
    <t>4854</t>
  </si>
  <si>
    <t>36.53</t>
  </si>
  <si>
    <t>30.87</t>
  </si>
  <si>
    <t>17153.65187</t>
  </si>
  <si>
    <t>9955.462076</t>
  </si>
  <si>
    <t>7056.893059</t>
  </si>
  <si>
    <t>141.29673</t>
  </si>
  <si>
    <t>203293</t>
  </si>
  <si>
    <t>244483</t>
  </si>
  <si>
    <t>148239</t>
  </si>
  <si>
    <t>183633</t>
  </si>
  <si>
    <t>32133</t>
  </si>
  <si>
    <t>3093381</t>
  </si>
  <si>
    <t>2868278</t>
  </si>
  <si>
    <t>485374</t>
  </si>
  <si>
    <t>39402</t>
  </si>
  <si>
    <t>1218192</t>
  </si>
  <si>
    <t>232.7605471</t>
  </si>
  <si>
    <t>549</t>
  </si>
  <si>
    <t>74395</t>
  </si>
  <si>
    <t>82065</t>
  </si>
  <si>
    <t>27095</t>
  </si>
  <si>
    <t>22923</t>
  </si>
  <si>
    <t>4172</t>
  </si>
  <si>
    <t>15.83</t>
  </si>
  <si>
    <t>50.05</t>
  </si>
  <si>
    <t>11119.61174</t>
  </si>
  <si>
    <t>6676.219564</t>
  </si>
  <si>
    <t>4262.708831</t>
  </si>
  <si>
    <t>180.68334</t>
  </si>
  <si>
    <t>134918</t>
  </si>
  <si>
    <t>192350</t>
  </si>
  <si>
    <t>94678</t>
  </si>
  <si>
    <t>142442</t>
  </si>
  <si>
    <t>43026</t>
  </si>
  <si>
    <t>896</t>
  </si>
  <si>
    <t>2071257</t>
  </si>
  <si>
    <t>1850730</t>
  </si>
  <si>
    <t>503941</t>
  </si>
  <si>
    <t>12643</t>
  </si>
  <si>
    <t>780837</t>
  </si>
  <si>
    <t>235.3029588</t>
  </si>
  <si>
    <t>41470</t>
  </si>
  <si>
    <t>49672</t>
  </si>
  <si>
    <t>123</t>
  </si>
  <si>
    <t>16516</t>
  </si>
  <si>
    <t>2066</t>
  </si>
  <si>
    <t>21.44</t>
  </si>
  <si>
    <t>47.07</t>
  </si>
  <si>
    <t>5929.295041</t>
  </si>
  <si>
    <t>4354.82245</t>
  </si>
  <si>
    <t>1530.205521</t>
  </si>
  <si>
    <t>44.26707</t>
  </si>
  <si>
    <t>156019</t>
  </si>
  <si>
    <t>263133</t>
  </si>
  <si>
    <t>111065</t>
  </si>
  <si>
    <t>195604</t>
  </si>
  <si>
    <t>85015</t>
  </si>
  <si>
    <t>1456577</t>
  </si>
  <si>
    <t>1454071</t>
  </si>
  <si>
    <t>544191</t>
  </si>
  <si>
    <t>680555</t>
  </si>
  <si>
    <t>229.6089033</t>
  </si>
  <si>
    <t>39846</t>
  </si>
  <si>
    <t>53265</t>
  </si>
  <si>
    <t>22053</t>
  </si>
  <si>
    <t>19810</t>
  </si>
  <si>
    <t>2243</t>
  </si>
  <si>
    <t>6.8</t>
  </si>
  <si>
    <t>5319.77134</t>
  </si>
  <si>
    <t>3338.676476</t>
  </si>
  <si>
    <t>1874.122484</t>
  </si>
  <si>
    <t>106.97238</t>
  </si>
  <si>
    <t>280738</t>
  </si>
  <si>
    <t>374398</t>
  </si>
  <si>
    <t>180700</t>
  </si>
  <si>
    <t>253159</t>
  </si>
  <si>
    <t>97067</t>
  </si>
  <si>
    <t>2929217</t>
  </si>
  <si>
    <t>2266801</t>
  </si>
  <si>
    <t>726701</t>
  </si>
  <si>
    <t>5143</t>
  </si>
  <si>
    <t>1148157</t>
  </si>
  <si>
    <t>231.6270647</t>
  </si>
  <si>
    <t>69371</t>
  </si>
  <si>
    <t>78803</t>
  </si>
  <si>
    <t>46682</t>
  </si>
  <si>
    <t>43185</t>
  </si>
  <si>
    <t>3497</t>
  </si>
  <si>
    <t>25.97</t>
  </si>
  <si>
    <t>35.09</t>
  </si>
  <si>
    <t>9812.353874</t>
  </si>
  <si>
    <t>5250.52462</t>
  </si>
  <si>
    <t>4389.454274</t>
  </si>
  <si>
    <t>172.37498</t>
  </si>
  <si>
    <t>80173</t>
  </si>
  <si>
    <t>142195</t>
  </si>
  <si>
    <t>58740</t>
  </si>
  <si>
    <t>109831</t>
  </si>
  <si>
    <t>29901</t>
  </si>
  <si>
    <t>878915</t>
  </si>
  <si>
    <t>885666</t>
  </si>
  <si>
    <t>151430</t>
  </si>
  <si>
    <t>360160</t>
  </si>
  <si>
    <t>231.6513641</t>
  </si>
  <si>
    <t>20394</t>
  </si>
  <si>
    <t>28595</t>
  </si>
  <si>
    <t>13829</t>
  </si>
  <si>
    <t>11445</t>
  </si>
  <si>
    <t>2384</t>
  </si>
  <si>
    <t>4036.387846</t>
  </si>
  <si>
    <t>2051.65737</t>
  </si>
  <si>
    <t>1928.021576</t>
  </si>
  <si>
    <t>56.7089</t>
  </si>
  <si>
    <t>123079</t>
  </si>
  <si>
    <t>173029</t>
  </si>
  <si>
    <t>94830</t>
  </si>
  <si>
    <t>138426</t>
  </si>
  <si>
    <t>26244</t>
  </si>
  <si>
    <t>1680988</t>
  </si>
  <si>
    <t>1483277</t>
  </si>
  <si>
    <t>272406</t>
  </si>
  <si>
    <t>396968</t>
  </si>
  <si>
    <t>232.5460709</t>
  </si>
  <si>
    <t>48990</t>
  </si>
  <si>
    <t>56533</t>
  </si>
  <si>
    <t>10832</t>
  </si>
  <si>
    <t>9488</t>
  </si>
  <si>
    <t>1344</t>
  </si>
  <si>
    <t>14.28</t>
  </si>
  <si>
    <t>46.33</t>
  </si>
  <si>
    <t>5830.278397</t>
  </si>
  <si>
    <t>3449.302384</t>
  </si>
  <si>
    <t>2313.215473</t>
  </si>
  <si>
    <t>67.76054</t>
  </si>
  <si>
    <t>286104</t>
  </si>
  <si>
    <t>390197</t>
  </si>
  <si>
    <t>170726</t>
  </si>
  <si>
    <t>249161</t>
  </si>
  <si>
    <t>70289</t>
  </si>
  <si>
    <t>2663926</t>
  </si>
  <si>
    <t>2218971</t>
  </si>
  <si>
    <t>531106</t>
  </si>
  <si>
    <t>5205</t>
  </si>
  <si>
    <t>956870</t>
  </si>
  <si>
    <t>233.967869</t>
  </si>
  <si>
    <t>63576</t>
  </si>
  <si>
    <t>73963</t>
  </si>
  <si>
    <t>41689</t>
  </si>
  <si>
    <t>32464</t>
  </si>
  <si>
    <t>25.63</t>
  </si>
  <si>
    <t>8801.58455</t>
  </si>
  <si>
    <t>5191.679162</t>
  </si>
  <si>
    <t>3469.585798</t>
  </si>
  <si>
    <t>140.31959</t>
  </si>
  <si>
    <t>19004</t>
  </si>
  <si>
    <t>21177</t>
  </si>
  <si>
    <t>11171</t>
  </si>
  <si>
    <t>12421</t>
  </si>
  <si>
    <t>5368</t>
  </si>
  <si>
    <t>198010</t>
  </si>
  <si>
    <t>163106</t>
  </si>
  <si>
    <t>84313</t>
  </si>
  <si>
    <t>68262</t>
  </si>
  <si>
    <t>229.6501478</t>
  </si>
  <si>
    <t>5002</t>
  </si>
  <si>
    <t>5408</t>
  </si>
  <si>
    <t>1566</t>
  </si>
  <si>
    <t>13.68</t>
  </si>
  <si>
    <t>37.37</t>
  </si>
  <si>
    <t>374.57317</t>
  </si>
  <si>
    <t>48899</t>
  </si>
  <si>
    <t>58076</t>
  </si>
  <si>
    <t>21554</t>
  </si>
  <si>
    <t>26723</t>
  </si>
  <si>
    <t>4400</t>
  </si>
  <si>
    <t>169103</t>
  </si>
  <si>
    <t>27571</t>
  </si>
  <si>
    <t>536</t>
  </si>
  <si>
    <t>56516</t>
  </si>
  <si>
    <t>228.9270445</t>
  </si>
  <si>
    <t>6023</t>
  </si>
  <si>
    <t>4394</t>
  </si>
  <si>
    <t>28.23</t>
  </si>
  <si>
    <t>449.8065459</t>
  </si>
  <si>
    <t>387.1225</t>
  </si>
  <si>
    <t>61.4529559</t>
  </si>
  <si>
    <t>1.23109</t>
  </si>
  <si>
    <t>197516</t>
  </si>
  <si>
    <t>250853</t>
  </si>
  <si>
    <t>112142</t>
  </si>
  <si>
    <t>151962</t>
  </si>
  <si>
    <t>47505</t>
  </si>
  <si>
    <t>1812549</t>
  </si>
  <si>
    <t>1259002</t>
  </si>
  <si>
    <t>337925</t>
  </si>
  <si>
    <t>352303</t>
  </si>
  <si>
    <t>231.5062682</t>
  </si>
  <si>
    <t>46597</t>
  </si>
  <si>
    <t>52757</t>
  </si>
  <si>
    <t>20350</t>
  </si>
  <si>
    <t>17513</t>
  </si>
  <si>
    <t>2837</t>
  </si>
  <si>
    <t>9.98</t>
  </si>
  <si>
    <t>5057.818522</t>
  </si>
  <si>
    <t>2914.668547</t>
  </si>
  <si>
    <t>2052.422605</t>
  </si>
  <si>
    <t>90.72737</t>
  </si>
  <si>
    <t>90370</t>
  </si>
  <si>
    <t>164942</t>
  </si>
  <si>
    <t>65215</t>
  </si>
  <si>
    <t>128594</t>
  </si>
  <si>
    <t>27028</t>
  </si>
  <si>
    <t>860000</t>
  </si>
  <si>
    <t>392444</t>
  </si>
  <si>
    <t>86378</t>
  </si>
  <si>
    <t>225176</t>
  </si>
  <si>
    <t>290.906858</t>
  </si>
  <si>
    <t>15696</t>
  </si>
  <si>
    <t>21243</t>
  </si>
  <si>
    <t>11419</t>
  </si>
  <si>
    <t>10368</t>
  </si>
  <si>
    <t>1051</t>
  </si>
  <si>
    <t>24.7</t>
  </si>
  <si>
    <t>43.3</t>
  </si>
  <si>
    <t>1834.810436</t>
  </si>
  <si>
    <t>1141.64651</t>
  </si>
  <si>
    <t>639.4699564</t>
  </si>
  <si>
    <t>53.69397</t>
  </si>
  <si>
    <t>48865</t>
  </si>
  <si>
    <t>32890</t>
  </si>
  <si>
    <t>64505</t>
  </si>
  <si>
    <t>16659</t>
  </si>
  <si>
    <t>501872</t>
  </si>
  <si>
    <t>283687</t>
  </si>
  <si>
    <t>89690</t>
  </si>
  <si>
    <t>1409</t>
  </si>
  <si>
    <t>150383</t>
  </si>
  <si>
    <t>235.1774702</t>
  </si>
  <si>
    <t>9263</t>
  </si>
  <si>
    <t>12687</t>
  </si>
  <si>
    <t>5491</t>
  </si>
  <si>
    <t>4815</t>
  </si>
  <si>
    <t>1258.143072</t>
  </si>
  <si>
    <t>667.16791</t>
  </si>
  <si>
    <t>555.4039723</t>
  </si>
  <si>
    <t>35.57119</t>
  </si>
  <si>
    <t>81551</t>
  </si>
  <si>
    <t>128359</t>
  </si>
  <si>
    <t>69952</t>
  </si>
  <si>
    <t>112975</t>
  </si>
  <si>
    <t>18821</t>
  </si>
  <si>
    <t>2013</t>
  </si>
  <si>
    <t>1126259</t>
  </si>
  <si>
    <t>565457</t>
  </si>
  <si>
    <t>103336</t>
  </si>
  <si>
    <t>363707</t>
  </si>
  <si>
    <t>262.9513226</t>
  </si>
  <si>
    <t>28570</t>
  </si>
  <si>
    <t>35013</t>
  </si>
  <si>
    <t>16413</t>
  </si>
  <si>
    <t>12203</t>
  </si>
  <si>
    <t>4210</t>
  </si>
  <si>
    <t>53.97</t>
  </si>
  <si>
    <t>2392.586827</t>
  </si>
  <si>
    <t>1486.87666</t>
  </si>
  <si>
    <t>811.2035569</t>
  </si>
  <si>
    <t>94.50661</t>
  </si>
  <si>
    <t>39753</t>
  </si>
  <si>
    <t>64907</t>
  </si>
  <si>
    <t>31223</t>
  </si>
  <si>
    <t>53592</t>
  </si>
  <si>
    <t>8317</t>
  </si>
  <si>
    <t>540992</t>
  </si>
  <si>
    <t>288295</t>
  </si>
  <si>
    <t>44414</t>
  </si>
  <si>
    <t>488</t>
  </si>
  <si>
    <t>140250</t>
  </si>
  <si>
    <t>226.5594721</t>
  </si>
  <si>
    <t>14613</t>
  </si>
  <si>
    <t>6652</t>
  </si>
  <si>
    <t>4178</t>
  </si>
  <si>
    <t>2474</t>
  </si>
  <si>
    <t>59.94</t>
  </si>
  <si>
    <t>1059.699529</t>
  </si>
  <si>
    <t>653.15963</t>
  </si>
  <si>
    <t>371.2965394</t>
  </si>
  <si>
    <t>35.24336</t>
  </si>
  <si>
    <t>68187</t>
  </si>
  <si>
    <t>101195</t>
  </si>
  <si>
    <t>46115</t>
  </si>
  <si>
    <t>70554</t>
  </si>
  <si>
    <t>14489</t>
  </si>
  <si>
    <t>22346</t>
  </si>
  <si>
    <t>1712465</t>
  </si>
  <si>
    <t>993114</t>
  </si>
  <si>
    <t>238170</t>
  </si>
  <si>
    <t>383158</t>
  </si>
  <si>
    <t>375869</t>
  </si>
  <si>
    <t>236.2671013</t>
  </si>
  <si>
    <t>22833</t>
  </si>
  <si>
    <t>28555</t>
  </si>
  <si>
    <t>21.5</t>
  </si>
  <si>
    <t>46.34</t>
  </si>
  <si>
    <t>2570.569317</t>
  </si>
  <si>
    <t>2346.40166</t>
  </si>
  <si>
    <t>187.3207673</t>
  </si>
  <si>
    <t>36.84689</t>
  </si>
  <si>
    <t>118331</t>
  </si>
  <si>
    <t>152196</t>
  </si>
  <si>
    <t>59922</t>
  </si>
  <si>
    <t>82859</t>
  </si>
  <si>
    <t>19913</t>
  </si>
  <si>
    <t>1142688</t>
  </si>
  <si>
    <t>494899</t>
  </si>
  <si>
    <t>105306</t>
  </si>
  <si>
    <t>278</t>
  </si>
  <si>
    <t>211496</t>
  </si>
  <si>
    <t>245.1500425</t>
  </si>
  <si>
    <t>20899</t>
  </si>
  <si>
    <t>25808</t>
  </si>
  <si>
    <t>9199</t>
  </si>
  <si>
    <t>8145</t>
  </si>
  <si>
    <t>1054</t>
  </si>
  <si>
    <t>5.38</t>
  </si>
  <si>
    <t>70.02</t>
  </si>
  <si>
    <t>1506.079929</t>
  </si>
  <si>
    <t>1213.245109</t>
  </si>
  <si>
    <t>256.6188796</t>
  </si>
  <si>
    <t>36.21594</t>
  </si>
  <si>
    <t>58697</t>
  </si>
  <si>
    <t>107322</t>
  </si>
  <si>
    <t>37929</t>
  </si>
  <si>
    <t>76385</t>
  </si>
  <si>
    <t>14109</t>
  </si>
  <si>
    <t>568836</t>
  </si>
  <si>
    <t>294139</t>
  </si>
  <si>
    <t>56791</t>
  </si>
  <si>
    <t>959</t>
  </si>
  <si>
    <t>141373</t>
  </si>
  <si>
    <t>254.7789922</t>
  </si>
  <si>
    <t>9842</t>
  </si>
  <si>
    <t>15182</t>
  </si>
  <si>
    <t>9307</t>
  </si>
  <si>
    <t>7598</t>
  </si>
  <si>
    <t>1709</t>
  </si>
  <si>
    <t>39.07</t>
  </si>
  <si>
    <t>39.12</t>
  </si>
  <si>
    <t>1698.705337</t>
  </si>
  <si>
    <t>749.40438</t>
  </si>
  <si>
    <t>890.7468366</t>
  </si>
  <si>
    <t>58.55412</t>
  </si>
  <si>
    <t>106025</t>
  </si>
  <si>
    <t>179694</t>
  </si>
  <si>
    <t>88904</t>
  </si>
  <si>
    <t>156659</t>
  </si>
  <si>
    <t>20055</t>
  </si>
  <si>
    <t>1335827</t>
  </si>
  <si>
    <t>682002</t>
  </si>
  <si>
    <t>105613</t>
  </si>
  <si>
    <t>461309</t>
  </si>
  <si>
    <t>241.7488175</t>
  </si>
  <si>
    <t>34700</t>
  </si>
  <si>
    <t>40538</t>
  </si>
  <si>
    <t>15111</t>
  </si>
  <si>
    <t>12198</t>
  </si>
  <si>
    <t>2913</t>
  </si>
  <si>
    <t>28.91</t>
  </si>
  <si>
    <t>3181.669878</t>
  </si>
  <si>
    <t>1648.73177</t>
  </si>
  <si>
    <t>1452.180698</t>
  </si>
  <si>
    <t>80.75741</t>
  </si>
  <si>
    <t>79592</t>
  </si>
  <si>
    <t>163074</t>
  </si>
  <si>
    <t>60944</t>
  </si>
  <si>
    <t>134356</t>
  </si>
  <si>
    <t>28007</t>
  </si>
  <si>
    <t>4077</t>
  </si>
  <si>
    <t>1214733</t>
  </si>
  <si>
    <t>643823</t>
  </si>
  <si>
    <t>142844</t>
  </si>
  <si>
    <t>15566</t>
  </si>
  <si>
    <t>329115</t>
  </si>
  <si>
    <t>235.1456099</t>
  </si>
  <si>
    <t>21093</t>
  </si>
  <si>
    <t>33422</t>
  </si>
  <si>
    <t>13717</t>
  </si>
  <si>
    <t>10750</t>
  </si>
  <si>
    <t>2967</t>
  </si>
  <si>
    <t>40.12</t>
  </si>
  <si>
    <t>2181.901505</t>
  </si>
  <si>
    <t>1513.92152</t>
  </si>
  <si>
    <t>604.2816348</t>
  </si>
  <si>
    <t>63.69835</t>
  </si>
  <si>
    <t>51298</t>
  </si>
  <si>
    <t>85810</t>
  </si>
  <si>
    <t>41061</t>
  </si>
  <si>
    <t>72057</t>
  </si>
  <si>
    <t>977123</t>
  </si>
  <si>
    <t>464757</t>
  </si>
  <si>
    <t>75392</t>
  </si>
  <si>
    <t>299636</t>
  </si>
  <si>
    <t>234.7330261</t>
  </si>
  <si>
    <t>13764</t>
  </si>
  <si>
    <t>17246</t>
  </si>
  <si>
    <t>7084</t>
  </si>
  <si>
    <t>5412</t>
  </si>
  <si>
    <t>1672</t>
  </si>
  <si>
    <t>17.19</t>
  </si>
  <si>
    <t>59.88</t>
  </si>
  <si>
    <t>1875.759933</t>
  </si>
  <si>
    <t>1090.93817</t>
  </si>
  <si>
    <t>744.3760426</t>
  </si>
  <si>
    <t>40.44572</t>
  </si>
  <si>
    <t>142941</t>
  </si>
  <si>
    <t>194959</t>
  </si>
  <si>
    <t>126207</t>
  </si>
  <si>
    <t>175550</t>
  </si>
  <si>
    <t>18871</t>
  </si>
  <si>
    <t>2236353</t>
  </si>
  <si>
    <t>1088150</t>
  </si>
  <si>
    <t>114498</t>
  </si>
  <si>
    <t>781353</t>
  </si>
  <si>
    <t>251.2305712</t>
  </si>
  <si>
    <t>53588</t>
  </si>
  <si>
    <t>61510</t>
  </si>
  <si>
    <t>10591</t>
  </si>
  <si>
    <t>8738</t>
  </si>
  <si>
    <t>1853</t>
  </si>
  <si>
    <t>21.14</t>
  </si>
  <si>
    <t>5349.604027</t>
  </si>
  <si>
    <t>2733.76546</t>
  </si>
  <si>
    <t>2503.766297</t>
  </si>
  <si>
    <t>112.07227</t>
  </si>
  <si>
    <t>115976</t>
  </si>
  <si>
    <t>191762</t>
  </si>
  <si>
    <t>55549</t>
  </si>
  <si>
    <t>99936</t>
  </si>
  <si>
    <t>16519</t>
  </si>
  <si>
    <t>23601</t>
  </si>
  <si>
    <t>527383</t>
  </si>
  <si>
    <t>301396</t>
  </si>
  <si>
    <t>45724</t>
  </si>
  <si>
    <t>150432</t>
  </si>
  <si>
    <t>254.0132384</t>
  </si>
  <si>
    <t>15224</t>
  </si>
  <si>
    <t>6436</t>
  </si>
  <si>
    <t>1866</t>
  </si>
  <si>
    <t>16.96</t>
  </si>
  <si>
    <t>57.86</t>
  </si>
  <si>
    <t>1381.524918</t>
  </si>
  <si>
    <t>765.58574</t>
  </si>
  <si>
    <t>576.0318784</t>
  </si>
  <si>
    <t>39.9073</t>
  </si>
  <si>
    <t>85644</t>
  </si>
  <si>
    <t>150228</t>
  </si>
  <si>
    <t>75886</t>
  </si>
  <si>
    <t>134608</t>
  </si>
  <si>
    <t>24427</t>
  </si>
  <si>
    <t>665</t>
  </si>
  <si>
    <t>2255469</t>
  </si>
  <si>
    <t>1293642</t>
  </si>
  <si>
    <t>236853</t>
  </si>
  <si>
    <t>719619</t>
  </si>
  <si>
    <t>234.5153659</t>
  </si>
  <si>
    <t>39895</t>
  </si>
  <si>
    <t>57817</t>
  </si>
  <si>
    <t>16954</t>
  </si>
  <si>
    <t>15373</t>
  </si>
  <si>
    <t>1581</t>
  </si>
  <si>
    <t>36.03</t>
  </si>
  <si>
    <t>3538.344614</t>
  </si>
  <si>
    <t>3033.78927</t>
  </si>
  <si>
    <t>430.4547341</t>
  </si>
  <si>
    <t>74.10061</t>
  </si>
  <si>
    <t>766277</t>
  </si>
  <si>
    <t>1487113</t>
  </si>
  <si>
    <t>359749</t>
  </si>
  <si>
    <t>764041</t>
  </si>
  <si>
    <t>175411</t>
  </si>
  <si>
    <t>18231</t>
  </si>
  <si>
    <t>1323</t>
  </si>
  <si>
    <t>214.9501134</t>
  </si>
  <si>
    <t>24065</t>
  </si>
  <si>
    <t>23809</t>
  </si>
  <si>
    <t>256</t>
  </si>
  <si>
    <t>7.45</t>
  </si>
  <si>
    <t>450.70022</t>
  </si>
  <si>
    <t>2.84379</t>
  </si>
  <si>
    <t>447.85643</t>
  </si>
  <si>
    <t>140126</t>
  </si>
  <si>
    <t>286547</t>
  </si>
  <si>
    <t>87540</t>
  </si>
  <si>
    <t>190962</t>
  </si>
  <si>
    <t>98940</t>
  </si>
  <si>
    <t>25876</t>
  </si>
  <si>
    <t>873</t>
  </si>
  <si>
    <t>163.31533</t>
  </si>
  <si>
    <t>0.2619</t>
  </si>
  <si>
    <t>163.05343</t>
  </si>
  <si>
    <t>677452</t>
  </si>
  <si>
    <t>1356516</t>
  </si>
  <si>
    <t>544626</t>
  </si>
  <si>
    <t>1134882</t>
  </si>
  <si>
    <t>408762</t>
  </si>
  <si>
    <t>80875</t>
  </si>
  <si>
    <t>849</t>
  </si>
  <si>
    <t>1125</t>
  </si>
  <si>
    <t>219.5748583</t>
  </si>
  <si>
    <t>168</t>
  </si>
  <si>
    <t>27450</t>
  </si>
  <si>
    <t>26931</t>
  </si>
  <si>
    <t>0.3</t>
  </si>
  <si>
    <t>22.83</t>
  </si>
  <si>
    <t>413.87752</t>
  </si>
  <si>
    <t>6.58505</t>
  </si>
  <si>
    <t>407.29247</t>
  </si>
  <si>
    <t>116352</t>
  </si>
  <si>
    <t>216435</t>
  </si>
  <si>
    <t>66285</t>
  </si>
  <si>
    <t>130428</t>
  </si>
  <si>
    <t>59566</t>
  </si>
  <si>
    <t>35479</t>
  </si>
  <si>
    <t>2344</t>
  </si>
  <si>
    <t>2336</t>
  </si>
  <si>
    <t>64.58085</t>
  </si>
  <si>
    <t>405156</t>
  </si>
  <si>
    <t>576719</t>
  </si>
  <si>
    <t>214526</t>
  </si>
  <si>
    <t>341026</t>
  </si>
  <si>
    <t>69145</t>
  </si>
  <si>
    <t>955</t>
  </si>
  <si>
    <t>18340</t>
  </si>
  <si>
    <t>18268</t>
  </si>
  <si>
    <t>206.79272</t>
  </si>
  <si>
    <t>0.14049</t>
  </si>
  <si>
    <t>206.65223</t>
  </si>
  <si>
    <t>841196</t>
  </si>
  <si>
    <t>1531265</t>
  </si>
  <si>
    <t>730327</t>
  </si>
  <si>
    <t>1374373</t>
  </si>
  <si>
    <t>552132</t>
  </si>
  <si>
    <t>106352</t>
  </si>
  <si>
    <t>32931</t>
  </si>
  <si>
    <t>32921</t>
  </si>
  <si>
    <t>26.6</t>
  </si>
  <si>
    <t>524.6381</t>
  </si>
  <si>
    <t>0.5373</t>
  </si>
  <si>
    <t>524.1008</t>
  </si>
  <si>
    <t>405099</t>
  </si>
  <si>
    <t>776587</t>
  </si>
  <si>
    <t>345803</t>
  </si>
  <si>
    <t>684590</t>
  </si>
  <si>
    <t>274423</t>
  </si>
  <si>
    <t>92892</t>
  </si>
  <si>
    <t>31789</t>
  </si>
  <si>
    <t>31786</t>
  </si>
  <si>
    <t>0.09</t>
  </si>
  <si>
    <t>21.12</t>
  </si>
  <si>
    <t>207.34121</t>
  </si>
  <si>
    <t>660615</t>
  </si>
  <si>
    <t>1253739</t>
  </si>
  <si>
    <t>562922</t>
  </si>
  <si>
    <t>1086819</t>
  </si>
  <si>
    <t>574430</t>
  </si>
  <si>
    <t>74246</t>
  </si>
  <si>
    <t>73801</t>
  </si>
  <si>
    <t>4.41</t>
  </si>
  <si>
    <t>292.03568</t>
  </si>
  <si>
    <t>723209</t>
  </si>
  <si>
    <t>1171115</t>
  </si>
  <si>
    <t>479462</t>
  </si>
  <si>
    <t>812372</t>
  </si>
  <si>
    <t>172480</t>
  </si>
  <si>
    <t>55199</t>
  </si>
  <si>
    <t>3760</t>
  </si>
  <si>
    <t>2764</t>
  </si>
  <si>
    <t>208.0417553</t>
  </si>
  <si>
    <t>73612</t>
  </si>
  <si>
    <t>73494</t>
  </si>
  <si>
    <t>302.93663</t>
  </si>
  <si>
    <t>7.82237</t>
  </si>
  <si>
    <t>295.11426</t>
  </si>
  <si>
    <t>888766</t>
  </si>
  <si>
    <t>1774382</t>
  </si>
  <si>
    <t>692068</t>
  </si>
  <si>
    <t>1458862</t>
  </si>
  <si>
    <t>322610</t>
  </si>
  <si>
    <t>166056</t>
  </si>
  <si>
    <t>7626</t>
  </si>
  <si>
    <t>2580</t>
  </si>
  <si>
    <t>3184</t>
  </si>
  <si>
    <t>417.7886179</t>
  </si>
  <si>
    <t>89013</t>
  </si>
  <si>
    <t>88466</t>
  </si>
  <si>
    <t>1.37</t>
  </si>
  <si>
    <t>28.1</t>
  </si>
  <si>
    <t>596.61465</t>
  </si>
  <si>
    <t>31.86056</t>
  </si>
  <si>
    <t>564.75409</t>
  </si>
  <si>
    <t>918265</t>
  </si>
  <si>
    <t>1959640</t>
  </si>
  <si>
    <t>558310</t>
  </si>
  <si>
    <t>1250763</t>
  </si>
  <si>
    <t>152685</t>
  </si>
  <si>
    <t>5104</t>
  </si>
  <si>
    <t>1224</t>
  </si>
  <si>
    <t>512</t>
  </si>
  <si>
    <t>220.8919118</t>
  </si>
  <si>
    <t>81897</t>
  </si>
  <si>
    <t>81470</t>
  </si>
  <si>
    <t>0.03</t>
  </si>
  <si>
    <t>5.88</t>
  </si>
  <si>
    <t>443.868367</t>
  </si>
  <si>
    <t>2.703717</t>
  </si>
  <si>
    <t>441.16465</t>
  </si>
  <si>
    <t>1235377</t>
  </si>
  <si>
    <t>2086183</t>
  </si>
  <si>
    <t>537619</t>
  </si>
  <si>
    <t>980300</t>
  </si>
  <si>
    <t>124057</t>
  </si>
  <si>
    <t>15517</t>
  </si>
  <si>
    <t>18620</t>
  </si>
  <si>
    <t>6327</t>
  </si>
  <si>
    <t>213.177551</t>
  </si>
  <si>
    <t>237</t>
  </si>
  <si>
    <t>108828</t>
  </si>
  <si>
    <t>107190</t>
  </si>
  <si>
    <t>1638</t>
  </si>
  <si>
    <t>2.65</t>
  </si>
  <si>
    <t>26.39</t>
  </si>
  <si>
    <t>454.15776</t>
  </si>
  <si>
    <t>39.69366</t>
  </si>
  <si>
    <t>414.4641</t>
  </si>
  <si>
    <t>688826</t>
  </si>
  <si>
    <t>1543810</t>
  </si>
  <si>
    <t>514439</t>
  </si>
  <si>
    <t>1234957</t>
  </si>
  <si>
    <t>513654</t>
  </si>
  <si>
    <t>146404</t>
  </si>
  <si>
    <t>796</t>
  </si>
  <si>
    <t>311.3117351</t>
  </si>
  <si>
    <t>30682</t>
  </si>
  <si>
    <t>30013</t>
  </si>
  <si>
    <t>0.19</t>
  </si>
  <si>
    <t>83.08</t>
  </si>
  <si>
    <t>461.7215</t>
  </si>
  <si>
    <t>4.32412</t>
  </si>
  <si>
    <t>457.39738</t>
  </si>
  <si>
    <t>525606</t>
  </si>
  <si>
    <t>1133453</t>
  </si>
  <si>
    <t>333772</t>
  </si>
  <si>
    <t>770569</t>
  </si>
  <si>
    <t>153372</t>
  </si>
  <si>
    <t>168640</t>
  </si>
  <si>
    <t>43742</t>
  </si>
  <si>
    <t>5834</t>
  </si>
  <si>
    <t>19331</t>
  </si>
  <si>
    <t>233.9394632</t>
  </si>
  <si>
    <t>1738</t>
  </si>
  <si>
    <t>2010</t>
  </si>
  <si>
    <t>26277</t>
  </si>
  <si>
    <t>24060</t>
  </si>
  <si>
    <t>2217</t>
  </si>
  <si>
    <t>0.18</t>
  </si>
  <si>
    <t>387.09026</t>
  </si>
  <si>
    <t>102.3298</t>
  </si>
  <si>
    <t>284.76046</t>
  </si>
  <si>
    <t>874745</t>
  </si>
  <si>
    <t>1523062</t>
  </si>
  <si>
    <t>421497</t>
  </si>
  <si>
    <t>781796</t>
  </si>
  <si>
    <t>234289</t>
  </si>
  <si>
    <t>39549</t>
  </si>
  <si>
    <t>85392</t>
  </si>
  <si>
    <t>85387</t>
  </si>
  <si>
    <t>4.77</t>
  </si>
  <si>
    <t>444.39884</t>
  </si>
  <si>
    <t>1.74923</t>
  </si>
  <si>
    <t>442.64961</t>
  </si>
  <si>
    <t>1404131</t>
  </si>
  <si>
    <t>2362498</t>
  </si>
  <si>
    <t>971202</t>
  </si>
  <si>
    <t>1728854</t>
  </si>
  <si>
    <t>320870</t>
  </si>
  <si>
    <t>11787</t>
  </si>
  <si>
    <t>81906</t>
  </si>
  <si>
    <t>6157</t>
  </si>
  <si>
    <t>38613</t>
  </si>
  <si>
    <t>259.4623105</t>
  </si>
  <si>
    <t>4312</t>
  </si>
  <si>
    <t>199175</t>
  </si>
  <si>
    <t>191889</t>
  </si>
  <si>
    <t>7286</t>
  </si>
  <si>
    <t>0.05</t>
  </si>
  <si>
    <t>59.46</t>
  </si>
  <si>
    <t>879.84493</t>
  </si>
  <si>
    <t>212.5152</t>
  </si>
  <si>
    <t>667.32973</t>
  </si>
  <si>
    <t>277995</t>
  </si>
  <si>
    <t>521907</t>
  </si>
  <si>
    <t>166888</t>
  </si>
  <si>
    <t>90922</t>
  </si>
  <si>
    <t>53639</t>
  </si>
  <si>
    <t>14175</t>
  </si>
  <si>
    <t>13890</t>
  </si>
  <si>
    <t>16.07</t>
  </si>
  <si>
    <t>159.83373</t>
  </si>
  <si>
    <t>0.35355</t>
  </si>
  <si>
    <t>159.48018</t>
  </si>
  <si>
    <t>509623</t>
  </si>
  <si>
    <t>951641</t>
  </si>
  <si>
    <t>257823</t>
  </si>
  <si>
    <t>513862</t>
  </si>
  <si>
    <t>135663</t>
  </si>
  <si>
    <t>14308</t>
  </si>
  <si>
    <t>477.7777778</t>
  </si>
  <si>
    <t>84512</t>
  </si>
  <si>
    <t>84328</t>
  </si>
  <si>
    <t>0.47</t>
  </si>
  <si>
    <t>191.17109</t>
  </si>
  <si>
    <t>0.086</t>
  </si>
  <si>
    <t>191.08509</t>
  </si>
  <si>
    <t>128101</t>
  </si>
  <si>
    <t>209025</t>
  </si>
  <si>
    <t>121661</t>
  </si>
  <si>
    <t>200465</t>
  </si>
  <si>
    <t>15061</t>
  </si>
  <si>
    <t>65968</t>
  </si>
  <si>
    <t>10294</t>
  </si>
  <si>
    <t>10272</t>
  </si>
  <si>
    <t>326719</t>
  </si>
  <si>
    <t>638745</t>
  </si>
  <si>
    <t>292236</t>
  </si>
  <si>
    <t>582466</t>
  </si>
  <si>
    <t>158783</t>
  </si>
  <si>
    <t>120480</t>
  </si>
  <si>
    <t>64583</t>
  </si>
  <si>
    <t>64330</t>
  </si>
  <si>
    <t>27.7</t>
  </si>
  <si>
    <t>55970</t>
  </si>
  <si>
    <t>89772</t>
  </si>
  <si>
    <t>55270</t>
  </si>
  <si>
    <t>88883</t>
  </si>
  <si>
    <t>5656</t>
  </si>
  <si>
    <t>29070</t>
  </si>
  <si>
    <t>4520</t>
  </si>
  <si>
    <t>29.87511</t>
  </si>
  <si>
    <t>231080</t>
  </si>
  <si>
    <t>470307</t>
  </si>
  <si>
    <t>173353</t>
  </si>
  <si>
    <t>371119</t>
  </si>
  <si>
    <t>80323</t>
  </si>
  <si>
    <t>110353</t>
  </si>
  <si>
    <t>23795</t>
  </si>
  <si>
    <t>23788</t>
  </si>
  <si>
    <t>918299</t>
  </si>
  <si>
    <t>1849462</t>
  </si>
  <si>
    <t>778650</t>
  </si>
  <si>
    <t>1615428</t>
  </si>
  <si>
    <t>587213</t>
  </si>
  <si>
    <t>117152</t>
  </si>
  <si>
    <t>767</t>
  </si>
  <si>
    <t>279.7377428</t>
  </si>
  <si>
    <t>35451</t>
  </si>
  <si>
    <t>35187</t>
  </si>
  <si>
    <t>11.53</t>
  </si>
  <si>
    <t>18.95201</t>
  </si>
  <si>
    <t>6.04793</t>
  </si>
  <si>
    <t>12.90408</t>
  </si>
  <si>
    <t>Sum of Total No. of JobCards issued</t>
  </si>
  <si>
    <t>States</t>
  </si>
  <si>
    <t>Sum of Total No. of Active Job Cards</t>
  </si>
  <si>
    <t>Bubble size</t>
  </si>
  <si>
    <t>No.of Active Job cards</t>
  </si>
  <si>
    <t>No.of JobCards issued</t>
  </si>
  <si>
    <t>No.of Active JobCards</t>
  </si>
  <si>
    <t>Sum of Total No. of Workers</t>
  </si>
  <si>
    <t>Perecentage of Active JobCards</t>
  </si>
  <si>
    <t>Active JobCards</t>
  </si>
  <si>
    <t>JobCards Issued</t>
  </si>
  <si>
    <t>Percentage of Active Workers</t>
  </si>
  <si>
    <t>Active Workers</t>
  </si>
  <si>
    <t>Total Workers</t>
  </si>
  <si>
    <t>Job Card Utilization rate</t>
  </si>
  <si>
    <t>Jobcards issued</t>
  </si>
  <si>
    <t>Unveiling Insights: MGNREGA Job Card Utilization Dashboard</t>
  </si>
  <si>
    <t>The Mahatma Gandhi National Rural Employment Guarantee Act (MGNREGA) is one of India’s largest social welfare programs, aimed at providing 100 days of guaranteed wage employment to rural households. It plays a crucial role in reducing rural distress, enhancing livelihood security, and promoting economic inclusion.</t>
  </si>
  <si>
    <t>To better understand its impact, I built an interactive dashboard that highlights key trends in job card utilization and worker participation.</t>
  </si>
  <si>
    <t>Dashboard includes:</t>
  </si>
  <si>
    <t>1. State-wise Job Card Utilization &amp; Worker Participation</t>
  </si>
  <si>
    <t>2. Comparison of Active vs. Issued Job Cards &amp; Workers</t>
  </si>
  <si>
    <t>3. Top 5 and Bottom 5 States in Job Card Utilization</t>
  </si>
  <si>
    <t>MGNREGA serves as a lifeline for millions of rural families, but its effectiveness varies across regions. This dashboard helps uncover key disparities and trends, enabling policymakers and analysts to target interventions more effectively.</t>
  </si>
  <si>
    <t>Next Step:</t>
  </si>
  <si>
    <t>Would create more similar type of interactive dashboards for SC, ST, Women participation rate, inclusivity of the scheme, employment duration and wage rate vs inflation.</t>
  </si>
  <si>
    <r>
      <t>#DataAnalytics</t>
    </r>
    <r>
      <rPr>
        <sz val="8"/>
        <color theme="1"/>
        <rFont val="Segoe UI"/>
        <family val="2"/>
      </rPr>
      <t xml:space="preserve"> </t>
    </r>
    <r>
      <rPr>
        <b/>
        <sz val="8"/>
        <color theme="1"/>
        <rFont val="Calibri"/>
        <family val="2"/>
        <scheme val="minor"/>
      </rPr>
      <t>#ExcelDashboard</t>
    </r>
    <r>
      <rPr>
        <sz val="8"/>
        <color theme="1"/>
        <rFont val="Segoe UI"/>
        <family val="2"/>
      </rPr>
      <t xml:space="preserve"> </t>
    </r>
    <r>
      <rPr>
        <b/>
        <sz val="8"/>
        <color theme="1"/>
        <rFont val="Calibri"/>
        <family val="2"/>
        <scheme val="minor"/>
      </rPr>
      <t>#MGNREGA</t>
    </r>
    <r>
      <rPr>
        <sz val="8"/>
        <color theme="1"/>
        <rFont val="Segoe UI"/>
        <family val="2"/>
      </rPr>
      <t xml:space="preserve"> </t>
    </r>
    <r>
      <rPr>
        <b/>
        <sz val="8"/>
        <color theme="1"/>
        <rFont val="Calibri"/>
        <family val="2"/>
        <scheme val="minor"/>
      </rPr>
      <t>#RuralEmployment</t>
    </r>
    <r>
      <rPr>
        <sz val="8"/>
        <color theme="1"/>
        <rFont val="Segoe UI"/>
        <family val="2"/>
      </rPr>
      <t xml:space="preserve"> </t>
    </r>
    <r>
      <rPr>
        <b/>
        <sz val="8"/>
        <color theme="1"/>
        <rFont val="Calibri"/>
        <family val="2"/>
        <scheme val="minor"/>
      </rPr>
      <t>#DataVisualization</t>
    </r>
    <r>
      <rPr>
        <sz val="8"/>
        <color theme="1"/>
        <rFont val="Segoe UI"/>
        <family val="2"/>
      </rPr>
      <t xml:space="preserve"> </t>
    </r>
    <r>
      <rPr>
        <b/>
        <sz val="8"/>
        <color theme="1"/>
        <rFont val="Calibri"/>
        <family val="2"/>
        <scheme val="minor"/>
      </rPr>
      <t>#PublicPolicy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</si>
</sst>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Poppins"/>
      <family val="2"/>
    </font>
    <font>
      <b/>
      <sz val="12"/>
      <color theme="0"/>
      <name val="Poppins"/>
      <family val="2"/>
    </font>
    <font>
      <sz val="12"/>
      <color theme="1"/>
      <name val="Avenir Next LT Pro"/>
      <family val="2"/>
    </font>
    <font>
      <sz val="12"/>
      <color theme="1"/>
      <name val="Poppins"/>
      <family val="2"/>
    </font>
    <font>
      <sz val="12"/>
      <name val="Poppins"/>
      <family val="2"/>
    </font>
    <font>
      <sz val="12"/>
      <color theme="1"/>
      <name val="Avenir Next LT Pro"/>
    </font>
    <font>
      <sz val="12"/>
      <color theme="1"/>
      <name val="Verdana"/>
      <family val="2"/>
    </font>
    <font>
      <b/>
      <sz val="12"/>
      <color theme="1"/>
      <name val="Verdana"/>
      <family val="2"/>
    </font>
    <font>
      <sz val="8"/>
      <color theme="1"/>
      <name val="Segoe UI"/>
      <family val="2"/>
    </font>
    <font>
      <b/>
      <sz val="8"/>
      <color theme="1"/>
      <name val="Calibri"/>
      <family val="2"/>
      <scheme val="minor"/>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7" tint="-0.249977111117893"/>
        <bgColor indexed="64"/>
      </patternFill>
    </fill>
    <fill>
      <patternFill patternType="solid">
        <fgColor theme="7" tint="0.79998168889431442"/>
        <bgColor indexed="64"/>
      </patternFill>
    </fill>
    <fill>
      <patternFill patternType="solid">
        <fgColor theme="2" tint="-0.749992370372631"/>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9" fontId="3" fillId="0" borderId="0" applyFon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2" fillId="0" borderId="0" xfId="0" pivotButton="1" applyFont="1"/>
    <xf numFmtId="0" fontId="2" fillId="0" borderId="0" xfId="0" applyFont="1"/>
    <xf numFmtId="0" fontId="2" fillId="0" borderId="0" xfId="0" applyFont="1" applyAlignment="1">
      <alignment horizontal="left"/>
    </xf>
    <xf numFmtId="10" fontId="0" fillId="0" borderId="0" xfId="0" applyNumberFormat="1"/>
    <xf numFmtId="10" fontId="2" fillId="0" borderId="0" xfId="0" applyNumberFormat="1" applyFont="1"/>
    <xf numFmtId="2" fontId="0" fillId="0" borderId="0" xfId="0" applyNumberFormat="1"/>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1" fillId="2" borderId="3" xfId="0" applyFont="1" applyFill="1" applyBorder="1"/>
    <xf numFmtId="10" fontId="0" fillId="3" borderId="3" xfId="0" applyNumberFormat="1" applyFill="1" applyBorder="1"/>
    <xf numFmtId="0" fontId="4" fillId="4" borderId="0" xfId="0" applyFont="1" applyFill="1"/>
    <xf numFmtId="0" fontId="0" fillId="5" borderId="0" xfId="0" applyFill="1"/>
    <xf numFmtId="0" fontId="0" fillId="5" borderId="0" xfId="0" applyFill="1" applyAlignment="1">
      <alignment horizontal="left"/>
    </xf>
    <xf numFmtId="2" fontId="0" fillId="5" borderId="0" xfId="0" applyNumberFormat="1" applyFill="1"/>
    <xf numFmtId="9" fontId="0" fillId="0" borderId="0" xfId="1" applyFont="1"/>
    <xf numFmtId="0" fontId="5" fillId="0" borderId="0" xfId="0" pivotButton="1" applyFont="1"/>
    <xf numFmtId="0" fontId="5" fillId="0" borderId="0" xfId="0" applyFont="1"/>
    <xf numFmtId="0" fontId="5" fillId="0" borderId="0" xfId="0" applyFont="1" applyAlignment="1">
      <alignment horizontal="left"/>
    </xf>
    <xf numFmtId="10" fontId="5" fillId="0" borderId="0" xfId="0" applyNumberFormat="1" applyFont="1"/>
    <xf numFmtId="10" fontId="0" fillId="5" borderId="0" xfId="0" applyNumberFormat="1" applyFill="1"/>
    <xf numFmtId="10" fontId="4" fillId="4" borderId="0" xfId="0" applyNumberFormat="1" applyFont="1" applyFill="1"/>
    <xf numFmtId="10" fontId="0" fillId="5" borderId="0" xfId="0" applyNumberFormat="1" applyFill="1" applyAlignment="1">
      <alignment horizontal="left"/>
    </xf>
    <xf numFmtId="0" fontId="6" fillId="6" borderId="0" xfId="0" applyFont="1" applyFill="1"/>
    <xf numFmtId="0" fontId="6" fillId="0" borderId="0" xfId="0" applyFont="1"/>
    <xf numFmtId="0" fontId="7" fillId="6" borderId="0" xfId="0" applyFont="1" applyFill="1"/>
    <xf numFmtId="0" fontId="8" fillId="0" borderId="0" xfId="0" applyFont="1" applyAlignment="1">
      <alignment horizontal="left" vertical="center"/>
    </xf>
    <xf numFmtId="0" fontId="9" fillId="0" borderId="0" xfId="0" applyFont="1" applyAlignment="1">
      <alignment horizontal="left" vertical="center"/>
    </xf>
  </cellXfs>
  <cellStyles count="2">
    <cellStyle name="Normal" xfId="0" builtinId="0"/>
    <cellStyle name="Percent" xfId="1" builtinId="5"/>
  </cellStyles>
  <dxfs count="9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ont>
        <name val="Avenir Next LT Pro"/>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249977111117893"/>
        </patternFill>
      </fill>
    </dxf>
    <dxf>
      <font>
        <color auto="1"/>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249977111117893"/>
        </patternFill>
      </fill>
    </dxf>
    <dxf>
      <fill>
        <patternFill patternType="solid">
          <bgColor theme="7" tint="-0.249977111117893"/>
        </patternFill>
      </fill>
    </dxf>
    <dxf>
      <font>
        <color auto="1"/>
      </font>
    </dxf>
    <dxf>
      <font>
        <color auto="1"/>
      </font>
    </dxf>
    <dxf>
      <fill>
        <patternFill patternType="solid">
          <bgColor theme="7" tint="0.79998168889431442"/>
        </patternFill>
      </fill>
    </dxf>
    <dxf>
      <fill>
        <patternFill patternType="solid">
          <bgColor theme="7" tint="0.79998168889431442"/>
        </patternFill>
      </fill>
    </dxf>
    <dxf>
      <numFmt numFmtId="14" formatCode="0.00%"/>
    </dxf>
    <dxf>
      <font>
        <name val="Avenir Next LT Pro"/>
      </font>
    </dxf>
    <dxf>
      <font>
        <name val="Avenir Next LT Pro"/>
      </font>
    </dxf>
    <dxf>
      <font>
        <name val="Avenir Next LT Pro"/>
      </font>
    </dxf>
    <dxf>
      <font>
        <name val="Avenir Next LT Pro"/>
      </font>
    </dxf>
    <dxf>
      <font>
        <name val="Avenir Next LT Pro"/>
      </font>
    </dxf>
    <dxf>
      <numFmt numFmtId="14" formatCode="0.00%"/>
    </dxf>
    <dxf>
      <numFmt numFmtId="14" formatCode="0.00%"/>
    </dxf>
    <dxf>
      <numFmt numFmtId="14" formatCode="0.00%"/>
    </dxf>
    <dxf>
      <numFmt numFmtId="14" formatCode="0.00%"/>
    </dxf>
    <dxf>
      <numFmt numFmtId="14" formatCode="0.00%"/>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249977111117893"/>
        </patternFill>
      </fill>
    </dxf>
    <dxf>
      <font>
        <color auto="1"/>
      </font>
    </dxf>
    <dxf>
      <numFmt numFmtId="14" formatCode="0.00%"/>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249977111117893"/>
        </patternFill>
      </fill>
    </dxf>
    <dxf>
      <font>
        <color auto="1"/>
      </font>
    </dxf>
    <dxf>
      <font>
        <color theme="4" tint="0.39994506668294322"/>
        <name val="Arial"/>
        <family val="2"/>
      </font>
    </dxf>
  </dxfs>
  <tableStyles count="2" defaultTableStyle="TableStyleMedium2" defaultPivotStyle="PivotStyleLight16">
    <tableStyle name="Invisible" pivot="0" table="0" count="0" xr9:uid="{B23F8447-1EC3-4C44-A254-A9B6E5CD388D}"/>
    <tableStyle name="Slicer Style 1" pivot="0" table="0" count="1" xr9:uid="{10A5D07E-2BBE-45C7-B993-042C2D7DA8C0}">
      <tableStyleElement type="wholeTable" dxfId="89"/>
    </tableStyle>
  </tableStyles>
  <colors>
    <mruColors>
      <color rgb="FFADD8E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rate'!$B$1</c:f>
              <c:strCache>
                <c:ptCount val="1"/>
                <c:pt idx="0">
                  <c:v>Total</c:v>
                </c:pt>
              </c:strCache>
            </c:strRef>
          </c:tx>
          <c:spPr>
            <a:solidFill>
              <a:schemeClr val="accent1"/>
            </a:solidFill>
            <a:ln>
              <a:noFill/>
            </a:ln>
            <a:effectLst/>
          </c:spPr>
          <c:invertIfNegative val="0"/>
          <c:cat>
            <c:strRef>
              <c:f>'Job Card Utilization rate'!$A$2:$A$35</c:f>
              <c:strCache>
                <c:ptCount val="34"/>
                <c:pt idx="0">
                  <c:v>DN HAVELI AND DD</c:v>
                </c:pt>
                <c:pt idx="1">
                  <c:v>LAKSHADWEEP</c:v>
                </c:pt>
                <c:pt idx="2">
                  <c:v>GOA</c:v>
                </c:pt>
                <c:pt idx="3">
                  <c:v>ANDAMAN AND NICOBAR</c:v>
                </c:pt>
                <c:pt idx="4">
                  <c:v>MAHARASHTRA</c:v>
                </c:pt>
                <c:pt idx="5">
                  <c:v>GUJARAT</c:v>
                </c:pt>
                <c:pt idx="6">
                  <c:v>HARYANA</c:v>
                </c:pt>
                <c:pt idx="7">
                  <c:v>BIHAR</c:v>
                </c:pt>
                <c:pt idx="8">
                  <c:v>KERALA</c:v>
                </c:pt>
                <c:pt idx="9">
                  <c:v>KARNATAKA</c:v>
                </c:pt>
                <c:pt idx="10">
                  <c:v>JHARKHAND</c:v>
                </c:pt>
                <c:pt idx="11">
                  <c:v>ASSAM</c:v>
                </c:pt>
                <c:pt idx="12">
                  <c:v>TELANGANA</c:v>
                </c:pt>
                <c:pt idx="13">
                  <c:v>HIMACHAL PRADESH</c:v>
                </c:pt>
                <c:pt idx="14">
                  <c:v>UTTAR PRADESH</c:v>
                </c:pt>
                <c:pt idx="15">
                  <c:v>PUNJAB</c:v>
                </c:pt>
                <c:pt idx="16">
                  <c:v>MADHYA PRADESH</c:v>
                </c:pt>
                <c:pt idx="17">
                  <c:v>WEST BENGAL</c:v>
                </c:pt>
                <c:pt idx="18">
                  <c:v>JAMMU AND KASHMIR</c:v>
                </c:pt>
                <c:pt idx="19">
                  <c:v>UTTARAKHAND</c:v>
                </c:pt>
                <c:pt idx="20">
                  <c:v>RAJASTHAN</c:v>
                </c:pt>
                <c:pt idx="21">
                  <c:v>TAMIL NADU</c:v>
                </c:pt>
                <c:pt idx="22">
                  <c:v>ANDHRA PRADESH</c:v>
                </c:pt>
                <c:pt idx="23">
                  <c:v>ODISHA</c:v>
                </c:pt>
                <c:pt idx="24">
                  <c:v>PUDUCHERRY</c:v>
                </c:pt>
                <c:pt idx="25">
                  <c:v>CHHATTISGARH</c:v>
                </c:pt>
                <c:pt idx="26">
                  <c:v>SIKKIM</c:v>
                </c:pt>
                <c:pt idx="27">
                  <c:v>MEGHALAYA</c:v>
                </c:pt>
                <c:pt idx="28">
                  <c:v>ARUNACHAL PRADESH</c:v>
                </c:pt>
                <c:pt idx="29">
                  <c:v>TRIPURA</c:v>
                </c:pt>
                <c:pt idx="30">
                  <c:v>MANIPUR</c:v>
                </c:pt>
                <c:pt idx="31">
                  <c:v>LADAKH</c:v>
                </c:pt>
                <c:pt idx="32">
                  <c:v>NAGALAND</c:v>
                </c:pt>
                <c:pt idx="33">
                  <c:v>MIZORAM</c:v>
                </c:pt>
              </c:strCache>
            </c:strRef>
          </c:cat>
          <c:val>
            <c:numRef>
              <c:f>'Job Card Utilization rate'!$B$2:$B$35</c:f>
              <c:numCache>
                <c:formatCode>0.00%</c:formatCode>
                <c:ptCount val="34"/>
                <c:pt idx="0">
                  <c:v>4.7294740824820297E-5</c:v>
                </c:pt>
                <c:pt idx="1">
                  <c:v>2.5460518596738198E-2</c:v>
                </c:pt>
                <c:pt idx="2">
                  <c:v>0.185845949739534</c:v>
                </c:pt>
                <c:pt idx="3">
                  <c:v>0.25400102377002803</c:v>
                </c:pt>
                <c:pt idx="4">
                  <c:v>0.28525598064653268</c:v>
                </c:pt>
                <c:pt idx="5">
                  <c:v>0.39477842382338751</c:v>
                </c:pt>
                <c:pt idx="6">
                  <c:v>0.45576909670390237</c:v>
                </c:pt>
                <c:pt idx="7">
                  <c:v>0.49619103709512113</c:v>
                </c:pt>
                <c:pt idx="8">
                  <c:v>0.50673166466486874</c:v>
                </c:pt>
                <c:pt idx="9">
                  <c:v>0.5451475697338215</c:v>
                </c:pt>
                <c:pt idx="10">
                  <c:v>0.55401575913161782</c:v>
                </c:pt>
                <c:pt idx="11">
                  <c:v>0.59604861181269186</c:v>
                </c:pt>
                <c:pt idx="12">
                  <c:v>0.62653813180719753</c:v>
                </c:pt>
                <c:pt idx="13">
                  <c:v>0.62699047187380463</c:v>
                </c:pt>
                <c:pt idx="14">
                  <c:v>0.64894579397138963</c:v>
                </c:pt>
                <c:pt idx="15">
                  <c:v>0.64979740881171733</c:v>
                </c:pt>
                <c:pt idx="16">
                  <c:v>0.70139374465604987</c:v>
                </c:pt>
                <c:pt idx="17">
                  <c:v>0.70206571861720868</c:v>
                </c:pt>
                <c:pt idx="18">
                  <c:v>0.70730986930874562</c:v>
                </c:pt>
                <c:pt idx="19">
                  <c:v>0.73226344650000708</c:v>
                </c:pt>
                <c:pt idx="20">
                  <c:v>0.75615989089855706</c:v>
                </c:pt>
                <c:pt idx="21">
                  <c:v>0.7809195190821494</c:v>
                </c:pt>
                <c:pt idx="22">
                  <c:v>0.78336065124088594</c:v>
                </c:pt>
                <c:pt idx="23">
                  <c:v>0.78801446332385139</c:v>
                </c:pt>
                <c:pt idx="24">
                  <c:v>0.81754245434591</c:v>
                </c:pt>
                <c:pt idx="25">
                  <c:v>0.84041476151943117</c:v>
                </c:pt>
                <c:pt idx="26">
                  <c:v>0.84407704102044034</c:v>
                </c:pt>
                <c:pt idx="27">
                  <c:v>0.91050641556958867</c:v>
                </c:pt>
                <c:pt idx="28">
                  <c:v>0.92404721701119075</c:v>
                </c:pt>
                <c:pt idx="29">
                  <c:v>0.94271156825097036</c:v>
                </c:pt>
                <c:pt idx="30">
                  <c:v>0.95418825344133984</c:v>
                </c:pt>
                <c:pt idx="31">
                  <c:v>0.95956056936844192</c:v>
                </c:pt>
                <c:pt idx="32">
                  <c:v>0.96645026288679226</c:v>
                </c:pt>
                <c:pt idx="33">
                  <c:v>0.97069215132352415</c:v>
                </c:pt>
              </c:numCache>
            </c:numRef>
          </c:val>
          <c:extLst>
            <c:ext xmlns:c16="http://schemas.microsoft.com/office/drawing/2014/chart" uri="{C3380CC4-5D6E-409C-BE32-E72D297353CC}">
              <c16:uniqueId val="{00000000-EE78-43A2-84A5-C1F4B77F6C9A}"/>
            </c:ext>
          </c:extLst>
        </c:ser>
        <c:dLbls>
          <c:showLegendKey val="0"/>
          <c:showVal val="0"/>
          <c:showCatName val="0"/>
          <c:showSerName val="0"/>
          <c:showPercent val="0"/>
          <c:showBubbleSize val="0"/>
        </c:dLbls>
        <c:gapWidth val="182"/>
        <c:axId val="1879443535"/>
        <c:axId val="1879441615"/>
      </c:barChart>
      <c:catAx>
        <c:axId val="18794435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879441615"/>
        <c:crosses val="autoZero"/>
        <c:auto val="1"/>
        <c:lblAlgn val="ctr"/>
        <c:lblOffset val="100"/>
        <c:noMultiLvlLbl val="0"/>
      </c:catAx>
      <c:valAx>
        <c:axId val="1879441615"/>
        <c:scaling>
          <c:orientation val="minMax"/>
          <c:max val="1"/>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87944353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solidFill>
              <a:ln w="19050">
                <a:noFill/>
              </a:ln>
              <a:effectLst/>
            </c:spPr>
            <c:extLst>
              <c:ext xmlns:c16="http://schemas.microsoft.com/office/drawing/2014/chart" uri="{C3380CC4-5D6E-409C-BE32-E72D297353CC}">
                <c16:uniqueId val="{00000001-FCEA-4E0F-8802-5E1B8B0529EA}"/>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FCEA-4E0F-8802-5E1B8B0529EA}"/>
              </c:ext>
            </c:extLst>
          </c:dPt>
          <c:cat>
            <c:strRef>
              <c:f>'Job Card Utilization rate'!$B$89:$B$90</c:f>
              <c:strCache>
                <c:ptCount val="2"/>
                <c:pt idx="0">
                  <c:v>Active Workers</c:v>
                </c:pt>
                <c:pt idx="1">
                  <c:v>Total Workers</c:v>
                </c:pt>
              </c:strCache>
            </c:strRef>
          </c:cat>
          <c:val>
            <c:numRef>
              <c:f>'Job Card Utilization rate'!$C$89:$C$90</c:f>
              <c:numCache>
                <c:formatCode>General</c:formatCode>
                <c:ptCount val="2"/>
                <c:pt idx="0">
                  <c:v>175479159</c:v>
                </c:pt>
                <c:pt idx="1">
                  <c:v>269233343</c:v>
                </c:pt>
              </c:numCache>
            </c:numRef>
          </c:val>
          <c:extLst>
            <c:ext xmlns:c16="http://schemas.microsoft.com/office/drawing/2014/chart" uri="{C3380CC4-5D6E-409C-BE32-E72D297353CC}">
              <c16:uniqueId val="{00000004-FCEA-4E0F-8802-5E1B8B0529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8.2147517342193874E-2"/>
          <c:y val="2.1262041095674832E-2"/>
          <c:w val="0.87417811392475553"/>
          <c:h val="0.95152500176067556"/>
        </c:manualLayout>
      </c:layout>
      <c:bubbleChart>
        <c:varyColors val="0"/>
        <c:ser>
          <c:idx val="0"/>
          <c:order val="0"/>
          <c:tx>
            <c:strRef>
              <c:f>'Job Card Utilization rate'!$I$41</c:f>
              <c:strCache>
                <c:ptCount val="1"/>
                <c:pt idx="0">
                  <c:v>No.of JobCards issued</c:v>
                </c:pt>
              </c:strCache>
            </c:strRef>
          </c:tx>
          <c:spPr>
            <a:noFill/>
            <a:ln w="50800">
              <a:solidFill>
                <a:schemeClr val="accent4"/>
              </a:solidFill>
            </a:ln>
            <a:effectLst>
              <a:glow rad="50800">
                <a:schemeClr val="accent4">
                  <a:satMod val="175000"/>
                  <a:alpha val="60000"/>
                </a:schemeClr>
              </a:glow>
            </a:effectLst>
          </c:spPr>
          <c:invertIfNegative val="0"/>
          <c:dLbls>
            <c:dLbl>
              <c:idx val="0"/>
              <c:tx>
                <c:rich>
                  <a:bodyPr/>
                  <a:lstStyle/>
                  <a:p>
                    <a:fld id="{C28F7B95-8764-4BFB-A76A-DEF0B413DF5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82E-48D2-AD24-1274F931E385}"/>
                </c:ext>
              </c:extLst>
            </c:dLbl>
            <c:dLbl>
              <c:idx val="1"/>
              <c:tx>
                <c:rich>
                  <a:bodyPr/>
                  <a:lstStyle/>
                  <a:p>
                    <a:fld id="{79F581DC-574E-4042-8277-D5D946ED832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82E-48D2-AD24-1274F931E385}"/>
                </c:ext>
              </c:extLst>
            </c:dLbl>
            <c:dLbl>
              <c:idx val="2"/>
              <c:tx>
                <c:rich>
                  <a:bodyPr/>
                  <a:lstStyle/>
                  <a:p>
                    <a:fld id="{B9648A9E-052E-45AD-AC37-3DC13C35E9D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82E-48D2-AD24-1274F931E385}"/>
                </c:ext>
              </c:extLst>
            </c:dLbl>
            <c:dLbl>
              <c:idx val="3"/>
              <c:tx>
                <c:rich>
                  <a:bodyPr/>
                  <a:lstStyle/>
                  <a:p>
                    <a:fld id="{046E3A72-575B-492C-8044-DF8B6DD68B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82E-48D2-AD24-1274F931E385}"/>
                </c:ext>
              </c:extLst>
            </c:dLbl>
            <c:dLbl>
              <c:idx val="4"/>
              <c:tx>
                <c:rich>
                  <a:bodyPr/>
                  <a:lstStyle/>
                  <a:p>
                    <a:fld id="{FB0291A8-07E8-4DFB-9695-DFB2FC6E2CD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82E-48D2-AD24-1274F931E385}"/>
                </c:ext>
              </c:extLst>
            </c:dLbl>
            <c:dLbl>
              <c:idx val="5"/>
              <c:tx>
                <c:rich>
                  <a:bodyPr/>
                  <a:lstStyle/>
                  <a:p>
                    <a:fld id="{5E23F039-068B-4A38-A45A-EBA15528A13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82E-48D2-AD24-1274F931E385}"/>
                </c:ext>
              </c:extLst>
            </c:dLbl>
            <c:dLbl>
              <c:idx val="6"/>
              <c:tx>
                <c:rich>
                  <a:bodyPr/>
                  <a:lstStyle/>
                  <a:p>
                    <a:fld id="{09713413-29D8-4FF4-B755-717BA440C1C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82E-48D2-AD24-1274F931E385}"/>
                </c:ext>
              </c:extLst>
            </c:dLbl>
            <c:dLbl>
              <c:idx val="7"/>
              <c:tx>
                <c:rich>
                  <a:bodyPr/>
                  <a:lstStyle/>
                  <a:p>
                    <a:fld id="{E2BD94DE-6D03-4E89-9739-8732FF62BAD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82E-48D2-AD24-1274F931E385}"/>
                </c:ext>
              </c:extLst>
            </c:dLbl>
            <c:dLbl>
              <c:idx val="8"/>
              <c:tx>
                <c:rich>
                  <a:bodyPr/>
                  <a:lstStyle/>
                  <a:p>
                    <a:fld id="{E3F1CED4-EC0D-42DF-8442-CBD5CCB0270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82E-48D2-AD24-1274F931E385}"/>
                </c:ext>
              </c:extLst>
            </c:dLbl>
            <c:dLbl>
              <c:idx val="9"/>
              <c:tx>
                <c:rich>
                  <a:bodyPr/>
                  <a:lstStyle/>
                  <a:p>
                    <a:fld id="{6FC564DC-72B9-419E-997F-E317EA4C502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82E-48D2-AD24-1274F931E385}"/>
                </c:ext>
              </c:extLst>
            </c:dLbl>
            <c:dLbl>
              <c:idx val="10"/>
              <c:tx>
                <c:rich>
                  <a:bodyPr/>
                  <a:lstStyle/>
                  <a:p>
                    <a:fld id="{E1CC3FE9-90B4-4ECD-A5A5-04DBD6886F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82E-48D2-AD24-1274F931E385}"/>
                </c:ext>
              </c:extLst>
            </c:dLbl>
            <c:dLbl>
              <c:idx val="11"/>
              <c:tx>
                <c:rich>
                  <a:bodyPr/>
                  <a:lstStyle/>
                  <a:p>
                    <a:fld id="{9701DDFE-479D-4FDE-833E-CE1EDA7E2A3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82E-48D2-AD24-1274F931E385}"/>
                </c:ext>
              </c:extLst>
            </c:dLbl>
            <c:dLbl>
              <c:idx val="12"/>
              <c:tx>
                <c:rich>
                  <a:bodyPr/>
                  <a:lstStyle/>
                  <a:p>
                    <a:fld id="{D4846836-168D-4B78-A5C2-917296B62D4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82E-48D2-AD24-1274F931E385}"/>
                </c:ext>
              </c:extLst>
            </c:dLbl>
            <c:dLbl>
              <c:idx val="13"/>
              <c:tx>
                <c:rich>
                  <a:bodyPr/>
                  <a:lstStyle/>
                  <a:p>
                    <a:fld id="{D67F470C-85FE-4346-8A80-0BD28C00E4B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82E-48D2-AD24-1274F931E385}"/>
                </c:ext>
              </c:extLst>
            </c:dLbl>
            <c:dLbl>
              <c:idx val="14"/>
              <c:tx>
                <c:rich>
                  <a:bodyPr/>
                  <a:lstStyle/>
                  <a:p>
                    <a:fld id="{CDBBC23E-EE0B-466A-AC2F-0BAC609EC53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82E-48D2-AD24-1274F931E385}"/>
                </c:ext>
              </c:extLst>
            </c:dLbl>
            <c:dLbl>
              <c:idx val="15"/>
              <c:tx>
                <c:rich>
                  <a:bodyPr/>
                  <a:lstStyle/>
                  <a:p>
                    <a:fld id="{F8517233-33BD-4749-9962-F66D505CC5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82E-48D2-AD24-1274F931E385}"/>
                </c:ext>
              </c:extLst>
            </c:dLbl>
            <c:dLbl>
              <c:idx val="16"/>
              <c:tx>
                <c:rich>
                  <a:bodyPr/>
                  <a:lstStyle/>
                  <a:p>
                    <a:fld id="{4A5E6D08-93B4-4C4D-8844-539C02F8753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82E-48D2-AD24-1274F931E385}"/>
                </c:ext>
              </c:extLst>
            </c:dLbl>
            <c:dLbl>
              <c:idx val="17"/>
              <c:tx>
                <c:rich>
                  <a:bodyPr/>
                  <a:lstStyle/>
                  <a:p>
                    <a:fld id="{C01FCE85-E1EA-46E2-9CA9-0714D87C6B5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82E-48D2-AD24-1274F931E385}"/>
                </c:ext>
              </c:extLst>
            </c:dLbl>
            <c:dLbl>
              <c:idx val="18"/>
              <c:tx>
                <c:rich>
                  <a:bodyPr/>
                  <a:lstStyle/>
                  <a:p>
                    <a:fld id="{2498DCEA-92C8-4167-AB0B-B1C48AC5D88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82E-48D2-AD24-1274F931E385}"/>
                </c:ext>
              </c:extLst>
            </c:dLbl>
            <c:dLbl>
              <c:idx val="19"/>
              <c:tx>
                <c:rich>
                  <a:bodyPr/>
                  <a:lstStyle/>
                  <a:p>
                    <a:fld id="{11802DCD-8914-42AF-9E34-F04866E12E7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82E-48D2-AD24-1274F931E385}"/>
                </c:ext>
              </c:extLst>
            </c:dLbl>
            <c:dLbl>
              <c:idx val="20"/>
              <c:tx>
                <c:rich>
                  <a:bodyPr/>
                  <a:lstStyle/>
                  <a:p>
                    <a:fld id="{8B26E3B1-18FB-4634-BF4E-211709D3736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82E-48D2-AD24-1274F931E385}"/>
                </c:ext>
              </c:extLst>
            </c:dLbl>
            <c:dLbl>
              <c:idx val="21"/>
              <c:tx>
                <c:rich>
                  <a:bodyPr/>
                  <a:lstStyle/>
                  <a:p>
                    <a:fld id="{CA0B09CB-4F13-4472-821A-04B3123B732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82E-48D2-AD24-1274F931E385}"/>
                </c:ext>
              </c:extLst>
            </c:dLbl>
            <c:dLbl>
              <c:idx val="22"/>
              <c:tx>
                <c:rich>
                  <a:bodyPr/>
                  <a:lstStyle/>
                  <a:p>
                    <a:fld id="{54124B44-1D92-4682-959C-04FA3124AB9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82E-48D2-AD24-1274F931E385}"/>
                </c:ext>
              </c:extLst>
            </c:dLbl>
            <c:dLbl>
              <c:idx val="23"/>
              <c:tx>
                <c:rich>
                  <a:bodyPr/>
                  <a:lstStyle/>
                  <a:p>
                    <a:fld id="{D910231D-7A16-4EB0-87AE-66392B518D0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82E-48D2-AD24-1274F931E385}"/>
                </c:ext>
              </c:extLst>
            </c:dLbl>
            <c:dLbl>
              <c:idx val="24"/>
              <c:tx>
                <c:rich>
                  <a:bodyPr/>
                  <a:lstStyle/>
                  <a:p>
                    <a:fld id="{AB12F47A-2C07-4B16-9714-54523DCAED0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82E-48D2-AD24-1274F931E385}"/>
                </c:ext>
              </c:extLst>
            </c:dLbl>
            <c:dLbl>
              <c:idx val="25"/>
              <c:tx>
                <c:rich>
                  <a:bodyPr/>
                  <a:lstStyle/>
                  <a:p>
                    <a:fld id="{46881638-87CD-4DA1-8B41-27AE95DC1F8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82E-48D2-AD24-1274F931E385}"/>
                </c:ext>
              </c:extLst>
            </c:dLbl>
            <c:dLbl>
              <c:idx val="26"/>
              <c:tx>
                <c:rich>
                  <a:bodyPr/>
                  <a:lstStyle/>
                  <a:p>
                    <a:fld id="{BADAB3EF-A0D3-4280-93E9-3DB7CAE7BC6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82E-48D2-AD24-1274F931E385}"/>
                </c:ext>
              </c:extLst>
            </c:dLbl>
            <c:dLbl>
              <c:idx val="27"/>
              <c:tx>
                <c:rich>
                  <a:bodyPr/>
                  <a:lstStyle/>
                  <a:p>
                    <a:fld id="{C76627A0-3C5F-4F10-911E-1FCF1D7874B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82E-48D2-AD24-1274F931E385}"/>
                </c:ext>
              </c:extLst>
            </c:dLbl>
            <c:dLbl>
              <c:idx val="28"/>
              <c:tx>
                <c:rich>
                  <a:bodyPr/>
                  <a:lstStyle/>
                  <a:p>
                    <a:fld id="{79F59856-419F-4A9C-BDB1-3E3E59CFF7C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82E-48D2-AD24-1274F931E385}"/>
                </c:ext>
              </c:extLst>
            </c:dLbl>
            <c:dLbl>
              <c:idx val="29"/>
              <c:tx>
                <c:rich>
                  <a:bodyPr/>
                  <a:lstStyle/>
                  <a:p>
                    <a:fld id="{358AD72C-3D53-49C9-9C9A-1D6EEB8F588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82E-48D2-AD24-1274F931E385}"/>
                </c:ext>
              </c:extLst>
            </c:dLbl>
            <c:dLbl>
              <c:idx val="30"/>
              <c:tx>
                <c:rich>
                  <a:bodyPr/>
                  <a:lstStyle/>
                  <a:p>
                    <a:fld id="{5BD1BBF7-E724-48F0-BA59-26179E6243C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A82E-48D2-AD24-1274F931E385}"/>
                </c:ext>
              </c:extLst>
            </c:dLbl>
            <c:dLbl>
              <c:idx val="31"/>
              <c:tx>
                <c:rich>
                  <a:bodyPr/>
                  <a:lstStyle/>
                  <a:p>
                    <a:fld id="{7735143C-0711-4EB3-96ED-91CD5409F89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A82E-48D2-AD24-1274F931E385}"/>
                </c:ext>
              </c:extLst>
            </c:dLbl>
            <c:dLbl>
              <c:idx val="32"/>
              <c:tx>
                <c:rich>
                  <a:bodyPr/>
                  <a:lstStyle/>
                  <a:p>
                    <a:fld id="{1DA87DA7-7E5E-4A59-B626-8B6607BBC4C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A82E-48D2-AD24-1274F931E385}"/>
                </c:ext>
              </c:extLst>
            </c:dLbl>
            <c:dLbl>
              <c:idx val="33"/>
              <c:tx>
                <c:rich>
                  <a:bodyPr/>
                  <a:lstStyle/>
                  <a:p>
                    <a:fld id="{A0609BD3-1A30-41AF-A61D-8350E430C0D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A82E-48D2-AD24-1274F931E38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strRef>
              <c:f>'Job Card Utilization rate'!$H$42:$H$75</c:f>
              <c:str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strCache>
            </c:strRef>
          </c:xVal>
          <c:yVal>
            <c:numRef>
              <c:f>'Job Card Utilization rate'!$I$42:$I$75</c:f>
              <c:numCache>
                <c:formatCode>General</c:formatCode>
                <c:ptCount val="34"/>
                <c:pt idx="0">
                  <c:v>38420</c:v>
                </c:pt>
                <c:pt idx="1">
                  <c:v>7170051</c:v>
                </c:pt>
                <c:pt idx="2">
                  <c:v>318065</c:v>
                </c:pt>
                <c:pt idx="3">
                  <c:v>7046513</c:v>
                </c:pt>
                <c:pt idx="4">
                  <c:v>17987345</c:v>
                </c:pt>
                <c:pt idx="5">
                  <c:v>3967999</c:v>
                </c:pt>
                <c:pt idx="6">
                  <c:v>39407</c:v>
                </c:pt>
                <c:pt idx="7">
                  <c:v>4484053</c:v>
                </c:pt>
                <c:pt idx="8">
                  <c:v>1303379</c:v>
                </c:pt>
                <c:pt idx="9">
                  <c:v>1494930</c:v>
                </c:pt>
                <c:pt idx="10">
                  <c:v>6325674</c:v>
                </c:pt>
                <c:pt idx="11">
                  <c:v>8012120</c:v>
                </c:pt>
                <c:pt idx="12">
                  <c:v>4174319</c:v>
                </c:pt>
                <c:pt idx="13">
                  <c:v>9088580</c:v>
                </c:pt>
                <c:pt idx="14">
                  <c:v>13216917</c:v>
                </c:pt>
                <c:pt idx="15">
                  <c:v>606696</c:v>
                </c:pt>
                <c:pt idx="16">
                  <c:v>664665</c:v>
                </c:pt>
                <c:pt idx="17">
                  <c:v>226994</c:v>
                </c:pt>
                <c:pt idx="18">
                  <c:v>468320</c:v>
                </c:pt>
                <c:pt idx="19">
                  <c:v>5781195</c:v>
                </c:pt>
                <c:pt idx="20">
                  <c:v>1818437</c:v>
                </c:pt>
                <c:pt idx="21">
                  <c:v>11562058</c:v>
                </c:pt>
                <c:pt idx="22">
                  <c:v>88685</c:v>
                </c:pt>
                <c:pt idx="23">
                  <c:v>9433367</c:v>
                </c:pt>
                <c:pt idx="24">
                  <c:v>5590700</c:v>
                </c:pt>
                <c:pt idx="25">
                  <c:v>681986</c:v>
                </c:pt>
                <c:pt idx="26">
                  <c:v>17810489</c:v>
                </c:pt>
                <c:pt idx="27">
                  <c:v>1087230</c:v>
                </c:pt>
                <c:pt idx="28">
                  <c:v>13718985</c:v>
                </c:pt>
                <c:pt idx="29">
                  <c:v>1397926</c:v>
                </c:pt>
                <c:pt idx="30">
                  <c:v>21144</c:v>
                </c:pt>
                <c:pt idx="31">
                  <c:v>37708</c:v>
                </c:pt>
                <c:pt idx="32">
                  <c:v>8523</c:v>
                </c:pt>
                <c:pt idx="33">
                  <c:v>73926</c:v>
                </c:pt>
              </c:numCache>
            </c:numRef>
          </c:yVal>
          <c:bubbleSize>
            <c:numRef>
              <c:f>'Job Card Utilization rate'!$J$42:$J$75</c:f>
              <c:numCache>
                <c:formatCode>General</c:formatCode>
                <c:ptCount val="34"/>
                <c:pt idx="0">
                  <c:v>10904</c:v>
                </c:pt>
                <c:pt idx="1">
                  <c:v>5680334</c:v>
                </c:pt>
                <c:pt idx="2">
                  <c:v>294308</c:v>
                </c:pt>
                <c:pt idx="3">
                  <c:v>4184027</c:v>
                </c:pt>
                <c:pt idx="4">
                  <c:v>8511127</c:v>
                </c:pt>
                <c:pt idx="5">
                  <c:v>3290052</c:v>
                </c:pt>
                <c:pt idx="6">
                  <c:v>7311</c:v>
                </c:pt>
                <c:pt idx="7">
                  <c:v>1797977</c:v>
                </c:pt>
                <c:pt idx="8">
                  <c:v>639828</c:v>
                </c:pt>
                <c:pt idx="9">
                  <c:v>933293</c:v>
                </c:pt>
                <c:pt idx="10">
                  <c:v>3468932</c:v>
                </c:pt>
                <c:pt idx="11">
                  <c:v>4482572</c:v>
                </c:pt>
                <c:pt idx="12">
                  <c:v>2096457</c:v>
                </c:pt>
                <c:pt idx="13">
                  <c:v>6488330</c:v>
                </c:pt>
                <c:pt idx="14">
                  <c:v>3620226</c:v>
                </c:pt>
                <c:pt idx="15">
                  <c:v>578491</c:v>
                </c:pt>
                <c:pt idx="16">
                  <c:v>599993</c:v>
                </c:pt>
                <c:pt idx="17">
                  <c:v>215885</c:v>
                </c:pt>
                <c:pt idx="18">
                  <c:v>452976</c:v>
                </c:pt>
                <c:pt idx="19">
                  <c:v>4606654</c:v>
                </c:pt>
                <c:pt idx="20">
                  <c:v>1183973</c:v>
                </c:pt>
                <c:pt idx="21">
                  <c:v>8883731</c:v>
                </c:pt>
                <c:pt idx="22">
                  <c:v>74469</c:v>
                </c:pt>
                <c:pt idx="23">
                  <c:v>7549926</c:v>
                </c:pt>
                <c:pt idx="24">
                  <c:v>3531936</c:v>
                </c:pt>
                <c:pt idx="25">
                  <c:v>643091</c:v>
                </c:pt>
                <c:pt idx="26" formatCode="0.00">
                  <c:v>12045343</c:v>
                </c:pt>
                <c:pt idx="27">
                  <c:v>791797</c:v>
                </c:pt>
                <c:pt idx="28">
                  <c:v>9266028</c:v>
                </c:pt>
                <c:pt idx="29">
                  <c:v>1022902</c:v>
                </c:pt>
                <c:pt idx="30">
                  <c:v>1</c:v>
                </c:pt>
                <c:pt idx="31">
                  <c:v>36239</c:v>
                </c:pt>
                <c:pt idx="32">
                  <c:v>217</c:v>
                </c:pt>
                <c:pt idx="33">
                  <c:v>59019</c:v>
                </c:pt>
              </c:numCache>
            </c:numRef>
          </c:bubbleSize>
          <c:bubble3D val="0"/>
          <c:extLst>
            <c:ext xmlns:c15="http://schemas.microsoft.com/office/drawing/2012/chart" uri="{02D57815-91ED-43cb-92C2-25804820EDAC}">
              <c15:datalabelsRange>
                <c15:f>'Job Card Utilization rate'!$H$42:$H$75</c15:f>
                <c15:dlblRange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15:dlblRangeCache>
              </c15:datalabelsRange>
            </c:ext>
            <c:ext xmlns:c16="http://schemas.microsoft.com/office/drawing/2014/chart" uri="{C3380CC4-5D6E-409C-BE32-E72D297353CC}">
              <c16:uniqueId val="{00000022-A82E-48D2-AD24-1274F931E385}"/>
            </c:ext>
          </c:extLst>
        </c:ser>
        <c:dLbls>
          <c:showLegendKey val="0"/>
          <c:showVal val="1"/>
          <c:showCatName val="0"/>
          <c:showSerName val="0"/>
          <c:showPercent val="0"/>
          <c:showBubbleSize val="0"/>
        </c:dLbls>
        <c:bubbleScale val="100"/>
        <c:showNegBubbles val="0"/>
        <c:axId val="959626656"/>
        <c:axId val="959627136"/>
      </c:bubbleChart>
      <c:valAx>
        <c:axId val="959626656"/>
        <c:scaling>
          <c:orientation val="minMax"/>
          <c:max val="35"/>
          <c:min val="0"/>
        </c:scaling>
        <c:delete val="0"/>
        <c:axPos val="b"/>
        <c:majorTickMark val="out"/>
        <c:minorTickMark val="none"/>
        <c:tickLblPos val="nextTo"/>
        <c:spPr>
          <a:solidFill>
            <a:schemeClr val="accent1">
              <a:lumMod val="75000"/>
            </a:scheme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959627136"/>
        <c:crosses val="autoZero"/>
        <c:crossBetween val="midCat"/>
      </c:valAx>
      <c:valAx>
        <c:axId val="959627136"/>
        <c:scaling>
          <c:orientation val="minMax"/>
          <c:min val="0"/>
        </c:scaling>
        <c:delete val="0"/>
        <c:axPos val="l"/>
        <c:numFmt formatCode="General" sourceLinked="1"/>
        <c:majorTickMark val="out"/>
        <c:minorTickMark val="none"/>
        <c:tickLblPos val="nextTo"/>
        <c:spPr>
          <a:solidFill>
            <a:schemeClr val="accent1">
              <a:lumMod val="75000"/>
            </a:schemeClr>
          </a:solid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95962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s>
    <c:plotArea>
      <c:layout/>
      <c:barChart>
        <c:barDir val="bar"/>
        <c:grouping val="clustered"/>
        <c:varyColors val="0"/>
        <c:ser>
          <c:idx val="0"/>
          <c:order val="0"/>
          <c:tx>
            <c:strRef>
              <c:f>'Job Card Utilization rate'!$C$104</c:f>
              <c:strCache>
                <c:ptCount val="1"/>
                <c:pt idx="0">
                  <c:v>Total</c:v>
                </c:pt>
              </c:strCache>
            </c:strRef>
          </c:tx>
          <c:spPr>
            <a:solidFill>
              <a:schemeClr val="accent4"/>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248-4070-87CB-AB74D624355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B248-4070-87CB-AB74D624355D}"/>
              </c:ext>
            </c:extLst>
          </c:dPt>
          <c:cat>
            <c:strRef>
              <c:f>'Job Card Utilization rate'!$B$105:$B$110</c:f>
              <c:strCache>
                <c:ptCount val="5"/>
                <c:pt idx="0">
                  <c:v>LADAKH</c:v>
                </c:pt>
                <c:pt idx="1">
                  <c:v>MANIPUR</c:v>
                </c:pt>
                <c:pt idx="2">
                  <c:v>MIZORAM</c:v>
                </c:pt>
                <c:pt idx="3">
                  <c:v>NAGALAND</c:v>
                </c:pt>
                <c:pt idx="4">
                  <c:v>TRIPURA</c:v>
                </c:pt>
              </c:strCache>
            </c:strRef>
          </c:cat>
          <c:val>
            <c:numRef>
              <c:f>'Job Card Utilization rate'!$C$105:$C$110</c:f>
              <c:numCache>
                <c:formatCode>0.00%</c:formatCode>
                <c:ptCount val="5"/>
                <c:pt idx="0">
                  <c:v>0.95956056936844192</c:v>
                </c:pt>
                <c:pt idx="1">
                  <c:v>0.95418825344133984</c:v>
                </c:pt>
                <c:pt idx="2">
                  <c:v>0.97069215132352415</c:v>
                </c:pt>
                <c:pt idx="3">
                  <c:v>0.96645026288679226</c:v>
                </c:pt>
                <c:pt idx="4">
                  <c:v>0.94271156825097036</c:v>
                </c:pt>
              </c:numCache>
            </c:numRef>
          </c:val>
          <c:extLst>
            <c:ext xmlns:c16="http://schemas.microsoft.com/office/drawing/2014/chart" uri="{C3380CC4-5D6E-409C-BE32-E72D297353CC}">
              <c16:uniqueId val="{00000000-B248-4070-87CB-AB74D624355D}"/>
            </c:ext>
          </c:extLst>
        </c:ser>
        <c:dLbls>
          <c:showLegendKey val="0"/>
          <c:showVal val="0"/>
          <c:showCatName val="0"/>
          <c:showSerName val="0"/>
          <c:showPercent val="0"/>
          <c:showBubbleSize val="0"/>
        </c:dLbls>
        <c:gapWidth val="182"/>
        <c:axId val="458744496"/>
        <c:axId val="458745456"/>
      </c:barChart>
      <c:catAx>
        <c:axId val="458744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58745456"/>
        <c:crosses val="autoZero"/>
        <c:auto val="1"/>
        <c:lblAlgn val="ctr"/>
        <c:lblOffset val="100"/>
        <c:noMultiLvlLbl val="0"/>
      </c:catAx>
      <c:valAx>
        <c:axId val="458745456"/>
        <c:scaling>
          <c:orientation val="minMax"/>
          <c:min val="0.92500000000000004"/>
        </c:scaling>
        <c:delete val="0"/>
        <c:axPos val="b"/>
        <c:numFmt formatCode="0.00%" sourceLinked="1"/>
        <c:majorTickMark val="out"/>
        <c:minorTickMark val="none"/>
        <c:tickLblPos val="nextTo"/>
        <c:spPr>
          <a:noFill/>
          <a:ln w="6350">
            <a:solidFill>
              <a:schemeClr val="bg1"/>
            </a:solidFill>
          </a:ln>
          <a:effectLst/>
        </c:spPr>
        <c:txPr>
          <a:bodyPr rot="-60000000" spcFirstLastPara="1" vertOverflow="ellipsis" vert="horz" wrap="square" anchor="ctr" anchorCtr="1"/>
          <a:lstStyle/>
          <a:p>
            <a:pPr>
              <a:defRPr sz="900" b="1" i="0" u="none" strike="noStrike" kern="1200" baseline="0">
                <a:ln>
                  <a:noFill/>
                </a:ln>
                <a:solidFill>
                  <a:schemeClr val="bg1"/>
                </a:solidFill>
                <a:latin typeface="Arial" panose="020B0604020202020204" pitchFamily="34" charset="0"/>
                <a:ea typeface="+mn-ea"/>
                <a:cs typeface="Arial" panose="020B0604020202020204" pitchFamily="34" charset="0"/>
              </a:defRPr>
            </a:pPr>
            <a:endParaRPr lang="en-US"/>
          </a:p>
        </c:txPr>
        <c:crossAx val="45874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'Job Card Utilization rate'!$C$116</c:f>
              <c:strCache>
                <c:ptCount val="1"/>
                <c:pt idx="0">
                  <c:v>Total</c:v>
                </c:pt>
              </c:strCache>
            </c:strRef>
          </c:tx>
          <c:spPr>
            <a:solidFill>
              <a:schemeClr val="accent4"/>
            </a:solidFill>
            <a:ln>
              <a:noFill/>
            </a:ln>
            <a:effectLst/>
          </c:spPr>
          <c:invertIfNegative val="0"/>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AEAB-4C24-8F79-FEDB9FB6B5C1}"/>
              </c:ext>
            </c:extLst>
          </c:dPt>
          <c:cat>
            <c:strRef>
              <c:f>'Job Card Utilization rate'!$B$117:$B$122</c:f>
              <c:strCache>
                <c:ptCount val="5"/>
                <c:pt idx="0">
                  <c:v>ANDAMAN AND NICOBAR</c:v>
                </c:pt>
                <c:pt idx="1">
                  <c:v>DN HAVELI AND DD</c:v>
                </c:pt>
                <c:pt idx="2">
                  <c:v>GOA</c:v>
                </c:pt>
                <c:pt idx="3">
                  <c:v>LAKSHADWEEP</c:v>
                </c:pt>
                <c:pt idx="4">
                  <c:v>MAHARASHTRA</c:v>
                </c:pt>
              </c:strCache>
            </c:strRef>
          </c:cat>
          <c:val>
            <c:numRef>
              <c:f>'Job Card Utilization rate'!$C$117:$C$122</c:f>
              <c:numCache>
                <c:formatCode>0.00%</c:formatCode>
                <c:ptCount val="5"/>
                <c:pt idx="0">
                  <c:v>0.25400102377002803</c:v>
                </c:pt>
                <c:pt idx="1">
                  <c:v>4.7294740824820297E-5</c:v>
                </c:pt>
                <c:pt idx="2">
                  <c:v>0.185845949739534</c:v>
                </c:pt>
                <c:pt idx="3">
                  <c:v>2.5460518596738198E-2</c:v>
                </c:pt>
                <c:pt idx="4">
                  <c:v>0.28525598064653268</c:v>
                </c:pt>
              </c:numCache>
            </c:numRef>
          </c:val>
          <c:extLst>
            <c:ext xmlns:c16="http://schemas.microsoft.com/office/drawing/2014/chart" uri="{C3380CC4-5D6E-409C-BE32-E72D297353CC}">
              <c16:uniqueId val="{00000000-AEAB-4C24-8F79-FEDB9FB6B5C1}"/>
            </c:ext>
          </c:extLst>
        </c:ser>
        <c:dLbls>
          <c:showLegendKey val="0"/>
          <c:showVal val="0"/>
          <c:showCatName val="0"/>
          <c:showSerName val="0"/>
          <c:showPercent val="0"/>
          <c:showBubbleSize val="0"/>
        </c:dLbls>
        <c:gapWidth val="182"/>
        <c:axId val="503978256"/>
        <c:axId val="458232608"/>
      </c:barChart>
      <c:catAx>
        <c:axId val="50397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58232608"/>
        <c:crosses val="autoZero"/>
        <c:auto val="1"/>
        <c:lblAlgn val="ctr"/>
        <c:lblOffset val="100"/>
        <c:noMultiLvlLbl val="0"/>
      </c:catAx>
      <c:valAx>
        <c:axId val="45823260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0397825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'Worker Participation'!$C$3</c:f>
              <c:strCache>
                <c:ptCount val="1"/>
                <c:pt idx="0">
                  <c:v>Total</c:v>
                </c:pt>
              </c:strCache>
            </c:strRef>
          </c:tx>
          <c:spPr>
            <a:solidFill>
              <a:schemeClr val="accent1"/>
            </a:solidFill>
            <a:ln>
              <a:noFill/>
            </a:ln>
            <a:effectLst/>
          </c:spPr>
          <c:invertIfNegative val="0"/>
          <c:cat>
            <c:strRef>
              <c:f>'Worker Participation'!$B$4:$B$37</c:f>
              <c:strCache>
                <c:ptCount val="34"/>
                <c:pt idx="0">
                  <c:v>DN HAVELI AND DD</c:v>
                </c:pt>
                <c:pt idx="1">
                  <c:v>LAKSHADWEEP</c:v>
                </c:pt>
                <c:pt idx="2">
                  <c:v>GOA</c:v>
                </c:pt>
                <c:pt idx="3">
                  <c:v>ANDAMAN AND NICOBAR</c:v>
                </c:pt>
                <c:pt idx="4">
                  <c:v>MAHARASHTRA</c:v>
                </c:pt>
                <c:pt idx="5">
                  <c:v>GUJARAT</c:v>
                </c:pt>
                <c:pt idx="6">
                  <c:v>HARYANA</c:v>
                </c:pt>
                <c:pt idx="7">
                  <c:v>BIHAR</c:v>
                </c:pt>
                <c:pt idx="8">
                  <c:v>KERALA</c:v>
                </c:pt>
                <c:pt idx="9">
                  <c:v>JHARKHAND</c:v>
                </c:pt>
                <c:pt idx="10">
                  <c:v>KARNATAKA</c:v>
                </c:pt>
                <c:pt idx="11">
                  <c:v>ASSAM</c:v>
                </c:pt>
                <c:pt idx="12">
                  <c:v>HIMACHAL PRADESH</c:v>
                </c:pt>
                <c:pt idx="13">
                  <c:v>TELANGANA</c:v>
                </c:pt>
                <c:pt idx="14">
                  <c:v>UTTAR PRADESH</c:v>
                </c:pt>
                <c:pt idx="15">
                  <c:v>PUNJAB</c:v>
                </c:pt>
                <c:pt idx="16">
                  <c:v>MADHYA PRADESH</c:v>
                </c:pt>
                <c:pt idx="17">
                  <c:v>WEST BENGAL</c:v>
                </c:pt>
                <c:pt idx="18">
                  <c:v>JAMMU AND KASHMIR</c:v>
                </c:pt>
                <c:pt idx="19">
                  <c:v>RAJASTHAN</c:v>
                </c:pt>
                <c:pt idx="20">
                  <c:v>UTTARAKHAND</c:v>
                </c:pt>
                <c:pt idx="21">
                  <c:v>TAMIL NADU</c:v>
                </c:pt>
                <c:pt idx="22">
                  <c:v>ODISHA</c:v>
                </c:pt>
                <c:pt idx="23">
                  <c:v>ANDHRA PRADESH</c:v>
                </c:pt>
                <c:pt idx="24">
                  <c:v>PUDUCHERRY</c:v>
                </c:pt>
                <c:pt idx="25">
                  <c:v>SIKKIM</c:v>
                </c:pt>
                <c:pt idx="26">
                  <c:v>CHHATTISGARH</c:v>
                </c:pt>
                <c:pt idx="27">
                  <c:v>MEGHALAYA</c:v>
                </c:pt>
                <c:pt idx="28">
                  <c:v>ARUNACHAL PRADESH</c:v>
                </c:pt>
                <c:pt idx="29">
                  <c:v>TRIPURA</c:v>
                </c:pt>
                <c:pt idx="30">
                  <c:v>MANIPUR</c:v>
                </c:pt>
                <c:pt idx="31">
                  <c:v>LADAKH</c:v>
                </c:pt>
                <c:pt idx="32">
                  <c:v>MIZORAM</c:v>
                </c:pt>
                <c:pt idx="33">
                  <c:v>NAGALAND</c:v>
                </c:pt>
              </c:strCache>
            </c:strRef>
          </c:cat>
          <c:val>
            <c:numRef>
              <c:f>'Worker Participation'!$C$4:$C$37</c:f>
              <c:numCache>
                <c:formatCode>0.00%</c:formatCode>
                <c:ptCount val="34"/>
                <c:pt idx="0">
                  <c:v>6.0357315306615159E-5</c:v>
                </c:pt>
                <c:pt idx="1">
                  <c:v>2.9227053140096618E-2</c:v>
                </c:pt>
                <c:pt idx="2">
                  <c:v>0.19854576542274646</c:v>
                </c:pt>
                <c:pt idx="3">
                  <c:v>0.29822506427435863</c:v>
                </c:pt>
                <c:pt idx="4">
                  <c:v>0.34156628882297163</c:v>
                </c:pt>
                <c:pt idx="5">
                  <c:v>0.40942721100599039</c:v>
                </c:pt>
                <c:pt idx="6">
                  <c:v>0.48937557551276623</c:v>
                </c:pt>
                <c:pt idx="7">
                  <c:v>0.50036490169850989</c:v>
                </c:pt>
                <c:pt idx="8">
                  <c:v>0.54231032437648585</c:v>
                </c:pt>
                <c:pt idx="9">
                  <c:v>0.56923596746915162</c:v>
                </c:pt>
                <c:pt idx="10">
                  <c:v>0.57452633586232393</c:v>
                </c:pt>
                <c:pt idx="11">
                  <c:v>0.65532227338553861</c:v>
                </c:pt>
                <c:pt idx="12">
                  <c:v>0.66630453836799186</c:v>
                </c:pt>
                <c:pt idx="13">
                  <c:v>0.67196887952976947</c:v>
                </c:pt>
                <c:pt idx="14">
                  <c:v>0.67424130426222373</c:v>
                </c:pt>
                <c:pt idx="15">
                  <c:v>0.67831074476525122</c:v>
                </c:pt>
                <c:pt idx="16">
                  <c:v>0.7161074283193738</c:v>
                </c:pt>
                <c:pt idx="17">
                  <c:v>0.73507288260264725</c:v>
                </c:pt>
                <c:pt idx="18">
                  <c:v>0.74438774284434317</c:v>
                </c:pt>
                <c:pt idx="19">
                  <c:v>0.76869360977513101</c:v>
                </c:pt>
                <c:pt idx="20">
                  <c:v>0.77112113198823873</c:v>
                </c:pt>
                <c:pt idx="21">
                  <c:v>0.80144078378848349</c:v>
                </c:pt>
                <c:pt idx="22">
                  <c:v>0.817487832069131</c:v>
                </c:pt>
                <c:pt idx="23">
                  <c:v>0.83140339971383481</c:v>
                </c:pt>
                <c:pt idx="24">
                  <c:v>0.83889368745203741</c:v>
                </c:pt>
                <c:pt idx="25">
                  <c:v>0.86090463577531606</c:v>
                </c:pt>
                <c:pt idx="26">
                  <c:v>0.86969149939101886</c:v>
                </c:pt>
                <c:pt idx="27">
                  <c:v>0.91884160399211423</c:v>
                </c:pt>
                <c:pt idx="28">
                  <c:v>0.93553676830035992</c:v>
                </c:pt>
                <c:pt idx="29">
                  <c:v>0.95196986155889363</c:v>
                </c:pt>
                <c:pt idx="30">
                  <c:v>0.95703021077247985</c:v>
                </c:pt>
                <c:pt idx="31">
                  <c:v>0.96862454997786096</c:v>
                </c:pt>
                <c:pt idx="32">
                  <c:v>0.9687410684004597</c:v>
                </c:pt>
                <c:pt idx="33">
                  <c:v>0.97459394978564984</c:v>
                </c:pt>
              </c:numCache>
            </c:numRef>
          </c:val>
          <c:extLst>
            <c:ext xmlns:c16="http://schemas.microsoft.com/office/drawing/2014/chart" uri="{C3380CC4-5D6E-409C-BE32-E72D297353CC}">
              <c16:uniqueId val="{00000000-1DB4-47E8-8FD5-14274EC4B37F}"/>
            </c:ext>
          </c:extLst>
        </c:ser>
        <c:dLbls>
          <c:showLegendKey val="0"/>
          <c:showVal val="0"/>
          <c:showCatName val="0"/>
          <c:showSerName val="0"/>
          <c:showPercent val="0"/>
          <c:showBubbleSize val="0"/>
        </c:dLbls>
        <c:gapWidth val="182"/>
        <c:axId val="430872911"/>
        <c:axId val="1892698111"/>
      </c:barChart>
      <c:catAx>
        <c:axId val="4308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892698111"/>
        <c:crosses val="autoZero"/>
        <c:auto val="1"/>
        <c:lblAlgn val="ctr"/>
        <c:lblOffset val="100"/>
        <c:noMultiLvlLbl val="0"/>
      </c:catAx>
      <c:valAx>
        <c:axId val="1892698111"/>
        <c:scaling>
          <c:orientation val="minMax"/>
          <c:max val="1"/>
        </c:scaling>
        <c:delete val="0"/>
        <c:axPos val="b"/>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43087291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dashboard.xlsx]Worker Participation!PivotTable4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'Worker Participation'!$N$3</c:f>
              <c:strCache>
                <c:ptCount val="1"/>
                <c:pt idx="0">
                  <c:v>Total</c:v>
                </c:pt>
              </c:strCache>
            </c:strRef>
          </c:tx>
          <c:spPr>
            <a:solidFill>
              <a:schemeClr val="accent1"/>
            </a:solidFill>
            <a:ln>
              <a:noFill/>
            </a:ln>
            <a:effectLst/>
          </c:spPr>
          <c:invertIfNegative val="0"/>
          <c:cat>
            <c:strRef>
              <c:f>'Worker Participation'!$M$4:$M$37</c:f>
              <c:strCache>
                <c:ptCount val="34"/>
                <c:pt idx="0">
                  <c:v>DN HAVELI AND DD</c:v>
                </c:pt>
                <c:pt idx="1">
                  <c:v>LAKSHADWEEP</c:v>
                </c:pt>
                <c:pt idx="2">
                  <c:v>GOA</c:v>
                </c:pt>
                <c:pt idx="3">
                  <c:v>ANDAMAN AND NICOBAR</c:v>
                </c:pt>
                <c:pt idx="4">
                  <c:v>LADAKH</c:v>
                </c:pt>
                <c:pt idx="5">
                  <c:v>PUDUCHERRY</c:v>
                </c:pt>
                <c:pt idx="6">
                  <c:v>SIKKIM</c:v>
                </c:pt>
                <c:pt idx="7">
                  <c:v>MIZORAM</c:v>
                </c:pt>
                <c:pt idx="8">
                  <c:v>ARUNACHAL PRADESH</c:v>
                </c:pt>
                <c:pt idx="9">
                  <c:v>NAGALAND</c:v>
                </c:pt>
                <c:pt idx="10">
                  <c:v>MANIPUR</c:v>
                </c:pt>
                <c:pt idx="11">
                  <c:v>MEGHALAYA</c:v>
                </c:pt>
                <c:pt idx="12">
                  <c:v>TRIPURA</c:v>
                </c:pt>
                <c:pt idx="13">
                  <c:v>HARYANA</c:v>
                </c:pt>
                <c:pt idx="14">
                  <c:v>UTTARAKHAND</c:v>
                </c:pt>
                <c:pt idx="15">
                  <c:v>JAMMU AND KASHMIR</c:v>
                </c:pt>
                <c:pt idx="16">
                  <c:v>HIMACHAL PRADESH</c:v>
                </c:pt>
                <c:pt idx="17">
                  <c:v>PUNJAB</c:v>
                </c:pt>
                <c:pt idx="18">
                  <c:v>KERALA</c:v>
                </c:pt>
                <c:pt idx="19">
                  <c:v>GUJARAT</c:v>
                </c:pt>
                <c:pt idx="20">
                  <c:v>JHARKHAND</c:v>
                </c:pt>
                <c:pt idx="21">
                  <c:v>CHHATTISGARH</c:v>
                </c:pt>
                <c:pt idx="22">
                  <c:v>TELANGANA</c:v>
                </c:pt>
                <c:pt idx="23">
                  <c:v>ASSAM</c:v>
                </c:pt>
                <c:pt idx="24">
                  <c:v>ODISHA</c:v>
                </c:pt>
                <c:pt idx="25">
                  <c:v>MAHARASHTRA</c:v>
                </c:pt>
                <c:pt idx="26">
                  <c:v>ANDHRA PRADESH</c:v>
                </c:pt>
                <c:pt idx="27">
                  <c:v>KARNATAKA</c:v>
                </c:pt>
                <c:pt idx="28">
                  <c:v>BIHAR</c:v>
                </c:pt>
                <c:pt idx="29">
                  <c:v>TAMIL NADU</c:v>
                </c:pt>
                <c:pt idx="30">
                  <c:v>MADHYA PRADESH</c:v>
                </c:pt>
                <c:pt idx="31">
                  <c:v>UTTAR PRADESH</c:v>
                </c:pt>
                <c:pt idx="32">
                  <c:v>RAJASTHAN</c:v>
                </c:pt>
                <c:pt idx="33">
                  <c:v>WEST BENGAL</c:v>
                </c:pt>
              </c:strCache>
            </c:strRef>
          </c:cat>
          <c:val>
            <c:numRef>
              <c:f>'Worker Participation'!$N$4:$N$37</c:f>
              <c:numCache>
                <c:formatCode>General</c:formatCode>
                <c:ptCount val="34"/>
                <c:pt idx="0">
                  <c:v>2</c:v>
                </c:pt>
                <c:pt idx="1">
                  <c:v>484</c:v>
                </c:pt>
                <c:pt idx="2">
                  <c:v>10091</c:v>
                </c:pt>
                <c:pt idx="3">
                  <c:v>18947</c:v>
                </c:pt>
                <c:pt idx="4">
                  <c:v>50221</c:v>
                </c:pt>
                <c:pt idx="5">
                  <c:v>90891</c:v>
                </c:pt>
                <c:pt idx="6">
                  <c:v>123578</c:v>
                </c:pt>
                <c:pt idx="7">
                  <c:v>231504</c:v>
                </c:pt>
                <c:pt idx="8">
                  <c:v>464771</c:v>
                </c:pt>
                <c:pt idx="9">
                  <c:v>754297</c:v>
                </c:pt>
                <c:pt idx="10">
                  <c:v>958123</c:v>
                </c:pt>
                <c:pt idx="11">
                  <c:v>1129046</c:v>
                </c:pt>
                <c:pt idx="12">
                  <c:v>1145657</c:v>
                </c:pt>
                <c:pt idx="13">
                  <c:v>1216597</c:v>
                </c:pt>
                <c:pt idx="14">
                  <c:v>1362630</c:v>
                </c:pt>
                <c:pt idx="15">
                  <c:v>1808452</c:v>
                </c:pt>
                <c:pt idx="16">
                  <c:v>1828473</c:v>
                </c:pt>
                <c:pt idx="17">
                  <c:v>1872687</c:v>
                </c:pt>
                <c:pt idx="18">
                  <c:v>3340519</c:v>
                </c:pt>
                <c:pt idx="19">
                  <c:v>3803098</c:v>
                </c:pt>
                <c:pt idx="20">
                  <c:v>5280500</c:v>
                </c:pt>
                <c:pt idx="21">
                  <c:v>7412397</c:v>
                </c:pt>
                <c:pt idx="22">
                  <c:v>7536144</c:v>
                </c:pt>
                <c:pt idx="23">
                  <c:v>7934595</c:v>
                </c:pt>
                <c:pt idx="24">
                  <c:v>8357472</c:v>
                </c:pt>
                <c:pt idx="25">
                  <c:v>9399585</c:v>
                </c:pt>
                <c:pt idx="26">
                  <c:v>10412371</c:v>
                </c:pt>
                <c:pt idx="27">
                  <c:v>10627340</c:v>
                </c:pt>
                <c:pt idx="28">
                  <c:v>10818160</c:v>
                </c:pt>
                <c:pt idx="29">
                  <c:v>11009244</c:v>
                </c:pt>
                <c:pt idx="30">
                  <c:v>13293232</c:v>
                </c:pt>
                <c:pt idx="31">
                  <c:v>16630532</c:v>
                </c:pt>
                <c:pt idx="32">
                  <c:v>18126978</c:v>
                </c:pt>
                <c:pt idx="33">
                  <c:v>18430541</c:v>
                </c:pt>
              </c:numCache>
            </c:numRef>
          </c:val>
          <c:extLst>
            <c:ext xmlns:c16="http://schemas.microsoft.com/office/drawing/2014/chart" uri="{C3380CC4-5D6E-409C-BE32-E72D297353CC}">
              <c16:uniqueId val="{00000000-7075-4FA6-ABD0-94EC37DD36F0}"/>
            </c:ext>
          </c:extLst>
        </c:ser>
        <c:dLbls>
          <c:showLegendKey val="0"/>
          <c:showVal val="0"/>
          <c:showCatName val="0"/>
          <c:showSerName val="0"/>
          <c:showPercent val="0"/>
          <c:showBubbleSize val="0"/>
        </c:dLbls>
        <c:gapWidth val="219"/>
        <c:overlap val="-27"/>
        <c:axId val="1605074639"/>
        <c:axId val="1605070799"/>
      </c:barChart>
      <c:catAx>
        <c:axId val="160507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70799"/>
        <c:crosses val="autoZero"/>
        <c:auto val="1"/>
        <c:lblAlgn val="ctr"/>
        <c:lblOffset val="100"/>
        <c:noMultiLvlLbl val="0"/>
      </c:catAx>
      <c:valAx>
        <c:axId val="1605070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74639"/>
        <c:crosses val="autoZero"/>
        <c:crossBetween val="between"/>
        <c:majorUnit val="4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dashboard.xlsx]Inclusivity in MGNREGA Employm!PivotTable5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'Inclusivity in MGNREGA Employm'!$C$2</c:f>
              <c:strCache>
                <c:ptCount val="1"/>
                <c:pt idx="0">
                  <c:v>SC Participation rate</c:v>
                </c:pt>
              </c:strCache>
            </c:strRef>
          </c:tx>
          <c:spPr>
            <a:solidFill>
              <a:schemeClr val="accent1"/>
            </a:solidFill>
            <a:ln>
              <a:noFill/>
            </a:ln>
            <a:effectLst/>
          </c:spPr>
          <c:invertIfNegative val="0"/>
          <c:cat>
            <c:strRef>
              <c:f>'Inclusivity in MGNREGA Employm'!$B$3:$B$36</c:f>
              <c:strCache>
                <c:ptCount val="34"/>
                <c:pt idx="0">
                  <c:v>LAKSHADWEEP</c:v>
                </c:pt>
                <c:pt idx="1">
                  <c:v>NAGALAND</c:v>
                </c:pt>
                <c:pt idx="2">
                  <c:v>DN HAVELI AND DD</c:v>
                </c:pt>
                <c:pt idx="3">
                  <c:v>LADAKH</c:v>
                </c:pt>
                <c:pt idx="4">
                  <c:v>ANDAMAN AND NICOBAR</c:v>
                </c:pt>
                <c:pt idx="5">
                  <c:v>ARUNACHAL PRADESH</c:v>
                </c:pt>
                <c:pt idx="6">
                  <c:v>MIZORAM</c:v>
                </c:pt>
                <c:pt idx="7">
                  <c:v>MEGHALAYA</c:v>
                </c:pt>
                <c:pt idx="8">
                  <c:v>GOA</c:v>
                </c:pt>
                <c:pt idx="9">
                  <c:v>MANIPUR</c:v>
                </c:pt>
                <c:pt idx="10">
                  <c:v>SIKKIM</c:v>
                </c:pt>
                <c:pt idx="11">
                  <c:v>ASSAM</c:v>
                </c:pt>
                <c:pt idx="12">
                  <c:v>JAMMU AND KASHMIR</c:v>
                </c:pt>
                <c:pt idx="13">
                  <c:v>GUJARAT</c:v>
                </c:pt>
                <c:pt idx="14">
                  <c:v>CHHATTISGARH</c:v>
                </c:pt>
                <c:pt idx="15">
                  <c:v>JHARKHAND</c:v>
                </c:pt>
                <c:pt idx="16">
                  <c:v>MAHARASHTRA</c:v>
                </c:pt>
                <c:pt idx="17">
                  <c:v>ODISHA</c:v>
                </c:pt>
                <c:pt idx="18">
                  <c:v>KERALA</c:v>
                </c:pt>
                <c:pt idx="19">
                  <c:v>MADHYA PRADESH</c:v>
                </c:pt>
                <c:pt idx="20">
                  <c:v>BIHAR</c:v>
                </c:pt>
                <c:pt idx="21">
                  <c:v>KARNATAKA</c:v>
                </c:pt>
                <c:pt idx="22">
                  <c:v>TRIPURA</c:v>
                </c:pt>
                <c:pt idx="23">
                  <c:v>UTTARAKHAND</c:v>
                </c:pt>
                <c:pt idx="24">
                  <c:v>TELANGANA</c:v>
                </c:pt>
                <c:pt idx="25">
                  <c:v>RAJASTHAN</c:v>
                </c:pt>
                <c:pt idx="26">
                  <c:v>ANDHRA PRADESH</c:v>
                </c:pt>
                <c:pt idx="27">
                  <c:v>HIMACHAL PRADESH</c:v>
                </c:pt>
                <c:pt idx="28">
                  <c:v>WEST BENGAL</c:v>
                </c:pt>
                <c:pt idx="29">
                  <c:v>TAMIL NADU</c:v>
                </c:pt>
                <c:pt idx="30">
                  <c:v>UTTAR PRADESH</c:v>
                </c:pt>
                <c:pt idx="31">
                  <c:v>PUDUCHERRY</c:v>
                </c:pt>
                <c:pt idx="32">
                  <c:v>HARYANA</c:v>
                </c:pt>
                <c:pt idx="33">
                  <c:v>PUNJAB</c:v>
                </c:pt>
              </c:strCache>
            </c:strRef>
          </c:cat>
          <c:val>
            <c:numRef>
              <c:f>'Inclusivity in MGNREGA Employm'!$C$3:$C$36</c:f>
              <c:numCache>
                <c:formatCode>0.00%</c:formatCode>
                <c:ptCount val="34"/>
                <c:pt idx="0">
                  <c:v>0</c:v>
                </c:pt>
                <c:pt idx="1">
                  <c:v>0</c:v>
                </c:pt>
                <c:pt idx="2">
                  <c:v>0</c:v>
                </c:pt>
                <c:pt idx="3">
                  <c:v>0</c:v>
                </c:pt>
                <c:pt idx="4">
                  <c:v>0</c:v>
                </c:pt>
                <c:pt idx="5">
                  <c:v>2.2090836393648985E-4</c:v>
                </c:pt>
                <c:pt idx="6">
                  <c:v>2.2344443155405193E-4</c:v>
                </c:pt>
                <c:pt idx="7">
                  <c:v>4.5054128285573819E-3</c:v>
                </c:pt>
                <c:pt idx="8">
                  <c:v>2.5602856559943959E-2</c:v>
                </c:pt>
                <c:pt idx="9">
                  <c:v>2.72995506257281E-2</c:v>
                </c:pt>
                <c:pt idx="10">
                  <c:v>4.9909736452522967E-2</c:v>
                </c:pt>
                <c:pt idx="11">
                  <c:v>5.6838699632758442E-2</c:v>
                </c:pt>
                <c:pt idx="12">
                  <c:v>6.3998383900671946E-2</c:v>
                </c:pt>
                <c:pt idx="13">
                  <c:v>7.6789902343380873E-2</c:v>
                </c:pt>
                <c:pt idx="14">
                  <c:v>9.1836079991560335E-2</c:v>
                </c:pt>
                <c:pt idx="15">
                  <c:v>9.5357051440509322E-2</c:v>
                </c:pt>
                <c:pt idx="16">
                  <c:v>9.7017305767273743E-2</c:v>
                </c:pt>
                <c:pt idx="17">
                  <c:v>0.16109318817252569</c:v>
                </c:pt>
                <c:pt idx="18">
                  <c:v>0.16447276794203908</c:v>
                </c:pt>
                <c:pt idx="19">
                  <c:v>0.16485544900977181</c:v>
                </c:pt>
                <c:pt idx="20">
                  <c:v>0.17031358810645861</c:v>
                </c:pt>
                <c:pt idx="21">
                  <c:v>0.17374385784414767</c:v>
                </c:pt>
                <c:pt idx="22">
                  <c:v>0.1764806148299744</c:v>
                </c:pt>
                <c:pt idx="23">
                  <c:v>0.18342016861924762</c:v>
                </c:pt>
                <c:pt idx="24">
                  <c:v>0.22509971302658333</c:v>
                </c:pt>
                <c:pt idx="25">
                  <c:v>0.22948499656163987</c:v>
                </c:pt>
                <c:pt idx="26">
                  <c:v>0.25827182805219279</c:v>
                </c:pt>
                <c:pt idx="27">
                  <c:v>0.26763026685988905</c:v>
                </c:pt>
                <c:pt idx="28">
                  <c:v>0.27866798092963629</c:v>
                </c:pt>
                <c:pt idx="29">
                  <c:v>0.29933508246372109</c:v>
                </c:pt>
                <c:pt idx="30">
                  <c:v>0.30851620727161666</c:v>
                </c:pt>
                <c:pt idx="31">
                  <c:v>0.33638916982881673</c:v>
                </c:pt>
                <c:pt idx="32">
                  <c:v>0.45024027693044533</c:v>
                </c:pt>
                <c:pt idx="33">
                  <c:v>0.7079068077744729</c:v>
                </c:pt>
              </c:numCache>
            </c:numRef>
          </c:val>
          <c:extLst>
            <c:ext xmlns:c16="http://schemas.microsoft.com/office/drawing/2014/chart" uri="{C3380CC4-5D6E-409C-BE32-E72D297353CC}">
              <c16:uniqueId val="{00000000-7589-4227-8699-2A2FFF96CD16}"/>
            </c:ext>
          </c:extLst>
        </c:ser>
        <c:ser>
          <c:idx val="1"/>
          <c:order val="1"/>
          <c:tx>
            <c:strRef>
              <c:f>'Inclusivity in MGNREGA Employm'!$D$2</c:f>
              <c:strCache>
                <c:ptCount val="1"/>
                <c:pt idx="0">
                  <c:v>ST Participation Rate</c:v>
                </c:pt>
              </c:strCache>
            </c:strRef>
          </c:tx>
          <c:spPr>
            <a:solidFill>
              <a:schemeClr val="accent2"/>
            </a:solidFill>
            <a:ln>
              <a:noFill/>
            </a:ln>
            <a:effectLst/>
          </c:spPr>
          <c:invertIfNegative val="0"/>
          <c:cat>
            <c:strRef>
              <c:f>'Inclusivity in MGNREGA Employm'!$B$3:$B$36</c:f>
              <c:strCache>
                <c:ptCount val="34"/>
                <c:pt idx="0">
                  <c:v>LAKSHADWEEP</c:v>
                </c:pt>
                <c:pt idx="1">
                  <c:v>NAGALAND</c:v>
                </c:pt>
                <c:pt idx="2">
                  <c:v>DN HAVELI AND DD</c:v>
                </c:pt>
                <c:pt idx="3">
                  <c:v>LADAKH</c:v>
                </c:pt>
                <c:pt idx="4">
                  <c:v>ANDAMAN AND NICOBAR</c:v>
                </c:pt>
                <c:pt idx="5">
                  <c:v>ARUNACHAL PRADESH</c:v>
                </c:pt>
                <c:pt idx="6">
                  <c:v>MIZORAM</c:v>
                </c:pt>
                <c:pt idx="7">
                  <c:v>MEGHALAYA</c:v>
                </c:pt>
                <c:pt idx="8">
                  <c:v>GOA</c:v>
                </c:pt>
                <c:pt idx="9">
                  <c:v>MANIPUR</c:v>
                </c:pt>
                <c:pt idx="10">
                  <c:v>SIKKIM</c:v>
                </c:pt>
                <c:pt idx="11">
                  <c:v>ASSAM</c:v>
                </c:pt>
                <c:pt idx="12">
                  <c:v>JAMMU AND KASHMIR</c:v>
                </c:pt>
                <c:pt idx="13">
                  <c:v>GUJARAT</c:v>
                </c:pt>
                <c:pt idx="14">
                  <c:v>CHHATTISGARH</c:v>
                </c:pt>
                <c:pt idx="15">
                  <c:v>JHARKHAND</c:v>
                </c:pt>
                <c:pt idx="16">
                  <c:v>MAHARASHTRA</c:v>
                </c:pt>
                <c:pt idx="17">
                  <c:v>ODISHA</c:v>
                </c:pt>
                <c:pt idx="18">
                  <c:v>KERALA</c:v>
                </c:pt>
                <c:pt idx="19">
                  <c:v>MADHYA PRADESH</c:v>
                </c:pt>
                <c:pt idx="20">
                  <c:v>BIHAR</c:v>
                </c:pt>
                <c:pt idx="21">
                  <c:v>KARNATAKA</c:v>
                </c:pt>
                <c:pt idx="22">
                  <c:v>TRIPURA</c:v>
                </c:pt>
                <c:pt idx="23">
                  <c:v>UTTARAKHAND</c:v>
                </c:pt>
                <c:pt idx="24">
                  <c:v>TELANGANA</c:v>
                </c:pt>
                <c:pt idx="25">
                  <c:v>RAJASTHAN</c:v>
                </c:pt>
                <c:pt idx="26">
                  <c:v>ANDHRA PRADESH</c:v>
                </c:pt>
                <c:pt idx="27">
                  <c:v>HIMACHAL PRADESH</c:v>
                </c:pt>
                <c:pt idx="28">
                  <c:v>WEST BENGAL</c:v>
                </c:pt>
                <c:pt idx="29">
                  <c:v>TAMIL NADU</c:v>
                </c:pt>
                <c:pt idx="30">
                  <c:v>UTTAR PRADESH</c:v>
                </c:pt>
                <c:pt idx="31">
                  <c:v>PUDUCHERRY</c:v>
                </c:pt>
                <c:pt idx="32">
                  <c:v>HARYANA</c:v>
                </c:pt>
                <c:pt idx="33">
                  <c:v>PUNJAB</c:v>
                </c:pt>
              </c:strCache>
            </c:strRef>
          </c:cat>
          <c:val>
            <c:numRef>
              <c:f>'Inclusivity in MGNREGA Employm'!$D$3:$D$36</c:f>
              <c:numCache>
                <c:formatCode>0.00%</c:formatCode>
                <c:ptCount val="34"/>
                <c:pt idx="0">
                  <c:v>0.99380165289256195</c:v>
                </c:pt>
                <c:pt idx="1">
                  <c:v>0.99302732539606597</c:v>
                </c:pt>
                <c:pt idx="2">
                  <c:v>0</c:v>
                </c:pt>
                <c:pt idx="3">
                  <c:v>0.99997631790839769</c:v>
                </c:pt>
                <c:pt idx="4">
                  <c:v>0.27813691364163767</c:v>
                </c:pt>
                <c:pt idx="5">
                  <c:v>0.95591384961595915</c:v>
                </c:pt>
                <c:pt idx="6">
                  <c:v>0.9925375145569415</c:v>
                </c:pt>
                <c:pt idx="7">
                  <c:v>0.94889076684040274</c:v>
                </c:pt>
                <c:pt idx="8">
                  <c:v>0.42664589296785449</c:v>
                </c:pt>
                <c:pt idx="9">
                  <c:v>0.59996554448721062</c:v>
                </c:pt>
                <c:pt idx="10">
                  <c:v>0.459461135846436</c:v>
                </c:pt>
                <c:pt idx="11">
                  <c:v>0.20846935505809006</c:v>
                </c:pt>
                <c:pt idx="12">
                  <c:v>0.11815645067451801</c:v>
                </c:pt>
                <c:pt idx="13">
                  <c:v>0.28811825301175192</c:v>
                </c:pt>
                <c:pt idx="14">
                  <c:v>0.40228433439809375</c:v>
                </c:pt>
                <c:pt idx="15">
                  <c:v>0.31602382539398854</c:v>
                </c:pt>
                <c:pt idx="16">
                  <c:v>0.15981797535649633</c:v>
                </c:pt>
                <c:pt idx="17">
                  <c:v>0.28716399402473142</c:v>
                </c:pt>
                <c:pt idx="18">
                  <c:v>6.065508338676133E-2</c:v>
                </c:pt>
                <c:pt idx="19">
                  <c:v>0.27727400413383685</c:v>
                </c:pt>
                <c:pt idx="20">
                  <c:v>1.6879280783988843E-2</c:v>
                </c:pt>
                <c:pt idx="21">
                  <c:v>9.0331583576998664E-2</c:v>
                </c:pt>
                <c:pt idx="22">
                  <c:v>0.40240959467764797</c:v>
                </c:pt>
                <c:pt idx="23">
                  <c:v>4.7860600321300788E-2</c:v>
                </c:pt>
                <c:pt idx="24">
                  <c:v>0.16972582204458039</c:v>
                </c:pt>
                <c:pt idx="25">
                  <c:v>0.19804665144021216</c:v>
                </c:pt>
                <c:pt idx="26">
                  <c:v>8.4692913526639588E-2</c:v>
                </c:pt>
                <c:pt idx="27">
                  <c:v>0.16526335704472275</c:v>
                </c:pt>
                <c:pt idx="28">
                  <c:v>0.11929137730440005</c:v>
                </c:pt>
                <c:pt idx="29">
                  <c:v>1.6638574291316242E-2</c:v>
                </c:pt>
                <c:pt idx="30">
                  <c:v>8.3617403558862748E-3</c:v>
                </c:pt>
                <c:pt idx="31">
                  <c:v>2.2096788699948562E-3</c:v>
                </c:pt>
                <c:pt idx="32">
                  <c:v>0</c:v>
                </c:pt>
                <c:pt idx="33">
                  <c:v>2.8796464513762934E-4</c:v>
                </c:pt>
              </c:numCache>
            </c:numRef>
          </c:val>
          <c:extLst>
            <c:ext xmlns:c16="http://schemas.microsoft.com/office/drawing/2014/chart" uri="{C3380CC4-5D6E-409C-BE32-E72D297353CC}">
              <c16:uniqueId val="{00000001-7589-4227-8699-2A2FFF96CD16}"/>
            </c:ext>
          </c:extLst>
        </c:ser>
        <c:dLbls>
          <c:showLegendKey val="0"/>
          <c:showVal val="0"/>
          <c:showCatName val="0"/>
          <c:showSerName val="0"/>
          <c:showPercent val="0"/>
          <c:showBubbleSize val="0"/>
        </c:dLbls>
        <c:gapWidth val="150"/>
        <c:overlap val="100"/>
        <c:axId val="75361376"/>
        <c:axId val="75362816"/>
      </c:barChart>
      <c:catAx>
        <c:axId val="753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75362816"/>
        <c:crosses val="autoZero"/>
        <c:auto val="1"/>
        <c:lblAlgn val="ctr"/>
        <c:lblOffset val="100"/>
        <c:noMultiLvlLbl val="0"/>
      </c:catAx>
      <c:valAx>
        <c:axId val="75362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75361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dashboard.xlsx]Inclusivity in MGNREGA Employm!PivotTable6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'Inclusivity in MGNREGA Employm'!$V$7</c:f>
              <c:strCache>
                <c:ptCount val="1"/>
                <c:pt idx="0">
                  <c:v>Total</c:v>
                </c:pt>
              </c:strCache>
            </c:strRef>
          </c:tx>
          <c:spPr>
            <a:solidFill>
              <a:schemeClr val="accent1"/>
            </a:solidFill>
            <a:ln>
              <a:noFill/>
            </a:ln>
            <a:effectLst/>
          </c:spPr>
          <c:cat>
            <c:strRef>
              <c:f>'Inclusivity in MGNREGA Employm'!$U$8:$U$41</c:f>
              <c:strCache>
                <c:ptCount val="34"/>
                <c:pt idx="0">
                  <c:v>LAKSHADWEEP</c:v>
                </c:pt>
                <c:pt idx="1">
                  <c:v>JAMMU AND KASHMIR</c:v>
                </c:pt>
                <c:pt idx="2">
                  <c:v>WEST BENGAL</c:v>
                </c:pt>
                <c:pt idx="3">
                  <c:v>UTTAR PRADESH</c:v>
                </c:pt>
                <c:pt idx="4">
                  <c:v>MADHYA PRADESH</c:v>
                </c:pt>
                <c:pt idx="5">
                  <c:v>MAHARASHTRA</c:v>
                </c:pt>
                <c:pt idx="6">
                  <c:v>NAGALAND</c:v>
                </c:pt>
                <c:pt idx="7">
                  <c:v>ARUNACHAL PRADESH</c:v>
                </c:pt>
                <c:pt idx="8">
                  <c:v>ODISHA</c:v>
                </c:pt>
                <c:pt idx="9">
                  <c:v>GUJARAT</c:v>
                </c:pt>
                <c:pt idx="10">
                  <c:v>JHARKHAND</c:v>
                </c:pt>
                <c:pt idx="11">
                  <c:v>MANIPUR</c:v>
                </c:pt>
                <c:pt idx="12">
                  <c:v>MIZORAM</c:v>
                </c:pt>
                <c:pt idx="13">
                  <c:v>TRIPURA</c:v>
                </c:pt>
                <c:pt idx="14">
                  <c:v>ASSAM</c:v>
                </c:pt>
                <c:pt idx="15">
                  <c:v>KARNATAKA</c:v>
                </c:pt>
                <c:pt idx="16">
                  <c:v>CHHATTISGARH</c:v>
                </c:pt>
                <c:pt idx="17">
                  <c:v>BIHAR</c:v>
                </c:pt>
                <c:pt idx="18">
                  <c:v>DN HAVELI AND DD</c:v>
                </c:pt>
                <c:pt idx="19">
                  <c:v>SIKKIM</c:v>
                </c:pt>
                <c:pt idx="20">
                  <c:v>UTTARAKHAND</c:v>
                </c:pt>
                <c:pt idx="21">
                  <c:v>ANDAMAN AND NICOBAR</c:v>
                </c:pt>
                <c:pt idx="22">
                  <c:v>HARYANA</c:v>
                </c:pt>
                <c:pt idx="23">
                  <c:v>ANDHRA PRADESH</c:v>
                </c:pt>
                <c:pt idx="24">
                  <c:v>MEGHALAYA</c:v>
                </c:pt>
                <c:pt idx="25">
                  <c:v>TELANGANA</c:v>
                </c:pt>
                <c:pt idx="26">
                  <c:v>HIMACHAL PRADESH</c:v>
                </c:pt>
                <c:pt idx="27">
                  <c:v>LADAKH</c:v>
                </c:pt>
                <c:pt idx="28">
                  <c:v>PUNJAB</c:v>
                </c:pt>
                <c:pt idx="29">
                  <c:v>RAJASTHAN</c:v>
                </c:pt>
                <c:pt idx="30">
                  <c:v>GOA</c:v>
                </c:pt>
                <c:pt idx="31">
                  <c:v>TAMIL NADU</c:v>
                </c:pt>
                <c:pt idx="32">
                  <c:v>PUDUCHERRY</c:v>
                </c:pt>
                <c:pt idx="33">
                  <c:v>KERALA</c:v>
                </c:pt>
              </c:strCache>
            </c:strRef>
          </c:cat>
          <c:val>
            <c:numRef>
              <c:f>'Inclusivity in MGNREGA Employm'!$V$8:$V$41</c:f>
              <c:numCache>
                <c:formatCode>0.00%</c:formatCode>
                <c:ptCount val="34"/>
                <c:pt idx="0">
                  <c:v>0.2725770925110132</c:v>
                </c:pt>
                <c:pt idx="1">
                  <c:v>0.27772556560563721</c:v>
                </c:pt>
                <c:pt idx="2">
                  <c:v>0.31583636452051761</c:v>
                </c:pt>
                <c:pt idx="3">
                  <c:v>0.39502227183212058</c:v>
                </c:pt>
                <c:pt idx="4">
                  <c:v>0.40584688379854139</c:v>
                </c:pt>
                <c:pt idx="5">
                  <c:v>0.44045330245439362</c:v>
                </c:pt>
                <c:pt idx="6">
                  <c:v>0.44654920721778607</c:v>
                </c:pt>
                <c:pt idx="7">
                  <c:v>0.45474503287415763</c:v>
                </c:pt>
                <c:pt idx="8">
                  <c:v>0.46882684326301854</c:v>
                </c:pt>
                <c:pt idx="9">
                  <c:v>0.47021714559634292</c:v>
                </c:pt>
                <c:pt idx="10">
                  <c:v>0.47709070521440755</c:v>
                </c:pt>
                <c:pt idx="11">
                  <c:v>0.47787856383390864</c:v>
                </c:pt>
                <c:pt idx="12">
                  <c:v>0.48362788891026065</c:v>
                </c:pt>
                <c:pt idx="13">
                  <c:v>0.49518421718352612</c:v>
                </c:pt>
                <c:pt idx="14">
                  <c:v>0.50167456502847374</c:v>
                </c:pt>
                <c:pt idx="15">
                  <c:v>0.52619623513491054</c:v>
                </c:pt>
                <c:pt idx="16">
                  <c:v>0.53109754341842619</c:v>
                </c:pt>
                <c:pt idx="17">
                  <c:v>0.5342265659600216</c:v>
                </c:pt>
                <c:pt idx="18">
                  <c:v>0.53846153846153844</c:v>
                </c:pt>
                <c:pt idx="19">
                  <c:v>0.54417071122995242</c:v>
                </c:pt>
                <c:pt idx="20">
                  <c:v>0.54813740993355853</c:v>
                </c:pt>
                <c:pt idx="21">
                  <c:v>0.54851207784168932</c:v>
                </c:pt>
                <c:pt idx="22">
                  <c:v>0.5836144858121024</c:v>
                </c:pt>
                <c:pt idx="23">
                  <c:v>0.59387296980286153</c:v>
                </c:pt>
                <c:pt idx="24">
                  <c:v>0.5985820541997251</c:v>
                </c:pt>
                <c:pt idx="25">
                  <c:v>0.63850258858153186</c:v>
                </c:pt>
                <c:pt idx="26">
                  <c:v>0.63943292685148279</c:v>
                </c:pt>
                <c:pt idx="27">
                  <c:v>0.65635291578756838</c:v>
                </c:pt>
                <c:pt idx="28">
                  <c:v>0.68533739405094085</c:v>
                </c:pt>
                <c:pt idx="29">
                  <c:v>0.68664477864937823</c:v>
                </c:pt>
                <c:pt idx="30">
                  <c:v>0.74800901261836339</c:v>
                </c:pt>
                <c:pt idx="31">
                  <c:v>0.85999599157605056</c:v>
                </c:pt>
                <c:pt idx="32">
                  <c:v>0.86984262127100731</c:v>
                </c:pt>
                <c:pt idx="33">
                  <c:v>0.88692816250149331</c:v>
                </c:pt>
              </c:numCache>
            </c:numRef>
          </c:val>
          <c:extLst>
            <c:ext xmlns:c16="http://schemas.microsoft.com/office/drawing/2014/chart" uri="{C3380CC4-5D6E-409C-BE32-E72D297353CC}">
              <c16:uniqueId val="{00000000-0A4B-46D6-BE6E-7BC4E1B3ACB8}"/>
            </c:ext>
          </c:extLst>
        </c:ser>
        <c:dLbls>
          <c:showLegendKey val="0"/>
          <c:showVal val="0"/>
          <c:showCatName val="0"/>
          <c:showSerName val="0"/>
          <c:showPercent val="0"/>
          <c:showBubbleSize val="0"/>
        </c:dLbls>
        <c:axId val="1605046303"/>
        <c:axId val="1605045823"/>
      </c:areaChart>
      <c:catAx>
        <c:axId val="160504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45823"/>
        <c:crosses val="autoZero"/>
        <c:auto val="1"/>
        <c:lblAlgn val="ctr"/>
        <c:lblOffset val="100"/>
        <c:noMultiLvlLbl val="0"/>
      </c:catAx>
      <c:valAx>
        <c:axId val="1605045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4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dashboard.xlsx]Employment Duration!PivotTable7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'Employment Duration'!$C$2</c:f>
              <c:strCache>
                <c:ptCount val="1"/>
                <c:pt idx="0">
                  <c:v>Total</c:v>
                </c:pt>
              </c:strCache>
            </c:strRef>
          </c:tx>
          <c:spPr>
            <a:solidFill>
              <a:schemeClr val="accent1"/>
            </a:solidFill>
            <a:ln>
              <a:noFill/>
            </a:ln>
            <a:effectLst/>
          </c:spPr>
          <c:invertIfNegative val="0"/>
          <c:cat>
            <c:strRef>
              <c:f>'Employment Duration'!$B$3:$B$37</c:f>
              <c:strCache>
                <c:ptCount val="34"/>
                <c:pt idx="0">
                  <c:v>MANIPUR</c:v>
                </c:pt>
                <c:pt idx="1">
                  <c:v>WEST BENGAL</c:v>
                </c:pt>
                <c:pt idx="2">
                  <c:v>DN HAVELI AND DD</c:v>
                </c:pt>
                <c:pt idx="3">
                  <c:v>GOA</c:v>
                </c:pt>
                <c:pt idx="4">
                  <c:v>ANDAMAN AND NICOBAR</c:v>
                </c:pt>
                <c:pt idx="5">
                  <c:v>HARYANA</c:v>
                </c:pt>
                <c:pt idx="6">
                  <c:v>LADAKH</c:v>
                </c:pt>
                <c:pt idx="7">
                  <c:v>ARUNACHAL PRADESH</c:v>
                </c:pt>
                <c:pt idx="8">
                  <c:v>MAHARASHTRA</c:v>
                </c:pt>
                <c:pt idx="9">
                  <c:v>JAMMU AND KASHMIR</c:v>
                </c:pt>
                <c:pt idx="10">
                  <c:v>PUNJAB</c:v>
                </c:pt>
                <c:pt idx="11">
                  <c:v>MEGHALAYA</c:v>
                </c:pt>
                <c:pt idx="12">
                  <c:v>HIMACHAL PRADESH</c:v>
                </c:pt>
                <c:pt idx="13">
                  <c:v>UTTARAKHAND</c:v>
                </c:pt>
                <c:pt idx="14">
                  <c:v>PUDUCHERRY</c:v>
                </c:pt>
                <c:pt idx="15">
                  <c:v>ASSAM</c:v>
                </c:pt>
                <c:pt idx="16">
                  <c:v>KERALA</c:v>
                </c:pt>
                <c:pt idx="17">
                  <c:v>MADHYA PRADESH</c:v>
                </c:pt>
                <c:pt idx="18">
                  <c:v>KARNATAKA</c:v>
                </c:pt>
                <c:pt idx="19">
                  <c:v>CHHATTISGARH</c:v>
                </c:pt>
                <c:pt idx="20">
                  <c:v>LAKSHADWEEP</c:v>
                </c:pt>
                <c:pt idx="21">
                  <c:v>UTTAR PRADESH</c:v>
                </c:pt>
                <c:pt idx="22">
                  <c:v>BIHAR</c:v>
                </c:pt>
                <c:pt idx="23">
                  <c:v>RAJASTHAN</c:v>
                </c:pt>
                <c:pt idx="24">
                  <c:v>SIKKIM</c:v>
                </c:pt>
                <c:pt idx="25">
                  <c:v>JHARKHAND</c:v>
                </c:pt>
                <c:pt idx="26">
                  <c:v>TELANGANA</c:v>
                </c:pt>
                <c:pt idx="27">
                  <c:v>ODISHA</c:v>
                </c:pt>
                <c:pt idx="28">
                  <c:v>TRIPURA</c:v>
                </c:pt>
                <c:pt idx="29">
                  <c:v>GUJARAT</c:v>
                </c:pt>
                <c:pt idx="30">
                  <c:v>NAGALAND</c:v>
                </c:pt>
                <c:pt idx="31">
                  <c:v>TAMIL NADU</c:v>
                </c:pt>
                <c:pt idx="32">
                  <c:v>MIZORAM</c:v>
                </c:pt>
                <c:pt idx="33">
                  <c:v>ANDHRA PRADESH</c:v>
                </c:pt>
              </c:strCache>
            </c:strRef>
          </c:cat>
          <c:val>
            <c:numRef>
              <c:f>'Employment Duration'!$C$3:$C$37</c:f>
              <c:numCache>
                <c:formatCode>0.00</c:formatCode>
                <c:ptCount val="34"/>
                <c:pt idx="0">
                  <c:v>8.375</c:v>
                </c:pt>
                <c:pt idx="1">
                  <c:v>11.217391304347826</c:v>
                </c:pt>
                <c:pt idx="2">
                  <c:v>13</c:v>
                </c:pt>
                <c:pt idx="3">
                  <c:v>18</c:v>
                </c:pt>
                <c:pt idx="4">
                  <c:v>19.333333333333332</c:v>
                </c:pt>
                <c:pt idx="5">
                  <c:v>21.09090909090909</c:v>
                </c:pt>
                <c:pt idx="6">
                  <c:v>21.5</c:v>
                </c:pt>
                <c:pt idx="7">
                  <c:v>21.88</c:v>
                </c:pt>
                <c:pt idx="8">
                  <c:v>25.205882352941178</c:v>
                </c:pt>
                <c:pt idx="9">
                  <c:v>25.65</c:v>
                </c:pt>
                <c:pt idx="10">
                  <c:v>25.739130434782609</c:v>
                </c:pt>
                <c:pt idx="11">
                  <c:v>26.083333333333332</c:v>
                </c:pt>
                <c:pt idx="12">
                  <c:v>26.916666666666668</c:v>
                </c:pt>
                <c:pt idx="13">
                  <c:v>27.23076923076923</c:v>
                </c:pt>
                <c:pt idx="14">
                  <c:v>28</c:v>
                </c:pt>
                <c:pt idx="15">
                  <c:v>29.8</c:v>
                </c:pt>
                <c:pt idx="16">
                  <c:v>31.285714285714285</c:v>
                </c:pt>
                <c:pt idx="17">
                  <c:v>32.115384615384613</c:v>
                </c:pt>
                <c:pt idx="18">
                  <c:v>32.258064516129032</c:v>
                </c:pt>
                <c:pt idx="19">
                  <c:v>32.909090909090907</c:v>
                </c:pt>
                <c:pt idx="20">
                  <c:v>33</c:v>
                </c:pt>
                <c:pt idx="21">
                  <c:v>33.053333333333335</c:v>
                </c:pt>
                <c:pt idx="22">
                  <c:v>33.184210526315788</c:v>
                </c:pt>
                <c:pt idx="23">
                  <c:v>33.878787878787875</c:v>
                </c:pt>
                <c:pt idx="24">
                  <c:v>35.166666666666664</c:v>
                </c:pt>
                <c:pt idx="25">
                  <c:v>35.208333333333336</c:v>
                </c:pt>
                <c:pt idx="26">
                  <c:v>35.6875</c:v>
                </c:pt>
                <c:pt idx="27">
                  <c:v>36.533333333333331</c:v>
                </c:pt>
                <c:pt idx="28">
                  <c:v>36.625</c:v>
                </c:pt>
                <c:pt idx="29">
                  <c:v>36.787878787878789</c:v>
                </c:pt>
                <c:pt idx="30">
                  <c:v>37</c:v>
                </c:pt>
                <c:pt idx="31">
                  <c:v>37.783783783783782</c:v>
                </c:pt>
                <c:pt idx="32">
                  <c:v>38</c:v>
                </c:pt>
                <c:pt idx="33">
                  <c:v>44.5</c:v>
                </c:pt>
              </c:numCache>
            </c:numRef>
          </c:val>
          <c:extLst>
            <c:ext xmlns:c16="http://schemas.microsoft.com/office/drawing/2014/chart" uri="{C3380CC4-5D6E-409C-BE32-E72D297353CC}">
              <c16:uniqueId val="{00000000-E0D8-4F9F-9673-70E10C38050A}"/>
            </c:ext>
          </c:extLst>
        </c:ser>
        <c:dLbls>
          <c:showLegendKey val="0"/>
          <c:showVal val="0"/>
          <c:showCatName val="0"/>
          <c:showSerName val="0"/>
          <c:showPercent val="0"/>
          <c:showBubbleSize val="0"/>
        </c:dLbls>
        <c:gapWidth val="219"/>
        <c:overlap val="-27"/>
        <c:axId val="75360416"/>
        <c:axId val="69118416"/>
      </c:barChart>
      <c:catAx>
        <c:axId val="753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18416"/>
        <c:crosses val="autoZero"/>
        <c:auto val="1"/>
        <c:lblAlgn val="ctr"/>
        <c:lblOffset val="100"/>
        <c:noMultiLvlLbl val="0"/>
      </c:catAx>
      <c:valAx>
        <c:axId val="691184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04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rate'!$M$1</c:f>
              <c:strCache>
                <c:ptCount val="1"/>
                <c:pt idx="0">
                  <c:v>No. of JobCards issued</c:v>
                </c:pt>
              </c:strCache>
            </c:strRef>
          </c:tx>
          <c:spPr>
            <a:solidFill>
              <a:schemeClr val="accent1"/>
            </a:solidFill>
            <a:ln>
              <a:noFill/>
            </a:ln>
            <a:effectLst/>
          </c:spPr>
          <c:invertIfNegative val="0"/>
          <c:cat>
            <c:strRef>
              <c:f>'Job Card Utilization rate'!$L$2:$L$35</c:f>
              <c:strCache>
                <c:ptCount val="34"/>
                <c:pt idx="0">
                  <c:v>DN HAVELI AND DD</c:v>
                </c:pt>
                <c:pt idx="1">
                  <c:v>LAKSHADWEEP</c:v>
                </c:pt>
                <c:pt idx="2">
                  <c:v>GOA</c:v>
                </c:pt>
                <c:pt idx="3">
                  <c:v>ANDAMAN AND NICOBAR</c:v>
                </c:pt>
                <c:pt idx="4">
                  <c:v>LADAKH</c:v>
                </c:pt>
                <c:pt idx="5">
                  <c:v>PUDUCHERRY</c:v>
                </c:pt>
                <c:pt idx="6">
                  <c:v>SIKKIM</c:v>
                </c:pt>
                <c:pt idx="7">
                  <c:v>MIZORAM</c:v>
                </c:pt>
                <c:pt idx="8">
                  <c:v>ARUNACHAL PRADESH</c:v>
                </c:pt>
                <c:pt idx="9">
                  <c:v>NAGALAND</c:v>
                </c:pt>
                <c:pt idx="10">
                  <c:v>MANIPUR</c:v>
                </c:pt>
                <c:pt idx="11">
                  <c:v>MEGHALAYA</c:v>
                </c:pt>
                <c:pt idx="12">
                  <c:v>HARYANA</c:v>
                </c:pt>
                <c:pt idx="13">
                  <c:v>TRIPURA</c:v>
                </c:pt>
                <c:pt idx="14">
                  <c:v>UTTARAKHAND</c:v>
                </c:pt>
                <c:pt idx="15">
                  <c:v>HIMACHAL PRADESH</c:v>
                </c:pt>
                <c:pt idx="16">
                  <c:v>JAMMU AND KASHMIR</c:v>
                </c:pt>
                <c:pt idx="17">
                  <c:v>PUNJAB</c:v>
                </c:pt>
                <c:pt idx="18">
                  <c:v>GUJARAT</c:v>
                </c:pt>
                <c:pt idx="19">
                  <c:v>KERALA</c:v>
                </c:pt>
                <c:pt idx="20">
                  <c:v>CHHATTISGARH</c:v>
                </c:pt>
                <c:pt idx="21">
                  <c:v>JHARKHAND</c:v>
                </c:pt>
                <c:pt idx="22">
                  <c:v>TELANGANA</c:v>
                </c:pt>
                <c:pt idx="23">
                  <c:v>MAHARASHTRA</c:v>
                </c:pt>
                <c:pt idx="24">
                  <c:v>ASSAM</c:v>
                </c:pt>
                <c:pt idx="25">
                  <c:v>KARNATAKA</c:v>
                </c:pt>
                <c:pt idx="26">
                  <c:v>ODISHA</c:v>
                </c:pt>
                <c:pt idx="27">
                  <c:v>ANDHRA PRADESH</c:v>
                </c:pt>
                <c:pt idx="28">
                  <c:v>MADHYA PRADESH</c:v>
                </c:pt>
                <c:pt idx="29">
                  <c:v>TAMIL NADU</c:v>
                </c:pt>
                <c:pt idx="30">
                  <c:v>BIHAR</c:v>
                </c:pt>
                <c:pt idx="31">
                  <c:v>RAJASTHAN</c:v>
                </c:pt>
                <c:pt idx="32">
                  <c:v>WEST BENGAL</c:v>
                </c:pt>
                <c:pt idx="33">
                  <c:v>UTTAR PRADESH</c:v>
                </c:pt>
              </c:strCache>
            </c:strRef>
          </c:cat>
          <c:val>
            <c:numRef>
              <c:f>'Job Card Utilization rate'!$M$2:$M$35</c:f>
              <c:numCache>
                <c:formatCode>General</c:formatCode>
                <c:ptCount val="34"/>
                <c:pt idx="0">
                  <c:v>21144</c:v>
                </c:pt>
                <c:pt idx="1">
                  <c:v>8523</c:v>
                </c:pt>
                <c:pt idx="2">
                  <c:v>39407</c:v>
                </c:pt>
                <c:pt idx="3">
                  <c:v>38420</c:v>
                </c:pt>
                <c:pt idx="4">
                  <c:v>37708</c:v>
                </c:pt>
                <c:pt idx="5">
                  <c:v>73926</c:v>
                </c:pt>
                <c:pt idx="6">
                  <c:v>88685</c:v>
                </c:pt>
                <c:pt idx="7">
                  <c:v>226994</c:v>
                </c:pt>
                <c:pt idx="8">
                  <c:v>318065</c:v>
                </c:pt>
                <c:pt idx="9">
                  <c:v>468320</c:v>
                </c:pt>
                <c:pt idx="10">
                  <c:v>606696</c:v>
                </c:pt>
                <c:pt idx="11">
                  <c:v>664665</c:v>
                </c:pt>
                <c:pt idx="12">
                  <c:v>1303379</c:v>
                </c:pt>
                <c:pt idx="13">
                  <c:v>681986</c:v>
                </c:pt>
                <c:pt idx="14">
                  <c:v>1087230</c:v>
                </c:pt>
                <c:pt idx="15">
                  <c:v>1494930</c:v>
                </c:pt>
                <c:pt idx="16">
                  <c:v>1397926</c:v>
                </c:pt>
                <c:pt idx="17">
                  <c:v>1818437</c:v>
                </c:pt>
                <c:pt idx="18">
                  <c:v>4484053</c:v>
                </c:pt>
                <c:pt idx="19">
                  <c:v>4174319</c:v>
                </c:pt>
                <c:pt idx="20">
                  <c:v>3967999</c:v>
                </c:pt>
                <c:pt idx="21">
                  <c:v>6325674</c:v>
                </c:pt>
                <c:pt idx="22">
                  <c:v>5590700</c:v>
                </c:pt>
                <c:pt idx="23">
                  <c:v>13216917</c:v>
                </c:pt>
                <c:pt idx="24">
                  <c:v>7046513</c:v>
                </c:pt>
                <c:pt idx="25">
                  <c:v>8012120</c:v>
                </c:pt>
                <c:pt idx="26">
                  <c:v>5781195</c:v>
                </c:pt>
                <c:pt idx="27">
                  <c:v>7170051</c:v>
                </c:pt>
                <c:pt idx="28">
                  <c:v>9088580</c:v>
                </c:pt>
                <c:pt idx="29">
                  <c:v>9433367</c:v>
                </c:pt>
                <c:pt idx="30">
                  <c:v>17987345</c:v>
                </c:pt>
                <c:pt idx="31">
                  <c:v>11562058</c:v>
                </c:pt>
                <c:pt idx="32">
                  <c:v>13718985</c:v>
                </c:pt>
                <c:pt idx="33">
                  <c:v>17810489</c:v>
                </c:pt>
              </c:numCache>
            </c:numRef>
          </c:val>
          <c:extLst>
            <c:ext xmlns:c16="http://schemas.microsoft.com/office/drawing/2014/chart" uri="{C3380CC4-5D6E-409C-BE32-E72D297353CC}">
              <c16:uniqueId val="{00000000-6333-4BA1-94D9-9FDBE2B8A523}"/>
            </c:ext>
          </c:extLst>
        </c:ser>
        <c:ser>
          <c:idx val="1"/>
          <c:order val="1"/>
          <c:tx>
            <c:strRef>
              <c:f>'Job Card Utilization rate'!$N$1</c:f>
              <c:strCache>
                <c:ptCount val="1"/>
                <c:pt idx="0">
                  <c:v>Active Job Cards</c:v>
                </c:pt>
              </c:strCache>
            </c:strRef>
          </c:tx>
          <c:spPr>
            <a:solidFill>
              <a:schemeClr val="accent2"/>
            </a:solidFill>
            <a:ln>
              <a:noFill/>
            </a:ln>
            <a:effectLst/>
          </c:spPr>
          <c:invertIfNegative val="0"/>
          <c:cat>
            <c:strRef>
              <c:f>'Job Card Utilization rate'!$L$2:$L$35</c:f>
              <c:strCache>
                <c:ptCount val="34"/>
                <c:pt idx="0">
                  <c:v>DN HAVELI AND DD</c:v>
                </c:pt>
                <c:pt idx="1">
                  <c:v>LAKSHADWEEP</c:v>
                </c:pt>
                <c:pt idx="2">
                  <c:v>GOA</c:v>
                </c:pt>
                <c:pt idx="3">
                  <c:v>ANDAMAN AND NICOBAR</c:v>
                </c:pt>
                <c:pt idx="4">
                  <c:v>LADAKH</c:v>
                </c:pt>
                <c:pt idx="5">
                  <c:v>PUDUCHERRY</c:v>
                </c:pt>
                <c:pt idx="6">
                  <c:v>SIKKIM</c:v>
                </c:pt>
                <c:pt idx="7">
                  <c:v>MIZORAM</c:v>
                </c:pt>
                <c:pt idx="8">
                  <c:v>ARUNACHAL PRADESH</c:v>
                </c:pt>
                <c:pt idx="9">
                  <c:v>NAGALAND</c:v>
                </c:pt>
                <c:pt idx="10">
                  <c:v>MANIPUR</c:v>
                </c:pt>
                <c:pt idx="11">
                  <c:v>MEGHALAYA</c:v>
                </c:pt>
                <c:pt idx="12">
                  <c:v>HARYANA</c:v>
                </c:pt>
                <c:pt idx="13">
                  <c:v>TRIPURA</c:v>
                </c:pt>
                <c:pt idx="14">
                  <c:v>UTTARAKHAND</c:v>
                </c:pt>
                <c:pt idx="15">
                  <c:v>HIMACHAL PRADESH</c:v>
                </c:pt>
                <c:pt idx="16">
                  <c:v>JAMMU AND KASHMIR</c:v>
                </c:pt>
                <c:pt idx="17">
                  <c:v>PUNJAB</c:v>
                </c:pt>
                <c:pt idx="18">
                  <c:v>GUJARAT</c:v>
                </c:pt>
                <c:pt idx="19">
                  <c:v>KERALA</c:v>
                </c:pt>
                <c:pt idx="20">
                  <c:v>CHHATTISGARH</c:v>
                </c:pt>
                <c:pt idx="21">
                  <c:v>JHARKHAND</c:v>
                </c:pt>
                <c:pt idx="22">
                  <c:v>TELANGANA</c:v>
                </c:pt>
                <c:pt idx="23">
                  <c:v>MAHARASHTRA</c:v>
                </c:pt>
                <c:pt idx="24">
                  <c:v>ASSAM</c:v>
                </c:pt>
                <c:pt idx="25">
                  <c:v>KARNATAKA</c:v>
                </c:pt>
                <c:pt idx="26">
                  <c:v>ODISHA</c:v>
                </c:pt>
                <c:pt idx="27">
                  <c:v>ANDHRA PRADESH</c:v>
                </c:pt>
                <c:pt idx="28">
                  <c:v>MADHYA PRADESH</c:v>
                </c:pt>
                <c:pt idx="29">
                  <c:v>TAMIL NADU</c:v>
                </c:pt>
                <c:pt idx="30">
                  <c:v>BIHAR</c:v>
                </c:pt>
                <c:pt idx="31">
                  <c:v>RAJASTHAN</c:v>
                </c:pt>
                <c:pt idx="32">
                  <c:v>WEST BENGAL</c:v>
                </c:pt>
                <c:pt idx="33">
                  <c:v>UTTAR PRADESH</c:v>
                </c:pt>
              </c:strCache>
            </c:strRef>
          </c:cat>
          <c:val>
            <c:numRef>
              <c:f>'Job Card Utilization rate'!$N$2:$N$35</c:f>
              <c:numCache>
                <c:formatCode>General</c:formatCode>
                <c:ptCount val="34"/>
                <c:pt idx="0">
                  <c:v>1</c:v>
                </c:pt>
                <c:pt idx="1">
                  <c:v>217</c:v>
                </c:pt>
                <c:pt idx="2">
                  <c:v>7311</c:v>
                </c:pt>
                <c:pt idx="3">
                  <c:v>10904</c:v>
                </c:pt>
                <c:pt idx="4">
                  <c:v>36239</c:v>
                </c:pt>
                <c:pt idx="5">
                  <c:v>59019</c:v>
                </c:pt>
                <c:pt idx="6">
                  <c:v>74469</c:v>
                </c:pt>
                <c:pt idx="7">
                  <c:v>215885</c:v>
                </c:pt>
                <c:pt idx="8">
                  <c:v>294308</c:v>
                </c:pt>
                <c:pt idx="9">
                  <c:v>452976</c:v>
                </c:pt>
                <c:pt idx="10">
                  <c:v>578491</c:v>
                </c:pt>
                <c:pt idx="11">
                  <c:v>599993</c:v>
                </c:pt>
                <c:pt idx="12">
                  <c:v>639828</c:v>
                </c:pt>
                <c:pt idx="13">
                  <c:v>643091</c:v>
                </c:pt>
                <c:pt idx="14">
                  <c:v>791797</c:v>
                </c:pt>
                <c:pt idx="15">
                  <c:v>933293</c:v>
                </c:pt>
                <c:pt idx="16">
                  <c:v>1022902</c:v>
                </c:pt>
                <c:pt idx="17">
                  <c:v>1183973</c:v>
                </c:pt>
                <c:pt idx="18">
                  <c:v>1797977</c:v>
                </c:pt>
                <c:pt idx="19">
                  <c:v>2096457</c:v>
                </c:pt>
                <c:pt idx="20">
                  <c:v>3290052</c:v>
                </c:pt>
                <c:pt idx="21">
                  <c:v>3468932</c:v>
                </c:pt>
                <c:pt idx="22">
                  <c:v>3531936</c:v>
                </c:pt>
                <c:pt idx="23">
                  <c:v>3620226</c:v>
                </c:pt>
                <c:pt idx="24">
                  <c:v>4184027</c:v>
                </c:pt>
                <c:pt idx="25">
                  <c:v>4482572</c:v>
                </c:pt>
                <c:pt idx="26">
                  <c:v>4606654</c:v>
                </c:pt>
                <c:pt idx="27">
                  <c:v>5680334</c:v>
                </c:pt>
                <c:pt idx="28">
                  <c:v>6488330</c:v>
                </c:pt>
                <c:pt idx="29">
                  <c:v>7549926</c:v>
                </c:pt>
                <c:pt idx="30">
                  <c:v>8511127</c:v>
                </c:pt>
                <c:pt idx="31">
                  <c:v>8883731</c:v>
                </c:pt>
                <c:pt idx="32">
                  <c:v>9266028</c:v>
                </c:pt>
                <c:pt idx="33">
                  <c:v>12045343</c:v>
                </c:pt>
              </c:numCache>
            </c:numRef>
          </c:val>
          <c:extLst>
            <c:ext xmlns:c16="http://schemas.microsoft.com/office/drawing/2014/chart" uri="{C3380CC4-5D6E-409C-BE32-E72D297353CC}">
              <c16:uniqueId val="{00000001-6333-4BA1-94D9-9FDBE2B8A523}"/>
            </c:ext>
          </c:extLst>
        </c:ser>
        <c:dLbls>
          <c:showLegendKey val="0"/>
          <c:showVal val="0"/>
          <c:showCatName val="0"/>
          <c:showSerName val="0"/>
          <c:showPercent val="0"/>
          <c:showBubbleSize val="0"/>
        </c:dLbls>
        <c:gapWidth val="182"/>
        <c:axId val="429608351"/>
        <c:axId val="429610751"/>
      </c:barChart>
      <c:catAx>
        <c:axId val="42960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429610751"/>
        <c:crosses val="autoZero"/>
        <c:auto val="1"/>
        <c:lblAlgn val="ctr"/>
        <c:lblOffset val="100"/>
        <c:noMultiLvlLbl val="0"/>
      </c:catAx>
      <c:valAx>
        <c:axId val="429610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429608351"/>
        <c:crosses val="autoZero"/>
        <c:crossBetween val="between"/>
        <c:majorUnit val="4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717015421549991E-2"/>
          <c:y val="7.7854786174740044E-3"/>
          <c:w val="0.90652593745354448"/>
          <c:h val="0.95152500176067556"/>
        </c:manualLayout>
      </c:layout>
      <c:bubbleChart>
        <c:varyColors val="0"/>
        <c:ser>
          <c:idx val="0"/>
          <c:order val="0"/>
          <c:tx>
            <c:strRef>
              <c:f>'Job Card Utilization rate'!$I$41</c:f>
              <c:strCache>
                <c:ptCount val="1"/>
                <c:pt idx="0">
                  <c:v>No.of JobCards issued</c:v>
                </c:pt>
              </c:strCache>
            </c:strRef>
          </c:tx>
          <c:spPr>
            <a:solidFill>
              <a:schemeClr val="accent1">
                <a:alpha val="75000"/>
              </a:schemeClr>
            </a:solidFill>
            <a:ln>
              <a:noFill/>
            </a:ln>
            <a:effectLst/>
          </c:spPr>
          <c:invertIfNegative val="0"/>
          <c:dLbls>
            <c:dLbl>
              <c:idx val="0"/>
              <c:tx>
                <c:rich>
                  <a:bodyPr/>
                  <a:lstStyle/>
                  <a:p>
                    <a:fld id="{8F1FC2E3-CBA4-40F2-AC18-927039446D5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671-4C0F-A3C8-B3B88DB3FAC3}"/>
                </c:ext>
              </c:extLst>
            </c:dLbl>
            <c:dLbl>
              <c:idx val="1"/>
              <c:tx>
                <c:rich>
                  <a:bodyPr/>
                  <a:lstStyle/>
                  <a:p>
                    <a:fld id="{3B0A2182-3B70-492D-BB2F-B5A938361E3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671-4C0F-A3C8-B3B88DB3FAC3}"/>
                </c:ext>
              </c:extLst>
            </c:dLbl>
            <c:dLbl>
              <c:idx val="2"/>
              <c:tx>
                <c:rich>
                  <a:bodyPr/>
                  <a:lstStyle/>
                  <a:p>
                    <a:fld id="{CAD125D4-116E-4393-8715-9AB121E629B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671-4C0F-A3C8-B3B88DB3FAC3}"/>
                </c:ext>
              </c:extLst>
            </c:dLbl>
            <c:dLbl>
              <c:idx val="3"/>
              <c:tx>
                <c:rich>
                  <a:bodyPr/>
                  <a:lstStyle/>
                  <a:p>
                    <a:fld id="{B1D50D7C-3C0D-47C1-9ABD-DA8568FD4F6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671-4C0F-A3C8-B3B88DB3FAC3}"/>
                </c:ext>
              </c:extLst>
            </c:dLbl>
            <c:dLbl>
              <c:idx val="4"/>
              <c:tx>
                <c:rich>
                  <a:bodyPr/>
                  <a:lstStyle/>
                  <a:p>
                    <a:fld id="{F9EC66D3-A71C-4A86-9FE6-8C6C6BBBCC4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671-4C0F-A3C8-B3B88DB3FAC3}"/>
                </c:ext>
              </c:extLst>
            </c:dLbl>
            <c:dLbl>
              <c:idx val="5"/>
              <c:tx>
                <c:rich>
                  <a:bodyPr/>
                  <a:lstStyle/>
                  <a:p>
                    <a:fld id="{8488F54F-41D2-4991-AFCC-C7140161B8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671-4C0F-A3C8-B3B88DB3FAC3}"/>
                </c:ext>
              </c:extLst>
            </c:dLbl>
            <c:dLbl>
              <c:idx val="6"/>
              <c:tx>
                <c:rich>
                  <a:bodyPr/>
                  <a:lstStyle/>
                  <a:p>
                    <a:fld id="{B3586818-B967-4B8D-9936-98D93D1FD10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671-4C0F-A3C8-B3B88DB3FAC3}"/>
                </c:ext>
              </c:extLst>
            </c:dLbl>
            <c:dLbl>
              <c:idx val="7"/>
              <c:tx>
                <c:rich>
                  <a:bodyPr/>
                  <a:lstStyle/>
                  <a:p>
                    <a:fld id="{C93D1362-3606-485A-97DF-8BDA1BE446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1-4C0F-A3C8-B3B88DB3FAC3}"/>
                </c:ext>
              </c:extLst>
            </c:dLbl>
            <c:dLbl>
              <c:idx val="8"/>
              <c:tx>
                <c:rich>
                  <a:bodyPr/>
                  <a:lstStyle/>
                  <a:p>
                    <a:fld id="{D72B22E6-9176-40C4-B5B2-2BB1EBFB78B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1-4C0F-A3C8-B3B88DB3FAC3}"/>
                </c:ext>
              </c:extLst>
            </c:dLbl>
            <c:dLbl>
              <c:idx val="9"/>
              <c:tx>
                <c:rich>
                  <a:bodyPr/>
                  <a:lstStyle/>
                  <a:p>
                    <a:fld id="{BB739E0F-83B9-40CF-A3EA-336D65E1969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1-4C0F-A3C8-B3B88DB3FAC3}"/>
                </c:ext>
              </c:extLst>
            </c:dLbl>
            <c:dLbl>
              <c:idx val="10"/>
              <c:tx>
                <c:rich>
                  <a:bodyPr/>
                  <a:lstStyle/>
                  <a:p>
                    <a:fld id="{B4CDBB82-D1AB-45C5-809B-E2CEE19C10F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1-4C0F-A3C8-B3B88DB3FAC3}"/>
                </c:ext>
              </c:extLst>
            </c:dLbl>
            <c:dLbl>
              <c:idx val="11"/>
              <c:tx>
                <c:rich>
                  <a:bodyPr/>
                  <a:lstStyle/>
                  <a:p>
                    <a:fld id="{E7B5BDC2-0F7B-4977-82F8-C09A5E3455D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1-4C0F-A3C8-B3B88DB3FAC3}"/>
                </c:ext>
              </c:extLst>
            </c:dLbl>
            <c:dLbl>
              <c:idx val="12"/>
              <c:tx>
                <c:rich>
                  <a:bodyPr/>
                  <a:lstStyle/>
                  <a:p>
                    <a:fld id="{ECCCD805-AB59-42C4-BDFE-1D835D28741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1-4C0F-A3C8-B3B88DB3FAC3}"/>
                </c:ext>
              </c:extLst>
            </c:dLbl>
            <c:dLbl>
              <c:idx val="13"/>
              <c:tx>
                <c:rich>
                  <a:bodyPr/>
                  <a:lstStyle/>
                  <a:p>
                    <a:fld id="{DAF1068B-9C7D-4D6B-90F4-CE9BD646B50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1-4C0F-A3C8-B3B88DB3FAC3}"/>
                </c:ext>
              </c:extLst>
            </c:dLbl>
            <c:dLbl>
              <c:idx val="14"/>
              <c:tx>
                <c:rich>
                  <a:bodyPr/>
                  <a:lstStyle/>
                  <a:p>
                    <a:fld id="{2FDFE890-0ADE-4126-A704-50409270B6B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1-4C0F-A3C8-B3B88DB3FAC3}"/>
                </c:ext>
              </c:extLst>
            </c:dLbl>
            <c:dLbl>
              <c:idx val="15"/>
              <c:tx>
                <c:rich>
                  <a:bodyPr/>
                  <a:lstStyle/>
                  <a:p>
                    <a:fld id="{9A55480A-52E3-4DD3-9B24-27D6496C114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1-4C0F-A3C8-B3B88DB3FAC3}"/>
                </c:ext>
              </c:extLst>
            </c:dLbl>
            <c:dLbl>
              <c:idx val="16"/>
              <c:tx>
                <c:rich>
                  <a:bodyPr/>
                  <a:lstStyle/>
                  <a:p>
                    <a:fld id="{4145FB52-B6AD-4C4A-91E9-A60E912CA2E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671-4C0F-A3C8-B3B88DB3FAC3}"/>
                </c:ext>
              </c:extLst>
            </c:dLbl>
            <c:dLbl>
              <c:idx val="17"/>
              <c:tx>
                <c:rich>
                  <a:bodyPr/>
                  <a:lstStyle/>
                  <a:p>
                    <a:fld id="{60A8E182-FAAD-43EC-9B8A-2B2485E6A85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1-4C0F-A3C8-B3B88DB3FAC3}"/>
                </c:ext>
              </c:extLst>
            </c:dLbl>
            <c:dLbl>
              <c:idx val="18"/>
              <c:tx>
                <c:rich>
                  <a:bodyPr/>
                  <a:lstStyle/>
                  <a:p>
                    <a:fld id="{112342F2-86B0-4C3A-B5C9-06F47672159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1-4C0F-A3C8-B3B88DB3FAC3}"/>
                </c:ext>
              </c:extLst>
            </c:dLbl>
            <c:dLbl>
              <c:idx val="19"/>
              <c:tx>
                <c:rich>
                  <a:bodyPr/>
                  <a:lstStyle/>
                  <a:p>
                    <a:fld id="{79888CE6-E9EE-47E5-8500-66BCC14F69E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1-4C0F-A3C8-B3B88DB3FAC3}"/>
                </c:ext>
              </c:extLst>
            </c:dLbl>
            <c:dLbl>
              <c:idx val="20"/>
              <c:tx>
                <c:rich>
                  <a:bodyPr/>
                  <a:lstStyle/>
                  <a:p>
                    <a:fld id="{BC5B7F6A-3E74-4E3F-ADDE-EBC09E7F783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1-4C0F-A3C8-B3B88DB3FAC3}"/>
                </c:ext>
              </c:extLst>
            </c:dLbl>
            <c:dLbl>
              <c:idx val="21"/>
              <c:tx>
                <c:rich>
                  <a:bodyPr/>
                  <a:lstStyle/>
                  <a:p>
                    <a:fld id="{41D3CB0E-EE9B-4661-90FA-FDE63EB55D2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1-4C0F-A3C8-B3B88DB3FAC3}"/>
                </c:ext>
              </c:extLst>
            </c:dLbl>
            <c:dLbl>
              <c:idx val="22"/>
              <c:tx>
                <c:rich>
                  <a:bodyPr/>
                  <a:lstStyle/>
                  <a:p>
                    <a:fld id="{7EFF66C8-8B47-45F0-B75E-705D5165AFF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1-4C0F-A3C8-B3B88DB3FAC3}"/>
                </c:ext>
              </c:extLst>
            </c:dLbl>
            <c:dLbl>
              <c:idx val="23"/>
              <c:tx>
                <c:rich>
                  <a:bodyPr/>
                  <a:lstStyle/>
                  <a:p>
                    <a:fld id="{7A339F65-E5CF-4B58-A1DB-0854627B12C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1-4C0F-A3C8-B3B88DB3FAC3}"/>
                </c:ext>
              </c:extLst>
            </c:dLbl>
            <c:dLbl>
              <c:idx val="24"/>
              <c:tx>
                <c:rich>
                  <a:bodyPr/>
                  <a:lstStyle/>
                  <a:p>
                    <a:fld id="{6169F2C8-B631-4C71-A679-3CD04D2F2A5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1-4C0F-A3C8-B3B88DB3FAC3}"/>
                </c:ext>
              </c:extLst>
            </c:dLbl>
            <c:dLbl>
              <c:idx val="25"/>
              <c:tx>
                <c:rich>
                  <a:bodyPr/>
                  <a:lstStyle/>
                  <a:p>
                    <a:fld id="{FC3211C9-F839-4F39-B70F-380767807E1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1-4C0F-A3C8-B3B88DB3FAC3}"/>
                </c:ext>
              </c:extLst>
            </c:dLbl>
            <c:dLbl>
              <c:idx val="26"/>
              <c:tx>
                <c:rich>
                  <a:bodyPr/>
                  <a:lstStyle/>
                  <a:p>
                    <a:fld id="{D17AD62C-F0D7-4F73-A594-85F34E1E6FD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1-4C0F-A3C8-B3B88DB3FAC3}"/>
                </c:ext>
              </c:extLst>
            </c:dLbl>
            <c:dLbl>
              <c:idx val="27"/>
              <c:tx>
                <c:rich>
                  <a:bodyPr/>
                  <a:lstStyle/>
                  <a:p>
                    <a:fld id="{F1D0D5DD-A183-4742-9C29-51BB6F6B001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1-4C0F-A3C8-B3B88DB3FAC3}"/>
                </c:ext>
              </c:extLst>
            </c:dLbl>
            <c:dLbl>
              <c:idx val="28"/>
              <c:tx>
                <c:rich>
                  <a:bodyPr/>
                  <a:lstStyle/>
                  <a:p>
                    <a:fld id="{47737374-1B1D-4BC0-B2F6-72B27788194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671-4C0F-A3C8-B3B88DB3FAC3}"/>
                </c:ext>
              </c:extLst>
            </c:dLbl>
            <c:dLbl>
              <c:idx val="29"/>
              <c:tx>
                <c:rich>
                  <a:bodyPr/>
                  <a:lstStyle/>
                  <a:p>
                    <a:fld id="{32667419-6899-4B5C-9415-8595B713F6F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671-4C0F-A3C8-B3B88DB3FAC3}"/>
                </c:ext>
              </c:extLst>
            </c:dLbl>
            <c:dLbl>
              <c:idx val="30"/>
              <c:tx>
                <c:rich>
                  <a:bodyPr/>
                  <a:lstStyle/>
                  <a:p>
                    <a:fld id="{9ECB1BF7-7333-411D-88D3-06F58B6CD88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671-4C0F-A3C8-B3B88DB3FAC3}"/>
                </c:ext>
              </c:extLst>
            </c:dLbl>
            <c:dLbl>
              <c:idx val="31"/>
              <c:tx>
                <c:rich>
                  <a:bodyPr/>
                  <a:lstStyle/>
                  <a:p>
                    <a:fld id="{4BC3DF02-CD5E-4280-B5B8-3C2E654647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C671-4C0F-A3C8-B3B88DB3FAC3}"/>
                </c:ext>
              </c:extLst>
            </c:dLbl>
            <c:dLbl>
              <c:idx val="32"/>
              <c:tx>
                <c:rich>
                  <a:bodyPr/>
                  <a:lstStyle/>
                  <a:p>
                    <a:fld id="{044D15A5-3A12-4E12-AC21-8CDE9577686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671-4C0F-A3C8-B3B88DB3FAC3}"/>
                </c:ext>
              </c:extLst>
            </c:dLbl>
            <c:dLbl>
              <c:idx val="33"/>
              <c:tx>
                <c:rich>
                  <a:bodyPr/>
                  <a:lstStyle/>
                  <a:p>
                    <a:fld id="{FB467B85-8BAE-43F9-8C91-40C6DBD6BD4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671-4C0F-A3C8-B3B88DB3F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strRef>
              <c:f>'Job Card Utilization rate'!$H$42:$H$75</c:f>
              <c:str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strCache>
            </c:strRef>
          </c:xVal>
          <c:yVal>
            <c:numRef>
              <c:f>'Job Card Utilization rate'!$I$42:$I$75</c:f>
              <c:numCache>
                <c:formatCode>General</c:formatCode>
                <c:ptCount val="34"/>
                <c:pt idx="0">
                  <c:v>38420</c:v>
                </c:pt>
                <c:pt idx="1">
                  <c:v>7170051</c:v>
                </c:pt>
                <c:pt idx="2">
                  <c:v>318065</c:v>
                </c:pt>
                <c:pt idx="3">
                  <c:v>7046513</c:v>
                </c:pt>
                <c:pt idx="4">
                  <c:v>17987345</c:v>
                </c:pt>
                <c:pt idx="5">
                  <c:v>3967999</c:v>
                </c:pt>
                <c:pt idx="6">
                  <c:v>39407</c:v>
                </c:pt>
                <c:pt idx="7">
                  <c:v>4484053</c:v>
                </c:pt>
                <c:pt idx="8">
                  <c:v>1303379</c:v>
                </c:pt>
                <c:pt idx="9">
                  <c:v>1494930</c:v>
                </c:pt>
                <c:pt idx="10">
                  <c:v>6325674</c:v>
                </c:pt>
                <c:pt idx="11">
                  <c:v>8012120</c:v>
                </c:pt>
                <c:pt idx="12">
                  <c:v>4174319</c:v>
                </c:pt>
                <c:pt idx="13">
                  <c:v>9088580</c:v>
                </c:pt>
                <c:pt idx="14">
                  <c:v>13216917</c:v>
                </c:pt>
                <c:pt idx="15">
                  <c:v>606696</c:v>
                </c:pt>
                <c:pt idx="16">
                  <c:v>664665</c:v>
                </c:pt>
                <c:pt idx="17">
                  <c:v>226994</c:v>
                </c:pt>
                <c:pt idx="18">
                  <c:v>468320</c:v>
                </c:pt>
                <c:pt idx="19">
                  <c:v>5781195</c:v>
                </c:pt>
                <c:pt idx="20">
                  <c:v>1818437</c:v>
                </c:pt>
                <c:pt idx="21">
                  <c:v>11562058</c:v>
                </c:pt>
                <c:pt idx="22">
                  <c:v>88685</c:v>
                </c:pt>
                <c:pt idx="23">
                  <c:v>9433367</c:v>
                </c:pt>
                <c:pt idx="24">
                  <c:v>5590700</c:v>
                </c:pt>
                <c:pt idx="25">
                  <c:v>681986</c:v>
                </c:pt>
                <c:pt idx="26">
                  <c:v>17810489</c:v>
                </c:pt>
                <c:pt idx="27">
                  <c:v>1087230</c:v>
                </c:pt>
                <c:pt idx="28">
                  <c:v>13718985</c:v>
                </c:pt>
                <c:pt idx="29">
                  <c:v>1397926</c:v>
                </c:pt>
                <c:pt idx="30">
                  <c:v>21144</c:v>
                </c:pt>
                <c:pt idx="31">
                  <c:v>37708</c:v>
                </c:pt>
                <c:pt idx="32">
                  <c:v>8523</c:v>
                </c:pt>
                <c:pt idx="33">
                  <c:v>73926</c:v>
                </c:pt>
              </c:numCache>
            </c:numRef>
          </c:yVal>
          <c:bubbleSize>
            <c:numRef>
              <c:f>'Job Card Utilization rate'!$J$42:$J$75</c:f>
              <c:numCache>
                <c:formatCode>General</c:formatCode>
                <c:ptCount val="34"/>
                <c:pt idx="0">
                  <c:v>10904</c:v>
                </c:pt>
                <c:pt idx="1">
                  <c:v>5680334</c:v>
                </c:pt>
                <c:pt idx="2">
                  <c:v>294308</c:v>
                </c:pt>
                <c:pt idx="3">
                  <c:v>4184027</c:v>
                </c:pt>
                <c:pt idx="4">
                  <c:v>8511127</c:v>
                </c:pt>
                <c:pt idx="5">
                  <c:v>3290052</c:v>
                </c:pt>
                <c:pt idx="6">
                  <c:v>7311</c:v>
                </c:pt>
                <c:pt idx="7">
                  <c:v>1797977</c:v>
                </c:pt>
                <c:pt idx="8">
                  <c:v>639828</c:v>
                </c:pt>
                <c:pt idx="9">
                  <c:v>933293</c:v>
                </c:pt>
                <c:pt idx="10">
                  <c:v>3468932</c:v>
                </c:pt>
                <c:pt idx="11">
                  <c:v>4482572</c:v>
                </c:pt>
                <c:pt idx="12">
                  <c:v>2096457</c:v>
                </c:pt>
                <c:pt idx="13">
                  <c:v>6488330</c:v>
                </c:pt>
                <c:pt idx="14">
                  <c:v>3620226</c:v>
                </c:pt>
                <c:pt idx="15">
                  <c:v>578491</c:v>
                </c:pt>
                <c:pt idx="16">
                  <c:v>599993</c:v>
                </c:pt>
                <c:pt idx="17">
                  <c:v>215885</c:v>
                </c:pt>
                <c:pt idx="18">
                  <c:v>452976</c:v>
                </c:pt>
                <c:pt idx="19">
                  <c:v>4606654</c:v>
                </c:pt>
                <c:pt idx="20">
                  <c:v>1183973</c:v>
                </c:pt>
                <c:pt idx="21">
                  <c:v>8883731</c:v>
                </c:pt>
                <c:pt idx="22">
                  <c:v>74469</c:v>
                </c:pt>
                <c:pt idx="23">
                  <c:v>7549926</c:v>
                </c:pt>
                <c:pt idx="24">
                  <c:v>3531936</c:v>
                </c:pt>
                <c:pt idx="25">
                  <c:v>643091</c:v>
                </c:pt>
                <c:pt idx="26" formatCode="0.00">
                  <c:v>12045343</c:v>
                </c:pt>
                <c:pt idx="27">
                  <c:v>791797</c:v>
                </c:pt>
                <c:pt idx="28">
                  <c:v>9266028</c:v>
                </c:pt>
                <c:pt idx="29">
                  <c:v>1022902</c:v>
                </c:pt>
                <c:pt idx="30">
                  <c:v>1</c:v>
                </c:pt>
                <c:pt idx="31">
                  <c:v>36239</c:v>
                </c:pt>
                <c:pt idx="32">
                  <c:v>217</c:v>
                </c:pt>
                <c:pt idx="33">
                  <c:v>59019</c:v>
                </c:pt>
              </c:numCache>
            </c:numRef>
          </c:bubbleSize>
          <c:bubble3D val="0"/>
          <c:extLst>
            <c:ext xmlns:c15="http://schemas.microsoft.com/office/drawing/2012/chart" uri="{02D57815-91ED-43cb-92C2-25804820EDAC}">
              <c15:datalabelsRange>
                <c15:f>'Job Card Utilization rate'!$H$42:$H$75</c15:f>
                <c15:dlblRangeCache>
                  <c:ptCount val="34"/>
                  <c:pt idx="0">
                    <c:v>ANDAMAN AND NICOBAR</c:v>
                  </c:pt>
                  <c:pt idx="1">
                    <c:v>ANDHRA PRADESH</c:v>
                  </c:pt>
                  <c:pt idx="2">
                    <c:v>ARUNACHAL PRADESH</c:v>
                  </c:pt>
                  <c:pt idx="3">
                    <c:v>ASSAM</c:v>
                  </c:pt>
                  <c:pt idx="4">
                    <c:v>BIHAR</c:v>
                  </c:pt>
                  <c:pt idx="5">
                    <c:v>CHHATTISGARH</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JAMMU AND KASHMIR</c:v>
                  </c:pt>
                  <c:pt idx="30">
                    <c:v>DN HAVELI AND DD</c:v>
                  </c:pt>
                  <c:pt idx="31">
                    <c:v>LADAKH</c:v>
                  </c:pt>
                  <c:pt idx="32">
                    <c:v>LAKSHADWEEP</c:v>
                  </c:pt>
                  <c:pt idx="33">
                    <c:v>PUDUCHERRY</c:v>
                  </c:pt>
                </c15:dlblRangeCache>
              </c15:datalabelsRange>
            </c:ext>
            <c:ext xmlns:c16="http://schemas.microsoft.com/office/drawing/2014/chart" uri="{C3380CC4-5D6E-409C-BE32-E72D297353CC}">
              <c16:uniqueId val="{00000000-C671-4C0F-A3C8-B3B88DB3FAC3}"/>
            </c:ext>
          </c:extLst>
        </c:ser>
        <c:dLbls>
          <c:showLegendKey val="0"/>
          <c:showVal val="1"/>
          <c:showCatName val="0"/>
          <c:showSerName val="0"/>
          <c:showPercent val="0"/>
          <c:showBubbleSize val="0"/>
        </c:dLbls>
        <c:bubbleScale val="100"/>
        <c:showNegBubbles val="0"/>
        <c:axId val="959626656"/>
        <c:axId val="959627136"/>
      </c:bubbleChart>
      <c:valAx>
        <c:axId val="959626656"/>
        <c:scaling>
          <c:orientation val="minMax"/>
          <c:max val="35"/>
          <c:min val="0"/>
        </c:scaling>
        <c:delete val="0"/>
        <c:axPos val="b"/>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27136"/>
        <c:crosses val="autoZero"/>
        <c:crossBetween val="midCat"/>
      </c:valAx>
      <c:valAx>
        <c:axId val="959627136"/>
        <c:scaling>
          <c:orientation val="minMax"/>
          <c:min val="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2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15-4659-996D-8B9BDB6ED4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15-4659-996D-8B9BDB6ED475}"/>
              </c:ext>
            </c:extLst>
          </c:dPt>
          <c:cat>
            <c:strRef>
              <c:f>'Job Card Utilization rate'!$B$85:$B$86</c:f>
              <c:strCache>
                <c:ptCount val="2"/>
                <c:pt idx="0">
                  <c:v>Active JobCards</c:v>
                </c:pt>
                <c:pt idx="1">
                  <c:v>JobCards Issued</c:v>
                </c:pt>
              </c:strCache>
            </c:strRef>
          </c:cat>
          <c:val>
            <c:numRef>
              <c:f>'Job Card Utilization rate'!$C$85:$C$86</c:f>
              <c:numCache>
                <c:formatCode>General</c:formatCode>
                <c:ptCount val="2"/>
                <c:pt idx="0">
                  <c:v>97048349</c:v>
                </c:pt>
                <c:pt idx="1">
                  <c:v>155746806</c:v>
                </c:pt>
              </c:numCache>
            </c:numRef>
          </c:val>
          <c:extLst>
            <c:ext xmlns:c16="http://schemas.microsoft.com/office/drawing/2014/chart" uri="{C3380CC4-5D6E-409C-BE32-E72D297353CC}">
              <c16:uniqueId val="{00000000-6EAD-468D-A63D-4D8BAE0A3D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0F-4CBE-AEB6-DC8E4BCEC1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0F-4CBE-AEB6-DC8E4BCEC122}"/>
              </c:ext>
            </c:extLst>
          </c:dPt>
          <c:cat>
            <c:strRef>
              <c:f>'Job Card Utilization rate'!$B$89:$B$90</c:f>
              <c:strCache>
                <c:ptCount val="2"/>
                <c:pt idx="0">
                  <c:v>Active Workers</c:v>
                </c:pt>
                <c:pt idx="1">
                  <c:v>Total Workers</c:v>
                </c:pt>
              </c:strCache>
            </c:strRef>
          </c:cat>
          <c:val>
            <c:numRef>
              <c:f>'Job Card Utilization rate'!$C$89:$C$90</c:f>
              <c:numCache>
                <c:formatCode>General</c:formatCode>
                <c:ptCount val="2"/>
                <c:pt idx="0">
                  <c:v>175479159</c:v>
                </c:pt>
                <c:pt idx="1">
                  <c:v>269233343</c:v>
                </c:pt>
              </c:numCache>
            </c:numRef>
          </c:val>
          <c:extLst>
            <c:ext xmlns:c16="http://schemas.microsoft.com/office/drawing/2014/chart" uri="{C3380CC4-5D6E-409C-BE32-E72D297353CC}">
              <c16:uniqueId val="{00000000-F35A-4D77-B78B-F9D9268935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rate'!$C$104</c:f>
              <c:strCache>
                <c:ptCount val="1"/>
                <c:pt idx="0">
                  <c:v>Total</c:v>
                </c:pt>
              </c:strCache>
            </c:strRef>
          </c:tx>
          <c:spPr>
            <a:solidFill>
              <a:schemeClr val="accent1"/>
            </a:solidFill>
            <a:ln>
              <a:noFill/>
            </a:ln>
            <a:effectLst/>
          </c:spPr>
          <c:invertIfNegative val="0"/>
          <c:cat>
            <c:strRef>
              <c:f>'Job Card Utilization rate'!$B$105:$B$110</c:f>
              <c:strCache>
                <c:ptCount val="5"/>
                <c:pt idx="0">
                  <c:v>LADAKH</c:v>
                </c:pt>
                <c:pt idx="1">
                  <c:v>MANIPUR</c:v>
                </c:pt>
                <c:pt idx="2">
                  <c:v>MIZORAM</c:v>
                </c:pt>
                <c:pt idx="3">
                  <c:v>NAGALAND</c:v>
                </c:pt>
                <c:pt idx="4">
                  <c:v>TRIPURA</c:v>
                </c:pt>
              </c:strCache>
            </c:strRef>
          </c:cat>
          <c:val>
            <c:numRef>
              <c:f>'Job Card Utilization rate'!$C$105:$C$110</c:f>
              <c:numCache>
                <c:formatCode>0.00%</c:formatCode>
                <c:ptCount val="5"/>
                <c:pt idx="0">
                  <c:v>0.95956056936844192</c:v>
                </c:pt>
                <c:pt idx="1">
                  <c:v>0.95418825344133984</c:v>
                </c:pt>
                <c:pt idx="2">
                  <c:v>0.97069215132352415</c:v>
                </c:pt>
                <c:pt idx="3">
                  <c:v>0.96645026288679226</c:v>
                </c:pt>
                <c:pt idx="4">
                  <c:v>0.94271156825097036</c:v>
                </c:pt>
              </c:numCache>
            </c:numRef>
          </c:val>
          <c:extLst>
            <c:ext xmlns:c16="http://schemas.microsoft.com/office/drawing/2014/chart" uri="{C3380CC4-5D6E-409C-BE32-E72D297353CC}">
              <c16:uniqueId val="{00000000-0AAE-4375-B31A-639E34940747}"/>
            </c:ext>
          </c:extLst>
        </c:ser>
        <c:dLbls>
          <c:showLegendKey val="0"/>
          <c:showVal val="0"/>
          <c:showCatName val="0"/>
          <c:showSerName val="0"/>
          <c:showPercent val="0"/>
          <c:showBubbleSize val="0"/>
        </c:dLbls>
        <c:gapWidth val="182"/>
        <c:axId val="458744496"/>
        <c:axId val="458745456"/>
      </c:barChart>
      <c:catAx>
        <c:axId val="458744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45456"/>
        <c:crosses val="autoZero"/>
        <c:auto val="1"/>
        <c:lblAlgn val="ctr"/>
        <c:lblOffset val="100"/>
        <c:noMultiLvlLbl val="0"/>
      </c:catAx>
      <c:valAx>
        <c:axId val="458745456"/>
        <c:scaling>
          <c:orientation val="minMax"/>
          <c:min val="0.92500000000000004"/>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4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[MGNREGA dashboard.xlsx]Job Card Utilization rate!PivotTable27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Card Utilization rate'!$C$116</c:f>
              <c:strCache>
                <c:ptCount val="1"/>
                <c:pt idx="0">
                  <c:v>Total</c:v>
                </c:pt>
              </c:strCache>
            </c:strRef>
          </c:tx>
          <c:spPr>
            <a:solidFill>
              <a:schemeClr val="accent1"/>
            </a:solidFill>
            <a:ln>
              <a:noFill/>
            </a:ln>
            <a:effectLst/>
          </c:spPr>
          <c:invertIfNegative val="0"/>
          <c:cat>
            <c:strRef>
              <c:f>'Job Card Utilization rate'!$B$117:$B$122</c:f>
              <c:strCache>
                <c:ptCount val="5"/>
                <c:pt idx="0">
                  <c:v>ANDAMAN AND NICOBAR</c:v>
                </c:pt>
                <c:pt idx="1">
                  <c:v>DN HAVELI AND DD</c:v>
                </c:pt>
                <c:pt idx="2">
                  <c:v>GOA</c:v>
                </c:pt>
                <c:pt idx="3">
                  <c:v>LAKSHADWEEP</c:v>
                </c:pt>
                <c:pt idx="4">
                  <c:v>MAHARASHTRA</c:v>
                </c:pt>
              </c:strCache>
            </c:strRef>
          </c:cat>
          <c:val>
            <c:numRef>
              <c:f>'Job Card Utilization rate'!$C$117:$C$122</c:f>
              <c:numCache>
                <c:formatCode>0.00%</c:formatCode>
                <c:ptCount val="5"/>
                <c:pt idx="0">
                  <c:v>0.25400102377002803</c:v>
                </c:pt>
                <c:pt idx="1">
                  <c:v>4.7294740824820297E-5</c:v>
                </c:pt>
                <c:pt idx="2">
                  <c:v>0.185845949739534</c:v>
                </c:pt>
                <c:pt idx="3">
                  <c:v>2.5460518596738198E-2</c:v>
                </c:pt>
                <c:pt idx="4">
                  <c:v>0.28525598064653268</c:v>
                </c:pt>
              </c:numCache>
            </c:numRef>
          </c:val>
          <c:extLst>
            <c:ext xmlns:c16="http://schemas.microsoft.com/office/drawing/2014/chart" uri="{C3380CC4-5D6E-409C-BE32-E72D297353CC}">
              <c16:uniqueId val="{00000000-1656-4D2E-B18D-B74A11701660}"/>
            </c:ext>
          </c:extLst>
        </c:ser>
        <c:dLbls>
          <c:showLegendKey val="0"/>
          <c:showVal val="0"/>
          <c:showCatName val="0"/>
          <c:showSerName val="0"/>
          <c:showPercent val="0"/>
          <c:showBubbleSize val="0"/>
        </c:dLbls>
        <c:gapWidth val="182"/>
        <c:axId val="503978256"/>
        <c:axId val="458232608"/>
      </c:barChart>
      <c:catAx>
        <c:axId val="50397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32608"/>
        <c:crosses val="autoZero"/>
        <c:auto val="1"/>
        <c:lblAlgn val="ctr"/>
        <c:lblOffset val="100"/>
        <c:noMultiLvlLbl val="0"/>
      </c:catAx>
      <c:valAx>
        <c:axId val="4582326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7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'Job Card Utilization rate'!$M$84</c:f>
              <c:strCache>
                <c:ptCount val="1"/>
                <c:pt idx="0">
                  <c:v>Job Card Utilization rate</c:v>
                </c:pt>
              </c:strCache>
            </c:strRef>
          </c:tx>
          <c:spPr>
            <a:ln w="19050" cap="rnd">
              <a:noFill/>
              <a:round/>
            </a:ln>
            <a:effectLst/>
          </c:spPr>
          <c:marker>
            <c:symbol val="circle"/>
            <c:size val="23"/>
            <c:spPr>
              <a:solidFill>
                <a:schemeClr val="accent1"/>
              </a:solidFill>
              <a:ln w="9525">
                <a:solidFill>
                  <a:schemeClr val="accent1"/>
                </a:solidFill>
              </a:ln>
              <a:effectLst/>
              <a:scene3d>
                <a:camera prst="orthographicFront"/>
                <a:lightRig rig="threePt" dir="t"/>
              </a:scene3d>
              <a:sp3d prstMaterial="powder"/>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'Job Card Utilization rate'!$L$85:$L$118</c:f>
              <c:strCache>
                <c:ptCount val="34"/>
                <c:pt idx="0">
                  <c:v>ANDAMAN AND NICOBAR</c:v>
                </c:pt>
                <c:pt idx="1">
                  <c:v>ANDHRA PRADESH</c:v>
                </c:pt>
                <c:pt idx="2">
                  <c:v>ARUNACHAL PRADESH</c:v>
                </c:pt>
                <c:pt idx="3">
                  <c:v>ASSAM</c:v>
                </c:pt>
                <c:pt idx="4">
                  <c:v>BIHAR</c:v>
                </c:pt>
                <c:pt idx="5">
                  <c:v>CHHATTISGARH</c:v>
                </c:pt>
                <c:pt idx="6">
                  <c:v>DN HAVELI AND DD</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TELANGANA</c:v>
                </c:pt>
                <c:pt idx="30">
                  <c:v>TRIPURA</c:v>
                </c:pt>
                <c:pt idx="31">
                  <c:v>UTTAR PRADESH</c:v>
                </c:pt>
                <c:pt idx="32">
                  <c:v>UTTARAKHAND</c:v>
                </c:pt>
                <c:pt idx="33">
                  <c:v>WEST BENGAL</c:v>
                </c:pt>
              </c:strCache>
            </c:strRef>
          </c:xVal>
          <c:yVal>
            <c:numRef>
              <c:f>'Job Card Utilization rate'!$M$85:$M$118</c:f>
              <c:numCache>
                <c:formatCode>0.00%</c:formatCode>
                <c:ptCount val="34"/>
                <c:pt idx="0">
                  <c:v>0.25400102377002803</c:v>
                </c:pt>
                <c:pt idx="1">
                  <c:v>0.78336065124088594</c:v>
                </c:pt>
                <c:pt idx="2">
                  <c:v>0.92404721701119075</c:v>
                </c:pt>
                <c:pt idx="3">
                  <c:v>0.59604861181269186</c:v>
                </c:pt>
                <c:pt idx="4">
                  <c:v>0.49619103709512113</c:v>
                </c:pt>
                <c:pt idx="5">
                  <c:v>0.84041476151943117</c:v>
                </c:pt>
                <c:pt idx="6">
                  <c:v>4.7294740824820297E-5</c:v>
                </c:pt>
                <c:pt idx="7">
                  <c:v>0.185845949739534</c:v>
                </c:pt>
                <c:pt idx="8">
                  <c:v>0.39477842382338751</c:v>
                </c:pt>
                <c:pt idx="9">
                  <c:v>0.45576909670390237</c:v>
                </c:pt>
                <c:pt idx="10">
                  <c:v>0.62699047187380463</c:v>
                </c:pt>
                <c:pt idx="11">
                  <c:v>0.70730986930874562</c:v>
                </c:pt>
                <c:pt idx="12">
                  <c:v>0.55401575913161782</c:v>
                </c:pt>
                <c:pt idx="13">
                  <c:v>0.5451475697338215</c:v>
                </c:pt>
                <c:pt idx="14">
                  <c:v>0.50673166466486874</c:v>
                </c:pt>
                <c:pt idx="15">
                  <c:v>0.95956056936844192</c:v>
                </c:pt>
                <c:pt idx="16">
                  <c:v>2.5460518596738198E-2</c:v>
                </c:pt>
                <c:pt idx="17">
                  <c:v>0.70139374465604987</c:v>
                </c:pt>
                <c:pt idx="18">
                  <c:v>0.28525598064653268</c:v>
                </c:pt>
                <c:pt idx="19">
                  <c:v>0.95418825344133984</c:v>
                </c:pt>
                <c:pt idx="20">
                  <c:v>0.91050641556958867</c:v>
                </c:pt>
                <c:pt idx="21">
                  <c:v>0.97069215132352415</c:v>
                </c:pt>
                <c:pt idx="22">
                  <c:v>0.96645026288679226</c:v>
                </c:pt>
                <c:pt idx="23">
                  <c:v>0.78801446332385139</c:v>
                </c:pt>
                <c:pt idx="24">
                  <c:v>0.81754245434591</c:v>
                </c:pt>
                <c:pt idx="25">
                  <c:v>0.64979740881171733</c:v>
                </c:pt>
                <c:pt idx="26">
                  <c:v>0.75615989089855706</c:v>
                </c:pt>
                <c:pt idx="27">
                  <c:v>0.84407704102044034</c:v>
                </c:pt>
                <c:pt idx="28">
                  <c:v>0.7809195190821494</c:v>
                </c:pt>
                <c:pt idx="29">
                  <c:v>0.62653813180719753</c:v>
                </c:pt>
                <c:pt idx="30">
                  <c:v>0.94271156825097036</c:v>
                </c:pt>
                <c:pt idx="31">
                  <c:v>0.64894579397138963</c:v>
                </c:pt>
                <c:pt idx="32">
                  <c:v>0.73226344650000708</c:v>
                </c:pt>
                <c:pt idx="33">
                  <c:v>0.70206571861720868</c:v>
                </c:pt>
              </c:numCache>
            </c:numRef>
          </c:yVal>
          <c:smooth val="0"/>
          <c:extLst>
            <c:ext xmlns:c16="http://schemas.microsoft.com/office/drawing/2014/chart" uri="{C3380CC4-5D6E-409C-BE32-E72D297353CC}">
              <c16:uniqueId val="{00000000-B5D4-4151-B569-38C279839EAA}"/>
            </c:ext>
          </c:extLst>
        </c:ser>
        <c:ser>
          <c:idx val="1"/>
          <c:order val="1"/>
          <c:tx>
            <c:strRef>
              <c:f>'Job Card Utilization rate'!$N$84</c:f>
              <c:strCache>
                <c:ptCount val="1"/>
                <c:pt idx="0">
                  <c:v>Worker Participation Rate</c:v>
                </c:pt>
              </c:strCache>
            </c:strRef>
          </c:tx>
          <c:spPr>
            <a:ln w="19050" cap="rnd">
              <a:noFill/>
              <a:round/>
            </a:ln>
            <a:effectLst/>
          </c:spPr>
          <c:marker>
            <c:symbol val="circle"/>
            <c:size val="23"/>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'Job Card Utilization rate'!$L$85:$L$118</c:f>
              <c:strCache>
                <c:ptCount val="34"/>
                <c:pt idx="0">
                  <c:v>ANDAMAN AND NICOBAR</c:v>
                </c:pt>
                <c:pt idx="1">
                  <c:v>ANDHRA PRADESH</c:v>
                </c:pt>
                <c:pt idx="2">
                  <c:v>ARUNACHAL PRADESH</c:v>
                </c:pt>
                <c:pt idx="3">
                  <c:v>ASSAM</c:v>
                </c:pt>
                <c:pt idx="4">
                  <c:v>BIHAR</c:v>
                </c:pt>
                <c:pt idx="5">
                  <c:v>CHHATTISGARH</c:v>
                </c:pt>
                <c:pt idx="6">
                  <c:v>DN HAVELI AND DD</c:v>
                </c:pt>
                <c:pt idx="7">
                  <c:v>GOA</c:v>
                </c:pt>
                <c:pt idx="8">
                  <c:v>GUJARAT</c:v>
                </c:pt>
                <c:pt idx="9">
                  <c:v>HARYANA</c:v>
                </c:pt>
                <c:pt idx="10">
                  <c:v>HIMACHAL PRADESH</c:v>
                </c:pt>
                <c:pt idx="11">
                  <c:v>JAMMU AND KASHMIR</c:v>
                </c:pt>
                <c:pt idx="12">
                  <c:v>JHARKHAND</c:v>
                </c:pt>
                <c:pt idx="13">
                  <c:v>KARNATAKA</c:v>
                </c:pt>
                <c:pt idx="14">
                  <c:v>KERALA</c:v>
                </c:pt>
                <c:pt idx="15">
                  <c:v>LADAKH</c:v>
                </c:pt>
                <c:pt idx="16">
                  <c:v>LAKSHADWEEP</c:v>
                </c:pt>
                <c:pt idx="17">
                  <c:v>MADHYA PRADESH</c:v>
                </c:pt>
                <c:pt idx="18">
                  <c:v>MAHARASHTRA</c:v>
                </c:pt>
                <c:pt idx="19">
                  <c:v>MANIPUR</c:v>
                </c:pt>
                <c:pt idx="20">
                  <c:v>MEGHALAYA</c:v>
                </c:pt>
                <c:pt idx="21">
                  <c:v>MIZORAM</c:v>
                </c:pt>
                <c:pt idx="22">
                  <c:v>NAGALAND</c:v>
                </c:pt>
                <c:pt idx="23">
                  <c:v>ODISHA</c:v>
                </c:pt>
                <c:pt idx="24">
                  <c:v>PUDUCHERRY</c:v>
                </c:pt>
                <c:pt idx="25">
                  <c:v>PUNJAB</c:v>
                </c:pt>
                <c:pt idx="26">
                  <c:v>RAJASTHAN</c:v>
                </c:pt>
                <c:pt idx="27">
                  <c:v>SIKKIM</c:v>
                </c:pt>
                <c:pt idx="28">
                  <c:v>TAMIL NADU</c:v>
                </c:pt>
                <c:pt idx="29">
                  <c:v>TELANGANA</c:v>
                </c:pt>
                <c:pt idx="30">
                  <c:v>TRIPURA</c:v>
                </c:pt>
                <c:pt idx="31">
                  <c:v>UTTAR PRADESH</c:v>
                </c:pt>
                <c:pt idx="32">
                  <c:v>UTTARAKHAND</c:v>
                </c:pt>
                <c:pt idx="33">
                  <c:v>WEST BENGAL</c:v>
                </c:pt>
              </c:strCache>
            </c:strRef>
          </c:xVal>
          <c:yVal>
            <c:numRef>
              <c:f>'Job Card Utilization rate'!$N$85:$N$118</c:f>
              <c:numCache>
                <c:formatCode>0.00%</c:formatCode>
                <c:ptCount val="34"/>
                <c:pt idx="0">
                  <c:v>0.29822506427435863</c:v>
                </c:pt>
                <c:pt idx="1">
                  <c:v>0.83140339971383481</c:v>
                </c:pt>
                <c:pt idx="2">
                  <c:v>0.93553676830035992</c:v>
                </c:pt>
                <c:pt idx="3">
                  <c:v>0.65532227338553861</c:v>
                </c:pt>
                <c:pt idx="4">
                  <c:v>0.50036490169850989</c:v>
                </c:pt>
                <c:pt idx="5">
                  <c:v>0.86969149939101886</c:v>
                </c:pt>
                <c:pt idx="6">
                  <c:v>6.0357315306615159E-5</c:v>
                </c:pt>
                <c:pt idx="7">
                  <c:v>0.19854576542274646</c:v>
                </c:pt>
                <c:pt idx="8">
                  <c:v>0.40942721100599039</c:v>
                </c:pt>
                <c:pt idx="9">
                  <c:v>0.48937557551276623</c:v>
                </c:pt>
                <c:pt idx="10">
                  <c:v>0.66630453836799186</c:v>
                </c:pt>
                <c:pt idx="11">
                  <c:v>0.74438774284434317</c:v>
                </c:pt>
                <c:pt idx="12">
                  <c:v>0.56923596746915162</c:v>
                </c:pt>
                <c:pt idx="13">
                  <c:v>0.57452633586232393</c:v>
                </c:pt>
                <c:pt idx="14">
                  <c:v>0.54231032437648585</c:v>
                </c:pt>
                <c:pt idx="15">
                  <c:v>0.96862454997786096</c:v>
                </c:pt>
                <c:pt idx="16">
                  <c:v>2.9227053140096618E-2</c:v>
                </c:pt>
                <c:pt idx="17">
                  <c:v>0.7161074283193738</c:v>
                </c:pt>
                <c:pt idx="18">
                  <c:v>0.34156628882297163</c:v>
                </c:pt>
                <c:pt idx="19">
                  <c:v>0.95703021077247985</c:v>
                </c:pt>
                <c:pt idx="20">
                  <c:v>0.91884160399211423</c:v>
                </c:pt>
                <c:pt idx="21">
                  <c:v>0.9687410684004597</c:v>
                </c:pt>
                <c:pt idx="22">
                  <c:v>0.97459394978564984</c:v>
                </c:pt>
                <c:pt idx="23">
                  <c:v>0.817487832069131</c:v>
                </c:pt>
                <c:pt idx="24">
                  <c:v>0.83889368745203741</c:v>
                </c:pt>
                <c:pt idx="25">
                  <c:v>0.67831074476525122</c:v>
                </c:pt>
                <c:pt idx="26">
                  <c:v>0.76869360977513101</c:v>
                </c:pt>
                <c:pt idx="27">
                  <c:v>0.86090463577531606</c:v>
                </c:pt>
                <c:pt idx="28">
                  <c:v>0.80144078378848349</c:v>
                </c:pt>
                <c:pt idx="29">
                  <c:v>0.67196887952976947</c:v>
                </c:pt>
                <c:pt idx="30">
                  <c:v>0.95196986155889363</c:v>
                </c:pt>
                <c:pt idx="31">
                  <c:v>0.67424130426222373</c:v>
                </c:pt>
                <c:pt idx="32">
                  <c:v>0.77112113198823873</c:v>
                </c:pt>
                <c:pt idx="33">
                  <c:v>0.73507288260264725</c:v>
                </c:pt>
              </c:numCache>
            </c:numRef>
          </c:yVal>
          <c:smooth val="0"/>
          <c:extLst>
            <c:ext xmlns:c16="http://schemas.microsoft.com/office/drawing/2014/chart" uri="{C3380CC4-5D6E-409C-BE32-E72D297353CC}">
              <c16:uniqueId val="{00000001-B5D4-4151-B569-38C279839EAA}"/>
            </c:ext>
          </c:extLst>
        </c:ser>
        <c:dLbls>
          <c:showLegendKey val="0"/>
          <c:showVal val="0"/>
          <c:showCatName val="0"/>
          <c:showSerName val="0"/>
          <c:showPercent val="0"/>
          <c:showBubbleSize val="0"/>
        </c:dLbls>
        <c:axId val="503804432"/>
        <c:axId val="503803952"/>
      </c:scatterChart>
      <c:valAx>
        <c:axId val="503804432"/>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03952"/>
        <c:crosses val="autoZero"/>
        <c:crossBetween val="midCat"/>
      </c:valAx>
      <c:valAx>
        <c:axId val="503803952"/>
        <c:scaling>
          <c:orientation val="minMax"/>
          <c:max val="1"/>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04432"/>
        <c:crosses val="autoZero"/>
        <c:crossBetween val="midCat"/>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000"/>
              </a:solidFill>
              <a:ln w="19050">
                <a:noFill/>
              </a:ln>
              <a:effectLst/>
            </c:spPr>
            <c:extLst>
              <c:ext xmlns:c16="http://schemas.microsoft.com/office/drawing/2014/chart" uri="{C3380CC4-5D6E-409C-BE32-E72D297353CC}">
                <c16:uniqueId val="{00000001-83DD-423D-8AB4-F05F5E973BF0}"/>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83DD-423D-8AB4-F05F5E973BF0}"/>
              </c:ext>
            </c:extLst>
          </c:dPt>
          <c:cat>
            <c:strRef>
              <c:f>'Job Card Utilization rate'!$B$85:$B$86</c:f>
              <c:strCache>
                <c:ptCount val="2"/>
                <c:pt idx="0">
                  <c:v>Active JobCards</c:v>
                </c:pt>
                <c:pt idx="1">
                  <c:v>JobCards Issued</c:v>
                </c:pt>
              </c:strCache>
            </c:strRef>
          </c:cat>
          <c:val>
            <c:numRef>
              <c:f>'Job Card Utilization rate'!$C$85:$C$86</c:f>
              <c:numCache>
                <c:formatCode>General</c:formatCode>
                <c:ptCount val="2"/>
                <c:pt idx="0">
                  <c:v>97048349</c:v>
                </c:pt>
                <c:pt idx="1">
                  <c:v>155746806</c:v>
                </c:pt>
              </c:numCache>
            </c:numRef>
          </c:val>
          <c:extLst>
            <c:ext xmlns:c16="http://schemas.microsoft.com/office/drawing/2014/chart" uri="{C3380CC4-5D6E-409C-BE32-E72D297353CC}">
              <c16:uniqueId val="{00000004-83DD-423D-8AB4-F05F5E973B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11.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10.xml"/><Relationship Id="rId16" Type="http://schemas.openxmlformats.org/officeDocument/2006/relationships/image" Target="../media/image11.png"/><Relationship Id="rId1" Type="http://schemas.openxmlformats.org/officeDocument/2006/relationships/chart" Target="../charts/chart9.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3.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12.xml"/><Relationship Id="rId9" Type="http://schemas.openxmlformats.org/officeDocument/2006/relationships/image" Target="../media/image4.sv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253094</xdr:colOff>
      <xdr:row>0</xdr:row>
      <xdr:rowOff>98651</xdr:rowOff>
    </xdr:from>
    <xdr:to>
      <xdr:col>8</xdr:col>
      <xdr:colOff>429987</xdr:colOff>
      <xdr:row>27</xdr:row>
      <xdr:rowOff>151039</xdr:rowOff>
    </xdr:to>
    <xdr:graphicFrame macro="">
      <xdr:nvGraphicFramePr>
        <xdr:cNvPr id="4" name="Chart 3">
          <a:extLst>
            <a:ext uri="{FF2B5EF4-FFF2-40B4-BE49-F238E27FC236}">
              <a16:creationId xmlns:a16="http://schemas.microsoft.com/office/drawing/2014/main" id="{59008C50-B311-10E6-7EBF-7E21B99D3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717775</xdr:colOff>
      <xdr:row>0</xdr:row>
      <xdr:rowOff>29933</xdr:rowOff>
    </xdr:from>
    <xdr:to>
      <xdr:col>26</xdr:col>
      <xdr:colOff>27214</xdr:colOff>
      <xdr:row>34</xdr:row>
      <xdr:rowOff>217715</xdr:rowOff>
    </xdr:to>
    <xdr:graphicFrame macro="">
      <xdr:nvGraphicFramePr>
        <xdr:cNvPr id="5" name="Chart 4">
          <a:extLst>
            <a:ext uri="{FF2B5EF4-FFF2-40B4-BE49-F238E27FC236}">
              <a16:creationId xmlns:a16="http://schemas.microsoft.com/office/drawing/2014/main" id="{23E11A01-BFA5-8E16-FBC6-22E96577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102883</xdr:colOff>
      <xdr:row>35</xdr:row>
      <xdr:rowOff>229128</xdr:rowOff>
    </xdr:from>
    <xdr:to>
      <xdr:col>22</xdr:col>
      <xdr:colOff>498926</xdr:colOff>
      <xdr:row>80</xdr:row>
      <xdr:rowOff>15119</xdr:rowOff>
    </xdr:to>
    <mc:AlternateContent xmlns:mc="http://schemas.openxmlformats.org/markup-compatibility/2006" xmlns:a14="http://schemas.microsoft.com/office/drawing/2010/main">
      <mc:Choice Requires="a14">
        <xdr:graphicFrame macro="">
          <xdr:nvGraphicFramePr>
            <xdr:cNvPr id="14" name="state_name">
              <a:extLst>
                <a:ext uri="{FF2B5EF4-FFF2-40B4-BE49-F238E27FC236}">
                  <a16:creationId xmlns:a16="http://schemas.microsoft.com/office/drawing/2014/main" id="{579A3496-C433-01DF-61BB-1582AD48DF6D}"/>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mlns="">
        <xdr:sp macro="" textlink="">
          <xdr:nvSpPr>
            <xdr:cNvPr id="0" name=""/>
            <xdr:cNvSpPr>
              <a:spLocks noTextEdit="1"/>
            </xdr:cNvSpPr>
          </xdr:nvSpPr>
          <xdr:spPr>
            <a:xfrm>
              <a:off x="30884042" y="10279404"/>
              <a:ext cx="2917366" cy="1270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474483</xdr:colOff>
      <xdr:row>42</xdr:row>
      <xdr:rowOff>74788</xdr:rowOff>
    </xdr:from>
    <xdr:to>
      <xdr:col>18</xdr:col>
      <xdr:colOff>335137</xdr:colOff>
      <xdr:row>73</xdr:row>
      <xdr:rowOff>114651</xdr:rowOff>
    </xdr:to>
    <xdr:graphicFrame macro="">
      <xdr:nvGraphicFramePr>
        <xdr:cNvPr id="15" name="Chart 14">
          <a:extLst>
            <a:ext uri="{FF2B5EF4-FFF2-40B4-BE49-F238E27FC236}">
              <a16:creationId xmlns:a16="http://schemas.microsoft.com/office/drawing/2014/main" id="{CEF1907D-3C29-76AB-E895-C8CD88CD5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1028700</xdr:colOff>
      <xdr:row>90</xdr:row>
      <xdr:rowOff>161924</xdr:rowOff>
    </xdr:from>
    <xdr:to>
      <xdr:col>2</xdr:col>
      <xdr:colOff>647700</xdr:colOff>
      <xdr:row>99</xdr:row>
      <xdr:rowOff>276224</xdr:rowOff>
    </xdr:to>
    <xdr:graphicFrame macro="">
      <xdr:nvGraphicFramePr>
        <xdr:cNvPr id="18" name="Chart 17">
          <a:extLst>
            <a:ext uri="{FF2B5EF4-FFF2-40B4-BE49-F238E27FC236}">
              <a16:creationId xmlns:a16="http://schemas.microsoft.com/office/drawing/2014/main" id="{276396A2-FCB4-15D0-2EB7-77521FEDC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1060450</xdr:colOff>
      <xdr:row>90</xdr:row>
      <xdr:rowOff>180974</xdr:rowOff>
    </xdr:from>
    <xdr:to>
      <xdr:col>4</xdr:col>
      <xdr:colOff>336550</xdr:colOff>
      <xdr:row>100</xdr:row>
      <xdr:rowOff>3174</xdr:rowOff>
    </xdr:to>
    <xdr:graphicFrame macro="">
      <xdr:nvGraphicFramePr>
        <xdr:cNvPr id="19" name="Chart 18">
          <a:extLst>
            <a:ext uri="{FF2B5EF4-FFF2-40B4-BE49-F238E27FC236}">
              <a16:creationId xmlns:a16="http://schemas.microsoft.com/office/drawing/2014/main" id="{73BED184-B7CC-455B-1767-7E0BDF44D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1281695</xdr:colOff>
      <xdr:row>103</xdr:row>
      <xdr:rowOff>169944</xdr:rowOff>
    </xdr:from>
    <xdr:to>
      <xdr:col>5</xdr:col>
      <xdr:colOff>1366920</xdr:colOff>
      <xdr:row>112</xdr:row>
      <xdr:rowOff>281237</xdr:rowOff>
    </xdr:to>
    <xdr:graphicFrame macro="">
      <xdr:nvGraphicFramePr>
        <xdr:cNvPr id="20" name="Chart 19">
          <a:extLst>
            <a:ext uri="{FF2B5EF4-FFF2-40B4-BE49-F238E27FC236}">
              <a16:creationId xmlns:a16="http://schemas.microsoft.com/office/drawing/2014/main" id="{871F3351-8ADB-E98C-E4E3-175BFD7AD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889000</xdr:colOff>
      <xdr:row>115</xdr:row>
      <xdr:rowOff>186656</xdr:rowOff>
    </xdr:from>
    <xdr:to>
      <xdr:col>5</xdr:col>
      <xdr:colOff>974223</xdr:colOff>
      <xdr:row>125</xdr:row>
      <xdr:rowOff>5514</xdr:rowOff>
    </xdr:to>
    <xdr:graphicFrame macro="">
      <xdr:nvGraphicFramePr>
        <xdr:cNvPr id="21" name="Chart 20">
          <a:extLst>
            <a:ext uri="{FF2B5EF4-FFF2-40B4-BE49-F238E27FC236}">
              <a16:creationId xmlns:a16="http://schemas.microsoft.com/office/drawing/2014/main" id="{BB736368-C5AB-1E04-B422-6AD1A2E86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663407</xdr:colOff>
      <xdr:row>87</xdr:row>
      <xdr:rowOff>61324</xdr:rowOff>
    </xdr:from>
    <xdr:to>
      <xdr:col>24</xdr:col>
      <xdr:colOff>810460</xdr:colOff>
      <xdr:row>115</xdr:row>
      <xdr:rowOff>100261</xdr:rowOff>
    </xdr:to>
    <xdr:graphicFrame macro="">
      <xdr:nvGraphicFramePr>
        <xdr:cNvPr id="22" name="Chart 21">
          <a:extLst>
            <a:ext uri="{FF2B5EF4-FFF2-40B4-BE49-F238E27FC236}">
              <a16:creationId xmlns:a16="http://schemas.microsoft.com/office/drawing/2014/main" id="{D75F2C2F-E093-4D0E-C1B6-A6F015B61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466430</xdr:colOff>
      <xdr:row>0</xdr:row>
      <xdr:rowOff>56029</xdr:rowOff>
    </xdr:from>
    <xdr:to>
      <xdr:col>1</xdr:col>
      <xdr:colOff>560294</xdr:colOff>
      <xdr:row>49</xdr:row>
      <xdr:rowOff>133069</xdr:rowOff>
    </xdr:to>
    <xdr:sp macro="" textlink="">
      <xdr:nvSpPr>
        <xdr:cNvPr id="8" name="Rectangle: Rounded Corners 1">
          <a:extLst>
            <a:ext uri="{FF2B5EF4-FFF2-40B4-BE49-F238E27FC236}">
              <a16:creationId xmlns:a16="http://schemas.microsoft.com/office/drawing/2014/main" id="{A7BD4E05-DE81-7434-307B-C66D10550FB8}"/>
            </a:ext>
          </a:extLst>
        </xdr:cNvPr>
        <xdr:cNvSpPr/>
      </xdr:nvSpPr>
      <xdr:spPr>
        <a:xfrm>
          <a:off x="466430" y="56029"/>
          <a:ext cx="933130" cy="9215711"/>
        </a:xfrm>
        <a:prstGeom prst="roundRect">
          <a:avLst>
            <a:gd name="adj" fmla="val 788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613410</xdr:colOff>
      <xdr:row>0</xdr:row>
      <xdr:rowOff>63117</xdr:rowOff>
    </xdr:from>
    <xdr:to>
      <xdr:col>17</xdr:col>
      <xdr:colOff>462242</xdr:colOff>
      <xdr:row>3</xdr:row>
      <xdr:rowOff>160663</xdr:rowOff>
    </xdr:to>
    <xdr:sp macro="" textlink="">
      <xdr:nvSpPr>
        <xdr:cNvPr id="3" name="Rectangle: Rounded Corners 2">
          <a:extLst>
            <a:ext uri="{FF2B5EF4-FFF2-40B4-BE49-F238E27FC236}">
              <a16:creationId xmlns:a16="http://schemas.microsoft.com/office/drawing/2014/main" id="{1D03E5D0-BA8A-F758-7A70-84A92DA9766A}"/>
            </a:ext>
          </a:extLst>
        </xdr:cNvPr>
        <xdr:cNvSpPr/>
      </xdr:nvSpPr>
      <xdr:spPr>
        <a:xfrm>
          <a:off x="1453851" y="63117"/>
          <a:ext cx="13407950" cy="664845"/>
        </a:xfrm>
        <a:prstGeom prst="roundRect">
          <a:avLst>
            <a:gd name="adj" fmla="val 2415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IN" sz="2400" b="1">
              <a:solidFill>
                <a:schemeClr val="bg1"/>
              </a:solidFill>
              <a:latin typeface="Arial" panose="020B0604020202020204" pitchFamily="34" charset="0"/>
              <a:ea typeface="Verdana" panose="020B0604030504040204" pitchFamily="34" charset="0"/>
              <a:cs typeface="Arial" panose="020B0604020202020204" pitchFamily="34" charset="0"/>
            </a:rPr>
            <a:t>MGNREGA - Job Cards &amp; Worker Engagement: Statewise Analysis</a:t>
          </a:r>
        </a:p>
      </xdr:txBody>
    </xdr:sp>
    <xdr:clientData/>
  </xdr:twoCellAnchor>
  <xdr:twoCellAnchor>
    <xdr:from>
      <xdr:col>6</xdr:col>
      <xdr:colOff>575271</xdr:colOff>
      <xdr:row>4</xdr:row>
      <xdr:rowOff>50165</xdr:rowOff>
    </xdr:from>
    <xdr:to>
      <xdr:col>8</xdr:col>
      <xdr:colOff>762818</xdr:colOff>
      <xdr:row>10</xdr:row>
      <xdr:rowOff>55903</xdr:rowOff>
    </xdr:to>
    <xdr:sp macro="" textlink="">
      <xdr:nvSpPr>
        <xdr:cNvPr id="10" name="Rectangle: Rounded Corners 9">
          <a:extLst>
            <a:ext uri="{FF2B5EF4-FFF2-40B4-BE49-F238E27FC236}">
              <a16:creationId xmlns:a16="http://schemas.microsoft.com/office/drawing/2014/main" id="{5A082B54-1662-38AB-CB1D-BD938ABF7FB8}"/>
            </a:ext>
          </a:extLst>
        </xdr:cNvPr>
        <xdr:cNvSpPr/>
      </xdr:nvSpPr>
      <xdr:spPr>
        <a:xfrm>
          <a:off x="5596307" y="784951"/>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Active Job</a:t>
          </a:r>
          <a:r>
            <a:rPr lang="en-IN" sz="1800" b="1" baseline="0">
              <a:solidFill>
                <a:srgbClr val="7030A0"/>
              </a:solidFill>
              <a:latin typeface="Arial" panose="020B0604020202020204" pitchFamily="34" charset="0"/>
              <a:cs typeface="Arial" panose="020B0604020202020204" pitchFamily="34" charset="0"/>
            </a:rPr>
            <a:t> Cards: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6</xdr:col>
      <xdr:colOff>673589</xdr:colOff>
      <xdr:row>7</xdr:row>
      <xdr:rowOff>167741</xdr:rowOff>
    </xdr:from>
    <xdr:ext cx="1653532" cy="555715"/>
    <xdr:sp macro="" textlink="'Job Card Utilization rate'!E81">
      <xdr:nvSpPr>
        <xdr:cNvPr id="11" name="TextBox 10">
          <a:extLst>
            <a:ext uri="{FF2B5EF4-FFF2-40B4-BE49-F238E27FC236}">
              <a16:creationId xmlns:a16="http://schemas.microsoft.com/office/drawing/2014/main" id="{93F788D8-1BB4-4320-8583-5E9B8C681E74}"/>
            </a:ext>
          </a:extLst>
        </xdr:cNvPr>
        <xdr:cNvSpPr txBox="1"/>
      </xdr:nvSpPr>
      <xdr:spPr>
        <a:xfrm>
          <a:off x="5716236" y="1491437"/>
          <a:ext cx="1653532" cy="555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030F860-CA08-43F0-B37B-9924EE5FD0BB}" type="TxLink">
            <a:rPr lang="en-US" sz="2400" b="1" i="0" u="none" strike="noStrike">
              <a:solidFill>
                <a:schemeClr val="accent4"/>
              </a:solidFill>
              <a:latin typeface="Arial" panose="020B0604020202020204" pitchFamily="34" charset="0"/>
              <a:cs typeface="Arial" panose="020B0604020202020204" pitchFamily="34" charset="0"/>
            </a:rPr>
            <a:pPr/>
            <a:t>97048349</a:t>
          </a:fld>
          <a:endParaRPr lang="en-IN" sz="2400" b="1">
            <a:solidFill>
              <a:schemeClr val="accent4"/>
            </a:solidFill>
            <a:latin typeface="Arial" panose="020B0604020202020204" pitchFamily="34" charset="0"/>
            <a:cs typeface="Arial" panose="020B0604020202020204" pitchFamily="34" charset="0"/>
          </a:endParaRPr>
        </a:p>
      </xdr:txBody>
    </xdr:sp>
    <xdr:clientData/>
  </xdr:oneCellAnchor>
  <xdr:twoCellAnchor>
    <xdr:from>
      <xdr:col>11</xdr:col>
      <xdr:colOff>435426</xdr:colOff>
      <xdr:row>4</xdr:row>
      <xdr:rowOff>81640</xdr:rowOff>
    </xdr:from>
    <xdr:to>
      <xdr:col>14</xdr:col>
      <xdr:colOff>381000</xdr:colOff>
      <xdr:row>14</xdr:row>
      <xdr:rowOff>95249</xdr:rowOff>
    </xdr:to>
    <xdr:sp macro="" textlink="">
      <xdr:nvSpPr>
        <xdr:cNvPr id="12" name="Rectangle: Rounded Corners 11">
          <a:extLst>
            <a:ext uri="{FF2B5EF4-FFF2-40B4-BE49-F238E27FC236}">
              <a16:creationId xmlns:a16="http://schemas.microsoft.com/office/drawing/2014/main" id="{9C2C8740-531F-47E1-924E-1207614B73C0}"/>
            </a:ext>
          </a:extLst>
        </xdr:cNvPr>
        <xdr:cNvSpPr/>
      </xdr:nvSpPr>
      <xdr:spPr>
        <a:xfrm>
          <a:off x="9756319" y="816426"/>
          <a:ext cx="2456092" cy="185057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Percentage of Active JobCards: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xdr:col>
      <xdr:colOff>625928</xdr:colOff>
      <xdr:row>4</xdr:row>
      <xdr:rowOff>47626</xdr:rowOff>
    </xdr:from>
    <xdr:to>
      <xdr:col>4</xdr:col>
      <xdr:colOff>92298</xdr:colOff>
      <xdr:row>10</xdr:row>
      <xdr:rowOff>53364</xdr:rowOff>
    </xdr:to>
    <xdr:sp macro="" textlink="">
      <xdr:nvSpPr>
        <xdr:cNvPr id="13" name="Rectangle: Rounded Corners 12">
          <a:extLst>
            <a:ext uri="{FF2B5EF4-FFF2-40B4-BE49-F238E27FC236}">
              <a16:creationId xmlns:a16="http://schemas.microsoft.com/office/drawing/2014/main" id="{A52EBAF9-6BED-48F5-9FD1-BB85188887EB}"/>
            </a:ext>
          </a:extLst>
        </xdr:cNvPr>
        <xdr:cNvSpPr/>
      </xdr:nvSpPr>
      <xdr:spPr>
        <a:xfrm>
          <a:off x="1462768" y="782412"/>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JobCards </a:t>
          </a:r>
        </a:p>
        <a:p>
          <a:pPr algn="l"/>
          <a:r>
            <a:rPr lang="en-IN" sz="1800" b="1" baseline="0">
              <a:solidFill>
                <a:srgbClr val="7030A0"/>
              </a:solidFill>
              <a:latin typeface="Arial" panose="020B0604020202020204" pitchFamily="34" charset="0"/>
              <a:cs typeface="Arial" panose="020B0604020202020204" pitchFamily="34" charset="0"/>
            </a:rPr>
            <a:t>Issued:</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4</xdr:col>
      <xdr:colOff>170089</xdr:colOff>
      <xdr:row>4</xdr:row>
      <xdr:rowOff>47626</xdr:rowOff>
    </xdr:from>
    <xdr:to>
      <xdr:col>6</xdr:col>
      <xdr:colOff>473297</xdr:colOff>
      <xdr:row>10</xdr:row>
      <xdr:rowOff>53364</xdr:rowOff>
    </xdr:to>
    <xdr:sp macro="" textlink="">
      <xdr:nvSpPr>
        <xdr:cNvPr id="14" name="Rectangle: Rounded Corners 13">
          <a:extLst>
            <a:ext uri="{FF2B5EF4-FFF2-40B4-BE49-F238E27FC236}">
              <a16:creationId xmlns:a16="http://schemas.microsoft.com/office/drawing/2014/main" id="{3FC81E05-B63C-4E48-A7CD-F3A70D30E431}"/>
            </a:ext>
          </a:extLst>
        </xdr:cNvPr>
        <xdr:cNvSpPr/>
      </xdr:nvSpPr>
      <xdr:spPr>
        <a:xfrm>
          <a:off x="3517446" y="782412"/>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Total</a:t>
          </a:r>
          <a:r>
            <a:rPr lang="en-IN" sz="1800" b="1" baseline="0">
              <a:solidFill>
                <a:srgbClr val="7030A0"/>
              </a:solidFill>
              <a:latin typeface="Arial" panose="020B0604020202020204" pitchFamily="34" charset="0"/>
              <a:cs typeface="Arial" panose="020B0604020202020204" pitchFamily="34" charset="0"/>
            </a:rPr>
            <a:t> No.of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1</xdr:col>
      <xdr:colOff>673552</xdr:colOff>
      <xdr:row>7</xdr:row>
      <xdr:rowOff>138274</xdr:rowOff>
    </xdr:from>
    <xdr:ext cx="1789339" cy="483054"/>
    <xdr:sp macro="" textlink="'Job Card Utilization rate'!A81">
      <xdr:nvSpPr>
        <xdr:cNvPr id="15" name="TextBox 14">
          <a:extLst>
            <a:ext uri="{FF2B5EF4-FFF2-40B4-BE49-F238E27FC236}">
              <a16:creationId xmlns:a16="http://schemas.microsoft.com/office/drawing/2014/main" id="{73F5BE1E-BB3B-4059-A2D5-800B8A8BB47A}"/>
            </a:ext>
          </a:extLst>
        </xdr:cNvPr>
        <xdr:cNvSpPr txBox="1"/>
      </xdr:nvSpPr>
      <xdr:spPr>
        <a:xfrm>
          <a:off x="1513993" y="1461970"/>
          <a:ext cx="1789339" cy="483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EECEC72-55B4-4DBB-B3DC-11D66568F980}" type="TxLink">
            <a:rPr lang="en-US" sz="2400" b="1" i="0" u="none" strike="noStrike">
              <a:solidFill>
                <a:schemeClr val="accent4"/>
              </a:solidFill>
              <a:latin typeface="Arial" panose="020B0604020202020204" pitchFamily="34" charset="0"/>
              <a:cs typeface="Arial" panose="020B0604020202020204" pitchFamily="34" charset="0"/>
            </a:rPr>
            <a:pPr/>
            <a:t>155746806</a:t>
          </a:fld>
          <a:endParaRPr lang="en-IN" sz="2000" b="1">
            <a:solidFill>
              <a:schemeClr val="accent4"/>
            </a:solidFill>
            <a:latin typeface="Arial" panose="020B0604020202020204" pitchFamily="34" charset="0"/>
            <a:cs typeface="Arial" panose="020B0604020202020204" pitchFamily="34" charset="0"/>
          </a:endParaRPr>
        </a:p>
      </xdr:txBody>
    </xdr:sp>
    <xdr:clientData/>
  </xdr:oneCellAnchor>
  <xdr:oneCellAnchor>
    <xdr:from>
      <xdr:col>4</xdr:col>
      <xdr:colOff>210912</xdr:colOff>
      <xdr:row>7</xdr:row>
      <xdr:rowOff>158681</xdr:rowOff>
    </xdr:from>
    <xdr:ext cx="1773027" cy="421821"/>
    <xdr:sp macro="" textlink="'Job Card Utilization rate'!C81">
      <xdr:nvSpPr>
        <xdr:cNvPr id="16" name="TextBox 15">
          <a:extLst>
            <a:ext uri="{FF2B5EF4-FFF2-40B4-BE49-F238E27FC236}">
              <a16:creationId xmlns:a16="http://schemas.microsoft.com/office/drawing/2014/main" id="{30A1C914-CFF6-4BF5-A738-12F18337E91C}"/>
            </a:ext>
          </a:extLst>
        </xdr:cNvPr>
        <xdr:cNvSpPr txBox="1"/>
      </xdr:nvSpPr>
      <xdr:spPr>
        <a:xfrm>
          <a:off x="3572677" y="1482377"/>
          <a:ext cx="1773027" cy="421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C0592E0-3562-432F-8C8E-18E9C6B19093}" type="TxLink">
            <a:rPr lang="en-US" sz="2400" b="1" i="0" u="none" strike="noStrike">
              <a:solidFill>
                <a:schemeClr val="accent4"/>
              </a:solidFill>
              <a:latin typeface="Arial" panose="020B0604020202020204" pitchFamily="34" charset="0"/>
              <a:cs typeface="Arial" panose="020B0604020202020204" pitchFamily="34" charset="0"/>
            </a:rPr>
            <a:pPr/>
            <a:t>269233343</a:t>
          </a:fld>
          <a:endParaRPr lang="en-IN" sz="2000" b="1">
            <a:solidFill>
              <a:schemeClr val="accent4"/>
            </a:solidFill>
            <a:latin typeface="Arial" panose="020B0604020202020204" pitchFamily="34" charset="0"/>
            <a:cs typeface="Arial" panose="020B0604020202020204" pitchFamily="34" charset="0"/>
          </a:endParaRPr>
        </a:p>
      </xdr:txBody>
    </xdr:sp>
    <xdr:clientData/>
  </xdr:oneCellAnchor>
  <xdr:twoCellAnchor>
    <xdr:from>
      <xdr:col>9</xdr:col>
      <xdr:colOff>13607</xdr:colOff>
      <xdr:row>4</xdr:row>
      <xdr:rowOff>68037</xdr:rowOff>
    </xdr:from>
    <xdr:to>
      <xdr:col>11</xdr:col>
      <xdr:colOff>316815</xdr:colOff>
      <xdr:row>10</xdr:row>
      <xdr:rowOff>73775</xdr:rowOff>
    </xdr:to>
    <xdr:sp macro="" textlink="">
      <xdr:nvSpPr>
        <xdr:cNvPr id="17" name="Rectangle: Rounded Corners 16">
          <a:extLst>
            <a:ext uri="{FF2B5EF4-FFF2-40B4-BE49-F238E27FC236}">
              <a16:creationId xmlns:a16="http://schemas.microsoft.com/office/drawing/2014/main" id="{36B91533-7CD5-4DB0-BC8D-746423681D06}"/>
            </a:ext>
          </a:extLst>
        </xdr:cNvPr>
        <xdr:cNvSpPr/>
      </xdr:nvSpPr>
      <xdr:spPr>
        <a:xfrm>
          <a:off x="7660821" y="802823"/>
          <a:ext cx="1976887" cy="110791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Active W</a:t>
          </a:r>
          <a:r>
            <a:rPr lang="en-IN" sz="1800" b="1" baseline="0">
              <a:solidFill>
                <a:srgbClr val="7030A0"/>
              </a:solidFill>
              <a:latin typeface="Arial" panose="020B0604020202020204" pitchFamily="34" charset="0"/>
              <a:cs typeface="Arial" panose="020B0604020202020204" pitchFamily="34" charset="0"/>
            </a:rPr>
            <a:t>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oneCellAnchor>
    <xdr:from>
      <xdr:col>9</xdr:col>
      <xdr:colOff>75595</xdr:colOff>
      <xdr:row>7</xdr:row>
      <xdr:rowOff>142132</xdr:rowOff>
    </xdr:from>
    <xdr:ext cx="1653532" cy="505195"/>
    <xdr:sp macro="" textlink="'Job Card Utilization rate'!I81">
      <xdr:nvSpPr>
        <xdr:cNvPr id="18" name="TextBox 17">
          <a:extLst>
            <a:ext uri="{FF2B5EF4-FFF2-40B4-BE49-F238E27FC236}">
              <a16:creationId xmlns:a16="http://schemas.microsoft.com/office/drawing/2014/main" id="{F1432AAD-362F-4DC4-B9C3-843EBB3ECCFB}"/>
            </a:ext>
          </a:extLst>
        </xdr:cNvPr>
        <xdr:cNvSpPr txBox="1"/>
      </xdr:nvSpPr>
      <xdr:spPr>
        <a:xfrm>
          <a:off x="7751624" y="1465828"/>
          <a:ext cx="1653532" cy="505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09350FB-1263-4E24-A425-1749D9B03B78}" type="TxLink">
            <a:rPr lang="en-US" sz="2400" b="1" i="0" u="none" strike="noStrike">
              <a:solidFill>
                <a:schemeClr val="accent4"/>
              </a:solidFill>
              <a:latin typeface="Arial" panose="020B0604020202020204" pitchFamily="34" charset="0"/>
              <a:cs typeface="Arial" panose="020B0604020202020204" pitchFamily="34" charset="0"/>
            </a:rPr>
            <a:pPr/>
            <a:t>175479159</a:t>
          </a:fld>
          <a:endParaRPr lang="en-IN" sz="2400" b="1">
            <a:solidFill>
              <a:schemeClr val="accent4"/>
            </a:solidFill>
            <a:latin typeface="Arial" panose="020B0604020202020204" pitchFamily="34" charset="0"/>
            <a:cs typeface="Arial" panose="020B0604020202020204" pitchFamily="34" charset="0"/>
          </a:endParaRPr>
        </a:p>
      </xdr:txBody>
    </xdr:sp>
    <xdr:clientData/>
  </xdr:oneCellAnchor>
  <xdr:twoCellAnchor>
    <xdr:from>
      <xdr:col>14</xdr:col>
      <xdr:colOff>499380</xdr:colOff>
      <xdr:row>4</xdr:row>
      <xdr:rowOff>84361</xdr:rowOff>
    </xdr:from>
    <xdr:to>
      <xdr:col>17</xdr:col>
      <xdr:colOff>444954</xdr:colOff>
      <xdr:row>14</xdr:row>
      <xdr:rowOff>97970</xdr:rowOff>
    </xdr:to>
    <xdr:sp macro="" textlink="">
      <xdr:nvSpPr>
        <xdr:cNvPr id="19" name="Rectangle: Rounded Corners 18">
          <a:extLst>
            <a:ext uri="{FF2B5EF4-FFF2-40B4-BE49-F238E27FC236}">
              <a16:creationId xmlns:a16="http://schemas.microsoft.com/office/drawing/2014/main" id="{943900B2-9CF3-41AD-8EE4-EBC27AA2D637}"/>
            </a:ext>
          </a:extLst>
        </xdr:cNvPr>
        <xdr:cNvSpPr/>
      </xdr:nvSpPr>
      <xdr:spPr>
        <a:xfrm>
          <a:off x="12330791" y="819147"/>
          <a:ext cx="2456092" cy="185057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i="0" u="none" strike="noStrike">
              <a:solidFill>
                <a:srgbClr val="7030A0"/>
              </a:solidFill>
              <a:effectLst/>
              <a:latin typeface="Arial" panose="020B0604020202020204" pitchFamily="34" charset="0"/>
              <a:ea typeface="+mn-ea"/>
              <a:cs typeface="Arial" panose="020B0604020202020204" pitchFamily="34" charset="0"/>
            </a:rPr>
            <a:t>Percentage of Active Workers:</a:t>
          </a:r>
          <a:endParaRPr lang="en-IN" sz="1800" b="1">
            <a:solidFill>
              <a:srgbClr val="7030A0"/>
            </a:solidFill>
            <a:latin typeface="Arial" panose="020B0604020202020204" pitchFamily="34" charset="0"/>
            <a:cs typeface="Arial" panose="020B0604020202020204" pitchFamily="34" charset="0"/>
          </a:endParaRPr>
        </a:p>
      </xdr:txBody>
    </xdr:sp>
    <xdr:clientData/>
  </xdr:twoCellAnchor>
  <xdr:twoCellAnchor>
    <xdr:from>
      <xdr:col>11</xdr:col>
      <xdr:colOff>560294</xdr:colOff>
      <xdr:row>7</xdr:row>
      <xdr:rowOff>102054</xdr:rowOff>
    </xdr:from>
    <xdr:to>
      <xdr:col>14</xdr:col>
      <xdr:colOff>183696</xdr:colOff>
      <xdr:row>14</xdr:row>
      <xdr:rowOff>42022</xdr:rowOff>
    </xdr:to>
    <xdr:graphicFrame macro="">
      <xdr:nvGraphicFramePr>
        <xdr:cNvPr id="20" name="Chart 19">
          <a:extLst>
            <a:ext uri="{FF2B5EF4-FFF2-40B4-BE49-F238E27FC236}">
              <a16:creationId xmlns:a16="http://schemas.microsoft.com/office/drawing/2014/main" id="{4E528081-7102-41B3-A509-E487AC6FB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130826</xdr:colOff>
      <xdr:row>9</xdr:row>
      <xdr:rowOff>169314</xdr:rowOff>
    </xdr:from>
    <xdr:ext cx="670594" cy="505195"/>
    <xdr:sp macro="" textlink="'Job Card Utilization rate'!D85">
      <xdr:nvSpPr>
        <xdr:cNvPr id="22" name="TextBox 21">
          <a:extLst>
            <a:ext uri="{FF2B5EF4-FFF2-40B4-BE49-F238E27FC236}">
              <a16:creationId xmlns:a16="http://schemas.microsoft.com/office/drawing/2014/main" id="{55D5EDDD-9179-4879-9F49-FD3DED3F441F}"/>
            </a:ext>
          </a:extLst>
        </xdr:cNvPr>
        <xdr:cNvSpPr txBox="1"/>
      </xdr:nvSpPr>
      <xdr:spPr>
        <a:xfrm>
          <a:off x="10328179" y="1871208"/>
          <a:ext cx="670594" cy="505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043FEB4-33DB-41AA-AD17-FC2407FB4E62}" type="TxLink">
            <a:rPr lang="en-US" sz="1600" b="1" i="0" u="none" strike="noStrike">
              <a:solidFill>
                <a:schemeClr val="bg1"/>
              </a:solidFill>
              <a:latin typeface="Arial" panose="020B0604020202020204" pitchFamily="34" charset="0"/>
              <a:cs typeface="Arial" panose="020B0604020202020204" pitchFamily="34" charset="0"/>
            </a:rPr>
            <a:pPr/>
            <a:t>62%</a:t>
          </a:fld>
          <a:endParaRPr lang="en-IN" sz="3200" b="1">
            <a:solidFill>
              <a:schemeClr val="bg1"/>
            </a:solidFill>
            <a:latin typeface="Arial" panose="020B0604020202020204" pitchFamily="34" charset="0"/>
            <a:cs typeface="Arial" panose="020B0604020202020204" pitchFamily="34" charset="0"/>
          </a:endParaRPr>
        </a:p>
      </xdr:txBody>
    </xdr:sp>
    <xdr:clientData/>
  </xdr:oneCellAnchor>
  <xdr:twoCellAnchor>
    <xdr:from>
      <xdr:col>14</xdr:col>
      <xdr:colOff>665350</xdr:colOff>
      <xdr:row>7</xdr:row>
      <xdr:rowOff>73270</xdr:rowOff>
    </xdr:from>
    <xdr:to>
      <xdr:col>17</xdr:col>
      <xdr:colOff>109905</xdr:colOff>
      <xdr:row>14</xdr:row>
      <xdr:rowOff>42022</xdr:rowOff>
    </xdr:to>
    <xdr:graphicFrame macro="">
      <xdr:nvGraphicFramePr>
        <xdr:cNvPr id="23" name="Chart 22">
          <a:extLst>
            <a:ext uri="{FF2B5EF4-FFF2-40B4-BE49-F238E27FC236}">
              <a16:creationId xmlns:a16="http://schemas.microsoft.com/office/drawing/2014/main" id="{00FA406E-D621-4725-9D77-FE32D8F19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196751</xdr:colOff>
      <xdr:row>9</xdr:row>
      <xdr:rowOff>171859</xdr:rowOff>
    </xdr:from>
    <xdr:ext cx="670594" cy="505195"/>
    <xdr:sp macro="" textlink="'Job Card Utilization rate'!$D$89">
      <xdr:nvSpPr>
        <xdr:cNvPr id="24" name="TextBox 23">
          <a:extLst>
            <a:ext uri="{FF2B5EF4-FFF2-40B4-BE49-F238E27FC236}">
              <a16:creationId xmlns:a16="http://schemas.microsoft.com/office/drawing/2014/main" id="{EE0FD092-EE10-4E52-B0DA-70688365B186}"/>
            </a:ext>
          </a:extLst>
        </xdr:cNvPr>
        <xdr:cNvSpPr txBox="1"/>
      </xdr:nvSpPr>
      <xdr:spPr>
        <a:xfrm>
          <a:off x="12915427" y="1873753"/>
          <a:ext cx="670594" cy="505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4844909-94E2-42E8-A12A-C527AE4E431E}" type="TxLink">
            <a:rPr lang="en-US" sz="1600" b="1" i="0" u="none" strike="noStrike">
              <a:solidFill>
                <a:schemeClr val="bg1"/>
              </a:solidFill>
              <a:latin typeface="Arial" panose="020B0604020202020204" pitchFamily="34" charset="0"/>
              <a:cs typeface="Arial" panose="020B0604020202020204" pitchFamily="34" charset="0"/>
            </a:rPr>
            <a:pPr/>
            <a:t>65%</a:t>
          </a:fld>
          <a:endParaRPr lang="en-IN" sz="4000" b="1">
            <a:solidFill>
              <a:schemeClr val="bg1"/>
            </a:solidFill>
            <a:latin typeface="Arial" panose="020B0604020202020204" pitchFamily="34" charset="0"/>
            <a:cs typeface="Arial" panose="020B0604020202020204" pitchFamily="34" charset="0"/>
          </a:endParaRPr>
        </a:p>
      </xdr:txBody>
    </xdr:sp>
    <xdr:clientData/>
  </xdr:oneCellAnchor>
  <xdr:twoCellAnchor editAs="oneCell">
    <xdr:from>
      <xdr:col>1</xdr:col>
      <xdr:colOff>641580</xdr:colOff>
      <xdr:row>10</xdr:row>
      <xdr:rowOff>149945</xdr:rowOff>
    </xdr:from>
    <xdr:to>
      <xdr:col>4</xdr:col>
      <xdr:colOff>35017</xdr:colOff>
      <xdr:row>49</xdr:row>
      <xdr:rowOff>90286</xdr:rowOff>
    </xdr:to>
    <mc:AlternateContent xmlns:mc="http://schemas.openxmlformats.org/markup-compatibility/2006" xmlns:a14="http://schemas.microsoft.com/office/drawing/2010/main">
      <mc:Choice Requires="a14">
        <xdr:graphicFrame macro="">
          <xdr:nvGraphicFramePr>
            <xdr:cNvPr id="25" name="state_name 1">
              <a:extLst>
                <a:ext uri="{FF2B5EF4-FFF2-40B4-BE49-F238E27FC236}">
                  <a16:creationId xmlns:a16="http://schemas.microsoft.com/office/drawing/2014/main" id="{F8B4D6F7-8DAE-4D26-BF85-FB22CFDA957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_name 1"/>
            </a:graphicData>
          </a:graphic>
        </xdr:graphicFrame>
      </mc:Choice>
      <mc:Fallback xmlns="">
        <xdr:sp macro="" textlink="">
          <xdr:nvSpPr>
            <xdr:cNvPr id="0" name=""/>
            <xdr:cNvSpPr>
              <a:spLocks noTextEdit="1"/>
            </xdr:cNvSpPr>
          </xdr:nvSpPr>
          <xdr:spPr>
            <a:xfrm>
              <a:off x="1481155" y="2015667"/>
              <a:ext cx="1912161" cy="7210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70037</xdr:colOff>
      <xdr:row>10</xdr:row>
      <xdr:rowOff>161084</xdr:rowOff>
    </xdr:from>
    <xdr:to>
      <xdr:col>12</xdr:col>
      <xdr:colOff>490256</xdr:colOff>
      <xdr:row>49</xdr:row>
      <xdr:rowOff>70036</xdr:rowOff>
    </xdr:to>
    <xdr:graphicFrame macro="">
      <xdr:nvGraphicFramePr>
        <xdr:cNvPr id="26" name="Chart 25">
          <a:extLst>
            <a:ext uri="{FF2B5EF4-FFF2-40B4-BE49-F238E27FC236}">
              <a16:creationId xmlns:a16="http://schemas.microsoft.com/office/drawing/2014/main" id="{7E8BD59C-1B85-4BDD-B68D-2CBF852AD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679356</xdr:colOff>
      <xdr:row>11</xdr:row>
      <xdr:rowOff>7002</xdr:rowOff>
    </xdr:from>
    <xdr:ext cx="5743015" cy="868456"/>
    <xdr:sp macro="" textlink="">
      <xdr:nvSpPr>
        <xdr:cNvPr id="27" name="TextBox 26">
          <a:extLst>
            <a:ext uri="{FF2B5EF4-FFF2-40B4-BE49-F238E27FC236}">
              <a16:creationId xmlns:a16="http://schemas.microsoft.com/office/drawing/2014/main" id="{0A93D834-C67E-458F-9158-56B899724EB1}"/>
            </a:ext>
          </a:extLst>
        </xdr:cNvPr>
        <xdr:cNvSpPr txBox="1"/>
      </xdr:nvSpPr>
      <xdr:spPr>
        <a:xfrm>
          <a:off x="4041121" y="2087095"/>
          <a:ext cx="5743015" cy="868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i="0">
              <a:solidFill>
                <a:schemeClr val="bg1"/>
              </a:solidFill>
              <a:effectLst/>
              <a:latin typeface="Arial" panose="020B0604020202020204" pitchFamily="34" charset="0"/>
              <a:ea typeface="+mn-ea"/>
              <a:cs typeface="Arial" panose="020B0604020202020204" pitchFamily="34" charset="0"/>
            </a:rPr>
            <a:t>States : JobCards</a:t>
          </a:r>
          <a:r>
            <a:rPr lang="en-IN" sz="2400" b="1" i="0" baseline="0">
              <a:solidFill>
                <a:schemeClr val="bg1"/>
              </a:solidFill>
              <a:effectLst/>
              <a:latin typeface="Arial" panose="020B0604020202020204" pitchFamily="34" charset="0"/>
              <a:ea typeface="+mn-ea"/>
              <a:cs typeface="Arial" panose="020B0604020202020204" pitchFamily="34" charset="0"/>
            </a:rPr>
            <a:t> Issued vs Active JobCards:</a:t>
          </a:r>
          <a:endParaRPr lang="en-US" sz="2800" b="1" i="0" u="none" strike="noStrike">
            <a:solidFill>
              <a:schemeClr val="bg1"/>
            </a:solidFill>
            <a:latin typeface="Arial" panose="020B0604020202020204" pitchFamily="34" charset="0"/>
            <a:cs typeface="Arial" panose="020B0604020202020204" pitchFamily="34" charset="0"/>
          </a:endParaRPr>
        </a:p>
      </xdr:txBody>
    </xdr:sp>
    <xdr:clientData/>
  </xdr:oneCellAnchor>
  <xdr:twoCellAnchor>
    <xdr:from>
      <xdr:col>12</xdr:col>
      <xdr:colOff>147077</xdr:colOff>
      <xdr:row>15</xdr:row>
      <xdr:rowOff>63032</xdr:rowOff>
    </xdr:from>
    <xdr:to>
      <xdr:col>17</xdr:col>
      <xdr:colOff>497260</xdr:colOff>
      <xdr:row>31</xdr:row>
      <xdr:rowOff>161084</xdr:rowOff>
    </xdr:to>
    <xdr:sp macro="" textlink="">
      <xdr:nvSpPr>
        <xdr:cNvPr id="28" name="Rectangle: Rounded Corners 27">
          <a:extLst>
            <a:ext uri="{FF2B5EF4-FFF2-40B4-BE49-F238E27FC236}">
              <a16:creationId xmlns:a16="http://schemas.microsoft.com/office/drawing/2014/main" id="{EB1D790A-5BDD-4242-98EF-DE20062C81BD}"/>
            </a:ext>
          </a:extLst>
        </xdr:cNvPr>
        <xdr:cNvSpPr/>
      </xdr:nvSpPr>
      <xdr:spPr>
        <a:xfrm>
          <a:off x="10344430" y="2899522"/>
          <a:ext cx="4552389" cy="312364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800" b="1">
              <a:solidFill>
                <a:srgbClr val="7030A0"/>
              </a:solidFill>
              <a:latin typeface="Arial" panose="020B0604020202020204" pitchFamily="34" charset="0"/>
              <a:cs typeface="Arial" panose="020B0604020202020204" pitchFamily="34" charset="0"/>
            </a:rPr>
            <a:t>Leading States in MGNREGA Job Card Utilization:</a:t>
          </a:r>
        </a:p>
      </xdr:txBody>
    </xdr:sp>
    <xdr:clientData/>
  </xdr:twoCellAnchor>
  <xdr:twoCellAnchor>
    <xdr:from>
      <xdr:col>12</xdr:col>
      <xdr:colOff>133070</xdr:colOff>
      <xdr:row>32</xdr:row>
      <xdr:rowOff>70037</xdr:rowOff>
    </xdr:from>
    <xdr:to>
      <xdr:col>17</xdr:col>
      <xdr:colOff>525276</xdr:colOff>
      <xdr:row>48</xdr:row>
      <xdr:rowOff>142313</xdr:rowOff>
    </xdr:to>
    <xdr:sp macro="" textlink="">
      <xdr:nvSpPr>
        <xdr:cNvPr id="29" name="Rectangle: Rounded Corners 28">
          <a:extLst>
            <a:ext uri="{FF2B5EF4-FFF2-40B4-BE49-F238E27FC236}">
              <a16:creationId xmlns:a16="http://schemas.microsoft.com/office/drawing/2014/main" id="{A8ED6C26-DCE5-44D4-BB21-D366FC6A4B29}"/>
            </a:ext>
          </a:extLst>
        </xdr:cNvPr>
        <xdr:cNvSpPr/>
      </xdr:nvSpPr>
      <xdr:spPr>
        <a:xfrm>
          <a:off x="10330423" y="6121213"/>
          <a:ext cx="4594412" cy="309786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IN" sz="1800" b="1">
              <a:solidFill>
                <a:srgbClr val="7030A0"/>
              </a:solidFill>
              <a:latin typeface="Arial" panose="020B0604020202020204" pitchFamily="34" charset="0"/>
              <a:cs typeface="Arial" panose="020B0604020202020204" pitchFamily="34" charset="0"/>
            </a:rPr>
            <a:t>Trailing States in MGNREGA Job Card Utilization:</a:t>
          </a:r>
          <a:endParaRPr lang="en-IN" sz="1800">
            <a:solidFill>
              <a:srgbClr val="7030A0"/>
            </a:solidFill>
            <a:latin typeface="Arial" panose="020B0604020202020204" pitchFamily="34" charset="0"/>
            <a:cs typeface="Arial" panose="020B0604020202020204" pitchFamily="34" charset="0"/>
          </a:endParaRPr>
        </a:p>
      </xdr:txBody>
    </xdr:sp>
    <xdr:clientData/>
  </xdr:twoCellAnchor>
  <xdr:twoCellAnchor>
    <xdr:from>
      <xdr:col>12</xdr:col>
      <xdr:colOff>182097</xdr:colOff>
      <xdr:row>18</xdr:row>
      <xdr:rowOff>175093</xdr:rowOff>
    </xdr:from>
    <xdr:to>
      <xdr:col>17</xdr:col>
      <xdr:colOff>315165</xdr:colOff>
      <xdr:row>31</xdr:row>
      <xdr:rowOff>56028</xdr:rowOff>
    </xdr:to>
    <xdr:graphicFrame macro="">
      <xdr:nvGraphicFramePr>
        <xdr:cNvPr id="30" name="Chart 29">
          <a:extLst>
            <a:ext uri="{FF2B5EF4-FFF2-40B4-BE49-F238E27FC236}">
              <a16:creationId xmlns:a16="http://schemas.microsoft.com/office/drawing/2014/main" id="{D012DE45-8CF4-4AB9-8E63-3B0B3D6F0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98053</xdr:colOff>
      <xdr:row>36</xdr:row>
      <xdr:rowOff>0</xdr:rowOff>
    </xdr:from>
    <xdr:to>
      <xdr:col>17</xdr:col>
      <xdr:colOff>189101</xdr:colOff>
      <xdr:row>48</xdr:row>
      <xdr:rowOff>111845</xdr:rowOff>
    </xdr:to>
    <xdr:graphicFrame macro="">
      <xdr:nvGraphicFramePr>
        <xdr:cNvPr id="31" name="Chart 30">
          <a:extLst>
            <a:ext uri="{FF2B5EF4-FFF2-40B4-BE49-F238E27FC236}">
              <a16:creationId xmlns:a16="http://schemas.microsoft.com/office/drawing/2014/main" id="{2A552599-ED65-4AA4-9BD0-E97D03447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572833</xdr:colOff>
      <xdr:row>8</xdr:row>
      <xdr:rowOff>90281</xdr:rowOff>
    </xdr:from>
    <xdr:to>
      <xdr:col>1</xdr:col>
      <xdr:colOff>532490</xdr:colOff>
      <xdr:row>12</xdr:row>
      <xdr:rowOff>89597</xdr:rowOff>
    </xdr:to>
    <xdr:pic>
      <xdr:nvPicPr>
        <xdr:cNvPr id="7" name="Graphic 32" descr="Business Growth with solid fill">
          <a:extLst>
            <a:ext uri="{FF2B5EF4-FFF2-40B4-BE49-F238E27FC236}">
              <a16:creationId xmlns:a16="http://schemas.microsoft.com/office/drawing/2014/main" id="{08E20394-ABC6-3FB2-23F1-F90CE2C8CD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2833" y="1582309"/>
          <a:ext cx="798923" cy="743249"/>
        </a:xfrm>
        <a:prstGeom prst="rect">
          <a:avLst/>
        </a:prstGeom>
      </xdr:spPr>
    </xdr:pic>
    <xdr:clientData/>
  </xdr:twoCellAnchor>
  <xdr:twoCellAnchor editAs="oneCell">
    <xdr:from>
      <xdr:col>0</xdr:col>
      <xdr:colOff>357944</xdr:colOff>
      <xdr:row>23</xdr:row>
      <xdr:rowOff>129548</xdr:rowOff>
    </xdr:from>
    <xdr:to>
      <xdr:col>1</xdr:col>
      <xdr:colOff>678192</xdr:colOff>
      <xdr:row>29</xdr:row>
      <xdr:rowOff>151514</xdr:rowOff>
    </xdr:to>
    <xdr:pic>
      <xdr:nvPicPr>
        <xdr:cNvPr id="5" name="Graphic 34" descr="Checklist with solid fill">
          <a:extLst>
            <a:ext uri="{FF2B5EF4-FFF2-40B4-BE49-F238E27FC236}">
              <a16:creationId xmlns:a16="http://schemas.microsoft.com/office/drawing/2014/main" id="{F4AF4A33-027B-EB3C-ADC1-2864907DBB0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7944" y="4538874"/>
          <a:ext cx="1160375" cy="1145702"/>
        </a:xfrm>
        <a:prstGeom prst="rect">
          <a:avLst/>
        </a:prstGeom>
      </xdr:spPr>
    </xdr:pic>
    <xdr:clientData/>
  </xdr:twoCellAnchor>
  <xdr:twoCellAnchor editAs="oneCell">
    <xdr:from>
      <xdr:col>0</xdr:col>
      <xdr:colOff>504861</xdr:colOff>
      <xdr:row>15</xdr:row>
      <xdr:rowOff>6935</xdr:rowOff>
    </xdr:from>
    <xdr:to>
      <xdr:col>1</xdr:col>
      <xdr:colOff>530129</xdr:colOff>
      <xdr:row>19</xdr:row>
      <xdr:rowOff>129514</xdr:rowOff>
    </xdr:to>
    <xdr:pic>
      <xdr:nvPicPr>
        <xdr:cNvPr id="21" name="Graphic 36" descr="Social network with solid fill">
          <a:extLst>
            <a:ext uri="{FF2B5EF4-FFF2-40B4-BE49-F238E27FC236}">
              <a16:creationId xmlns:a16="http://schemas.microsoft.com/office/drawing/2014/main" id="{B9FF2DF3-5FF0-60B8-49AB-B87D0D8D7FB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04861" y="2917946"/>
          <a:ext cx="865395" cy="871736"/>
        </a:xfrm>
        <a:prstGeom prst="rect">
          <a:avLst/>
        </a:prstGeom>
      </xdr:spPr>
    </xdr:pic>
    <xdr:clientData/>
  </xdr:twoCellAnchor>
  <xdr:twoCellAnchor editAs="oneCell">
    <xdr:from>
      <xdr:col>0</xdr:col>
      <xdr:colOff>459907</xdr:colOff>
      <xdr:row>0</xdr:row>
      <xdr:rowOff>127792</xdr:rowOff>
    </xdr:from>
    <xdr:to>
      <xdr:col>1</xdr:col>
      <xdr:colOff>534602</xdr:colOff>
      <xdr:row>5</xdr:row>
      <xdr:rowOff>127692</xdr:rowOff>
    </xdr:to>
    <xdr:pic>
      <xdr:nvPicPr>
        <xdr:cNvPr id="39" name="Graphic 38" descr="Bank with solid fill">
          <a:extLst>
            <a:ext uri="{FF2B5EF4-FFF2-40B4-BE49-F238E27FC236}">
              <a16:creationId xmlns:a16="http://schemas.microsoft.com/office/drawing/2014/main" id="{265C450E-3202-4DF2-90CA-73C578311B8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9907" y="127792"/>
          <a:ext cx="909763" cy="913256"/>
        </a:xfrm>
        <a:prstGeom prst="rect">
          <a:avLst/>
        </a:prstGeom>
      </xdr:spPr>
    </xdr:pic>
    <xdr:clientData/>
  </xdr:twoCellAnchor>
  <xdr:twoCellAnchor editAs="oneCell">
    <xdr:from>
      <xdr:col>0</xdr:col>
      <xdr:colOff>425866</xdr:colOff>
      <xdr:row>33</xdr:row>
      <xdr:rowOff>130060</xdr:rowOff>
    </xdr:from>
    <xdr:to>
      <xdr:col>1</xdr:col>
      <xdr:colOff>560610</xdr:colOff>
      <xdr:row>39</xdr:row>
      <xdr:rowOff>5352</xdr:rowOff>
    </xdr:to>
    <xdr:pic>
      <xdr:nvPicPr>
        <xdr:cNvPr id="40" name="Graphic 39" descr="Briefcase with solid fill">
          <a:extLst>
            <a:ext uri="{FF2B5EF4-FFF2-40B4-BE49-F238E27FC236}">
              <a16:creationId xmlns:a16="http://schemas.microsoft.com/office/drawing/2014/main" id="{84F14B9A-F89D-4834-8C92-CE1186D7AFA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25866" y="6412279"/>
          <a:ext cx="974871" cy="999028"/>
        </a:xfrm>
        <a:prstGeom prst="rect">
          <a:avLst/>
        </a:prstGeom>
      </xdr:spPr>
    </xdr:pic>
    <xdr:clientData/>
  </xdr:twoCellAnchor>
  <xdr:twoCellAnchor editAs="oneCell">
    <xdr:from>
      <xdr:col>0</xdr:col>
      <xdr:colOff>278259</xdr:colOff>
      <xdr:row>42</xdr:row>
      <xdr:rowOff>26756</xdr:rowOff>
    </xdr:from>
    <xdr:to>
      <xdr:col>1</xdr:col>
      <xdr:colOff>791966</xdr:colOff>
      <xdr:row>49</xdr:row>
      <xdr:rowOff>21405</xdr:rowOff>
    </xdr:to>
    <xdr:pic>
      <xdr:nvPicPr>
        <xdr:cNvPr id="45" name="Picture 44">
          <a:extLst>
            <a:ext uri="{FF2B5EF4-FFF2-40B4-BE49-F238E27FC236}">
              <a16:creationId xmlns:a16="http://schemas.microsoft.com/office/drawing/2014/main" id="{17362911-E91F-4C90-A9AD-C236A49B3DBE}"/>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78259" y="7994580"/>
          <a:ext cx="1353834" cy="13056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349702</xdr:colOff>
      <xdr:row>0</xdr:row>
      <xdr:rowOff>173490</xdr:rowOff>
    </xdr:from>
    <xdr:to>
      <xdr:col>11</xdr:col>
      <xdr:colOff>224518</xdr:colOff>
      <xdr:row>38</xdr:row>
      <xdr:rowOff>115660</xdr:rowOff>
    </xdr:to>
    <xdr:graphicFrame macro="">
      <xdr:nvGraphicFramePr>
        <xdr:cNvPr id="2" name="Chart 1">
          <a:extLst>
            <a:ext uri="{FF2B5EF4-FFF2-40B4-BE49-F238E27FC236}">
              <a16:creationId xmlns:a16="http://schemas.microsoft.com/office/drawing/2014/main" id="{51072AD4-E221-20E9-541D-6C01AFC9D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268738</xdr:colOff>
      <xdr:row>9</xdr:row>
      <xdr:rowOff>57147</xdr:rowOff>
    </xdr:from>
    <xdr:to>
      <xdr:col>27</xdr:col>
      <xdr:colOff>210910</xdr:colOff>
      <xdr:row>30</xdr:row>
      <xdr:rowOff>13607</xdr:rowOff>
    </xdr:to>
    <xdr:graphicFrame macro="">
      <xdr:nvGraphicFramePr>
        <xdr:cNvPr id="3" name="Chart 2">
          <a:extLst>
            <a:ext uri="{FF2B5EF4-FFF2-40B4-BE49-F238E27FC236}">
              <a16:creationId xmlns:a16="http://schemas.microsoft.com/office/drawing/2014/main" id="{512CFAA7-A350-C183-1AF4-E0DBE12D3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779315</xdr:colOff>
      <xdr:row>1</xdr:row>
      <xdr:rowOff>156727</xdr:rowOff>
    </xdr:from>
    <xdr:to>
      <xdr:col>19</xdr:col>
      <xdr:colOff>242455</xdr:colOff>
      <xdr:row>25</xdr:row>
      <xdr:rowOff>77932</xdr:rowOff>
    </xdr:to>
    <xdr:graphicFrame macro="">
      <xdr:nvGraphicFramePr>
        <xdr:cNvPr id="3" name="Chart 2">
          <a:extLst>
            <a:ext uri="{FF2B5EF4-FFF2-40B4-BE49-F238E27FC236}">
              <a16:creationId xmlns:a16="http://schemas.microsoft.com/office/drawing/2014/main" id="{6D28D309-5634-1010-5D73-979C1B4D0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1472042</xdr:colOff>
      <xdr:row>7</xdr:row>
      <xdr:rowOff>165386</xdr:rowOff>
    </xdr:from>
    <xdr:to>
      <xdr:col>39</xdr:col>
      <xdr:colOff>536861</xdr:colOff>
      <xdr:row>35</xdr:row>
      <xdr:rowOff>43295</xdr:rowOff>
    </xdr:to>
    <xdr:graphicFrame macro="">
      <xdr:nvGraphicFramePr>
        <xdr:cNvPr id="4" name="Chart 3">
          <a:extLst>
            <a:ext uri="{FF2B5EF4-FFF2-40B4-BE49-F238E27FC236}">
              <a16:creationId xmlns:a16="http://schemas.microsoft.com/office/drawing/2014/main" id="{DAD04E6C-699D-5602-E4DC-8796E02FC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500062</xdr:colOff>
      <xdr:row>0</xdr:row>
      <xdr:rowOff>252413</xdr:rowOff>
    </xdr:from>
    <xdr:to>
      <xdr:col>13</xdr:col>
      <xdr:colOff>723900</xdr:colOff>
      <xdr:row>19</xdr:row>
      <xdr:rowOff>104775</xdr:rowOff>
    </xdr:to>
    <xdr:graphicFrame macro="">
      <xdr:nvGraphicFramePr>
        <xdr:cNvPr id="2" name="Chart 1">
          <a:extLst>
            <a:ext uri="{FF2B5EF4-FFF2-40B4-BE49-F238E27FC236}">
              <a16:creationId xmlns:a16="http://schemas.microsoft.com/office/drawing/2014/main" id="{4D94C37F-B926-6D31-1784-B1869CD44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857321990741" backgroundQuery="1" createdVersion="8" refreshedVersion="8" minRefreshableVersion="3" recordCount="0" supportSubquery="1" supportAdvancedDrill="1" xr:uid="{7B955787-29F7-4F9D-9D14-C99E61E05739}">
  <cacheSource type="external" connectionId="7"/>
  <cacheFields count="3">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Total No. of JobCards issued]" caption="Sum of Total No. of JobCards issued" numFmtId="0" hierarchy="94" level="32767"/>
    <cacheField name="[Measures].[Sum of Total No. of Active Job Cards]" caption="Sum of Total No. of Active Job Cards" numFmtId="0" hierarchy="95"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1524421295" backgroundQuery="1" createdVersion="8" refreshedVersion="8" minRefreshableVersion="3" recordCount="0" supportSubquery="1" supportAdvancedDrill="1" xr:uid="{41E6CABA-F8EE-4360-9D22-A1CCA31EE37C}">
  <cacheSource type="external" connectionId="7"/>
  <cacheFields count="2">
    <cacheField name="[Measures].[Sum of Total No. of JobCards issued]" caption="Sum of Total No. of JobCards issued" numFmtId="0" hierarchy="94" level="32767"/>
    <cacheField name="[MGNREGA].[state_name].[state_name]" caption="state_name" numFmtId="0" hierarchy="53" level="1">
      <sharedItems containsSemiMixedTypes="0" containsNonDate="0" containsString="0"/>
    </cacheField>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oneField="1" hidden="1">
      <fieldsUsage count="1">
        <fieldUsage x="0"/>
      </fieldsUsage>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1524768518" backgroundQuery="1" createdVersion="8" refreshedVersion="8" minRefreshableVersion="3" recordCount="0" supportSubquery="1" supportAdvancedDrill="1" xr:uid="{4F9EDDFD-35AB-42A0-A1E7-7C9F650E0445}">
  <cacheSource type="external" connectionId="7"/>
  <cacheFields count="2">
    <cacheField name="[Measures].[Sum of Total No. of Workers]" caption="Sum of Total No. of Workers" numFmtId="0" hierarchy="113" level="32767"/>
    <cacheField name="[MGNREGA].[state_name].[state_name]" caption="state_name" numFmtId="0" hierarchy="53" level="1">
      <sharedItems containsSemiMixedTypes="0" containsNonDate="0" containsString="0"/>
    </cacheField>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oneField="1" hidden="1">
      <fieldsUsage count="1">
        <fieldUsage x="0"/>
      </fieldsUsage>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1525000003" backgroundQuery="1" createdVersion="8" refreshedVersion="8" minRefreshableVersion="3" recordCount="0" supportSubquery="1" supportAdvancedDrill="1" xr:uid="{BA4C7AFC-6356-4FE3-95D9-AE333EE64340}">
  <cacheSource type="external" connectionId="7"/>
  <cacheFields count="2">
    <cacheField name="[Measures].[Sum of Total No. of Active Job Cards]" caption="Sum of Total No. of Active Job Cards" numFmtId="0" hierarchy="95" level="32767"/>
    <cacheField name="[MGNREGA].[state_name].[state_name]" caption="state_name" numFmtId="0" hierarchy="53" level="1">
      <sharedItems containsSemiMixedTypes="0" containsNonDate="0" containsString="0"/>
    </cacheField>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152523148" backgroundQuery="1" createdVersion="8" refreshedVersion="8" minRefreshableVersion="3" recordCount="0" supportSubquery="1" supportAdvancedDrill="1" xr:uid="{E6401258-C083-41AC-8CF4-DA5C4E2CB612}">
  <cacheSource type="external" connectionId="7"/>
  <cacheFields count="2">
    <cacheField name="[Measures].[Sum of Total No. of Active Workers]" caption="Sum of Total No. of Active Workers" numFmtId="0" hierarchy="101" level="32767"/>
    <cacheField name="[MGNREGA].[state_name].[state_name]" caption="state_name" numFmtId="0" hierarchy="53" level="1">
      <sharedItems containsSemiMixedTypes="0" containsNonDate="0" containsString="0"/>
    </cacheField>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1"/>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oneField="1" hidden="1">
      <fieldsUsage count="1">
        <fieldUsage x="0"/>
      </fieldsUsage>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1716435184" backgroundQuery="1" createdVersion="8" refreshedVersion="8" minRefreshableVersion="3" recordCount="0" supportSubquery="1" supportAdvancedDrill="1" xr:uid="{403C7551-E01F-4135-B8F6-8704D4E935EF}">
  <cacheSource type="external" connectionId="7"/>
  <cacheFields count="2">
    <cacheField name="[MGNREGA].[state_name].[state_name]" caption="state_name" numFmtId="0" hierarchy="53" level="1">
      <sharedItems count="5">
        <s v="LADAKH"/>
        <s v="MANIPUR"/>
        <s v="MIZORAM"/>
        <s v="NAGALAND"/>
        <s v="TRIPURA"/>
      </sharedItems>
    </cacheField>
    <cacheField name="[Measures].[Average of Job Card Utilization]" caption="Average of Job Card Utilization" numFmtId="0" hierarchy="100"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2903009259" backgroundQuery="1" createdVersion="8" refreshedVersion="8" minRefreshableVersion="3" recordCount="0" supportSubquery="1" supportAdvancedDrill="1" xr:uid="{EEA06589-5730-4FED-8C42-67D4B58FD5F2}">
  <cacheSource type="external" connectionId="7"/>
  <cacheFields count="2">
    <cacheField name="[MGNREGA].[state_name].[state_name]" caption="state_name" numFmtId="0" hierarchy="53" level="1">
      <sharedItems count="5">
        <s v="ANDAMAN AND NICOBAR"/>
        <s v="DN HAVELI AND DD"/>
        <s v="GOA"/>
        <s v="LAKSHADWEEP"/>
        <s v="MAHARASHTRA"/>
      </sharedItems>
    </cacheField>
    <cacheField name="[Measures].[Average of Job Card Utilization]" caption="Average of Job Card Utilization" numFmtId="0" hierarchy="100"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97820023149" backgroundQuery="1" createdVersion="8" refreshedVersion="8" minRefreshableVersion="3" recordCount="0" supportSubquery="1" supportAdvancedDrill="1" xr:uid="{6E142DD2-280F-4B86-9708-CAF9231064CE}">
  <cacheSource type="external" connectionId="7"/>
  <cacheFields count="3">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Job Card Utilization]" caption="Average of Job Card Utilization" numFmtId="0" hierarchy="100" level="32767"/>
    <cacheField name="[Measures].[Average of Worker Participation Rate]" caption="Average of Worker Participation Rate" numFmtId="0" hierarchy="99"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oneField="1" hidden="1">
      <fieldsUsage count="1">
        <fieldUsage x="2"/>
      </fieldsUsage>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6045810185" backgroundQuery="1" createdVersion="3" refreshedVersion="8" minRefreshableVersion="3" recordCount="0" supportSubquery="1" supportAdvancedDrill="1" xr:uid="{C8F2230D-044A-4F09-AF72-F73BFC7C8A81}">
  <cacheSource type="external" connectionId="7">
    <extLst>
      <ext xmlns:x14="http://schemas.microsoft.com/office/spreadsheetml/2009/9/main" uri="{F057638F-6D5F-4e77-A914-E7F072B9BCA8}">
        <x14:sourceConnection name="ThisWorkbookDataModel"/>
      </ext>
    </extLst>
  </cacheSource>
  <cacheFields count="0"/>
  <cacheHierarchies count="113">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cacheHierarchy uniqueName="[MGNREGA].[district_name]" caption="district_name" attribute="1" defaultMemberUniqueName="[MGNREGA].[district_name].[All]" allUniqueName="[MGNREGA].[district_name].[All]" dimensionUniqueName="[MGNREGA]" displayFolder="" count="2"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375861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857326851852" backgroundQuery="1" createdVersion="8" refreshedVersion="8" minRefreshableVersion="3" recordCount="0" supportSubquery="1" supportAdvancedDrill="1" xr:uid="{AB35F2CC-51F2-468E-A1AC-F63346E4BCDF}">
  <cacheSource type="external" connectionId="7"/>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Worker Participation Rate]" caption="Average of Worker Participation Rate" numFmtId="0" hierarchy="99"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oneField="1" hidden="1">
      <fieldsUsage count="1">
        <fieldUsage x="1"/>
      </fieldsUsage>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85732534722" backgroundQuery="1" createdVersion="8" refreshedVersion="8" minRefreshableVersion="3" recordCount="0" supportSubquery="1" supportAdvancedDrill="1" xr:uid="{44051469-B22F-4929-B56C-41CCA6FA45FA}">
  <cacheSource type="external" connectionId="7"/>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Total No. of Active Workers]" caption="Sum of Total No. of Active Workers" numFmtId="0" hierarchy="101"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857328472222" backgroundQuery="1" createdVersion="8" refreshedVersion="8" minRefreshableVersion="3" recordCount="0" supportSubquery="1" supportAdvancedDrill="1" xr:uid="{19F55B40-4B03-4DA8-B9D9-B8435447AE1B}">
  <cacheSource type="external" connectionId="7"/>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Women Participation Rate]" caption="Average of Women Participation Rate" numFmtId="0" hierarchy="107"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oneField="1" hidden="1">
      <fieldsUsage count="1">
        <fieldUsage x="1"/>
      </fieldsUsage>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857329745369" backgroundQuery="1" createdVersion="8" refreshedVersion="8" minRefreshableVersion="3" recordCount="0" supportSubquery="1" supportAdvancedDrill="1" xr:uid="{198BFBDF-54BC-40D5-9E3C-18FB635B544B}">
  <cacheSource type="external" connectionId="7"/>
  <cacheFields count="3">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SC Participation rate]" caption="Average of SC Participation rate" numFmtId="0" hierarchy="103" level="32767"/>
    <cacheField name="[Measures].[Average of ST Participation Rate]" caption="Average of ST Participation Rate" numFmtId="0" hierarchy="105"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oneField="1" hidden="1">
      <fieldsUsage count="1">
        <fieldUsage x="2"/>
      </fieldsUsage>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857331250001" backgroundQuery="1" createdVersion="8" refreshedVersion="8" minRefreshableVersion="3" recordCount="0" supportSubquery="1" supportAdvancedDrill="1" xr:uid="{D112D083-4409-4636-A618-584B47CFABA7}">
  <cacheSource type="external" connectionId="7"/>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Average days of employment provided per Household]" caption="Average of Average days of employment provided per Household" numFmtId="0" hierarchy="109"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oneField="1" hidden="1">
      <fieldsUsage count="1">
        <fieldUsage x="1"/>
      </fieldsUsage>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05063310187" backgroundQuery="1" createdVersion="8" refreshedVersion="8" minRefreshableVersion="3" recordCount="0" supportSubquery="1" supportAdvancedDrill="1" xr:uid="{F776C71C-D647-4719-85B1-9E1268162A12}">
  <cacheSource type="external" connectionId="7"/>
  <cacheFields count="4">
    <cacheField name="[AVERAGE WAGE RATE].[State].[State]" caption="State" numFmtId="0" hierarchy="1"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Value]" caption="Sum of Value" numFmtId="0" hierarchy="110" level="32767"/>
    <cacheField name="[Measures].[Sum of Inflation.Value]" caption="Sum of Inflation.Value" numFmtId="0" hierarchy="111" level="32767"/>
    <cacheField name="[AVERAGE WAGE RATE].[Financial Year].[Financial Year]" caption="Financial Year" numFmtId="0" hierarchy="15" level="1">
      <sharedItems count="3">
        <s v="FY 2021-2022"/>
        <s v="FY 2022-2023"/>
        <s v="FY 2023-2024"/>
      </sharedItems>
    </cacheField>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2" memberValueDatatype="130" unbalanced="0">
      <fieldsUsage count="2">
        <fieldUsage x="-1"/>
        <fieldUsage x="0"/>
      </fieldsUsage>
    </cacheHierarchy>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2" memberValueDatatype="130" unbalanced="0">
      <fieldsUsage count="2">
        <fieldUsage x="-1"/>
        <fieldUsage x="3"/>
      </fieldsUsage>
    </cacheHierarchy>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0" memberValueDatatype="130" unbalanced="0"/>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054837963" backgroundQuery="1" createdVersion="8" refreshedVersion="8" minRefreshableVersion="3" recordCount="0" supportSubquery="1" supportAdvancedDrill="1" xr:uid="{B9E4AAB6-204C-454A-90D5-3E0836C82E46}">
  <cacheSource type="external" connectionId="7"/>
  <cacheFields count="2">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Average of Job Card Utilization]" caption="Average of Job Card Utilization" numFmtId="0" hierarchy="100"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hidden="1">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hidden="1">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oneField="1" hidden="1">
      <fieldsUsage count="1">
        <fieldUsage x="1"/>
      </fieldsUsage>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a Kathi" refreshedDate="45718.981524074072" backgroundQuery="1" createdVersion="8" refreshedVersion="8" minRefreshableVersion="3" recordCount="0" supportSubquery="1" supportAdvancedDrill="1" xr:uid="{090ED69C-2CA1-49CA-87BA-A1086F3668EA}">
  <cacheSource type="external" connectionId="7"/>
  <cacheFields count="3">
    <cacheField name="[MGNREGA].[state_name].[state_name]" caption="state_name" numFmtId="0" hierarchy="53" level="1">
      <sharedItems count="34">
        <s v="ANDAMAN AND NICOBAR"/>
        <s v="ANDHRA PRADESH"/>
        <s v="ARUNACHAL PRADESH"/>
        <s v="ASSAM"/>
        <s v="BIHAR"/>
        <s v="CHHATTISGARH"/>
        <s v="DN HAVELI AND DD"/>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Measures].[Sum of Total No. of JobCards issued]" caption="Sum of Total No. of JobCards issued" numFmtId="0" hierarchy="94" level="32767"/>
    <cacheField name="[Measures].[Sum of Total No. of Active Job Cards]" caption="Sum of Total No. of Active Job Cards" numFmtId="0" hierarchy="95" level="32767"/>
  </cacheFields>
  <cacheHierarchies count="114">
    <cacheHierarchy uniqueName="[AVERAGE WAGE RATE].[S No.]" caption="S No." attribute="1" defaultMemberUniqueName="[AVERAGE WAGE RATE].[S No.].[All]" allUniqueName="[AVERAGE WAGE RATE].[S No.].[All]" dimensionUniqueName="[AVERAGE WAGE RATE]" displayFolder="" count="0" memberValueDatatype="5" unbalanced="0"/>
    <cacheHierarchy uniqueName="[AVERAGE WAGE RATE].[State]" caption="State" attribute="1" defaultMemberUniqueName="[AVERAGE WAGE RATE].[State].[All]" allUniqueName="[AVERAGE WAGE RATE].[State].[All]" dimensionUniqueName="[AVERAGE WAGE RATE]" displayFolder="" count="0" memberValueDatatype="130" unbalanced="0"/>
    <cacheHierarchy uniqueName="[AVERAGE WAGE RATE].[Notified Wage rate.]" caption="Notified Wage rate." attribute="1" defaultMemberUniqueName="[AVERAGE WAGE RATE].[Notified Wage rate.].[All]" allUniqueName="[AVERAGE WAGE RATE].[Notified Wage rate.].[All]" dimensionUniqueName="[AVERAGE WAGE RATE]" displayFolder="" count="0" memberValueDatatype="5" unbalanced="0"/>
    <cacheHierarchy uniqueName="[AVERAGE WAGE RATE].[April]" caption="April" attribute="1" defaultMemberUniqueName="[AVERAGE WAGE RATE].[April].[All]" allUniqueName="[AVERAGE WAGE RATE].[April].[All]" dimensionUniqueName="[AVERAGE WAGE RATE]" displayFolder="" count="0" memberValueDatatype="5" unbalanced="0"/>
    <cacheHierarchy uniqueName="[AVERAGE WAGE RATE].[May]" caption="May" attribute="1" defaultMemberUniqueName="[AVERAGE WAGE RATE].[May].[All]" allUniqueName="[AVERAGE WAGE RATE].[May].[All]" dimensionUniqueName="[AVERAGE WAGE RATE]" displayFolder="" count="0" memberValueDatatype="5" unbalanced="0"/>
    <cacheHierarchy uniqueName="[AVERAGE WAGE RATE].[June]" caption="June" attribute="1" defaultMemberUniqueName="[AVERAGE WAGE RATE].[June].[All]" allUniqueName="[AVERAGE WAGE RATE].[June].[All]" dimensionUniqueName="[AVERAGE WAGE RATE]" displayFolder="" count="0" memberValueDatatype="5" unbalanced="0"/>
    <cacheHierarchy uniqueName="[AVERAGE WAGE RATE].[July]" caption="July" attribute="1" defaultMemberUniqueName="[AVERAGE WAGE RATE].[July].[All]" allUniqueName="[AVERAGE WAGE RATE].[July].[All]" dimensionUniqueName="[AVERAGE WAGE RATE]" displayFolder="" count="0" memberValueDatatype="5" unbalanced="0"/>
    <cacheHierarchy uniqueName="[AVERAGE WAGE RATE].[Augest]" caption="Augest" attribute="1" defaultMemberUniqueName="[AVERAGE WAGE RATE].[Augest].[All]" allUniqueName="[AVERAGE WAGE RATE].[Augest].[All]" dimensionUniqueName="[AVERAGE WAGE RATE]" displayFolder="" count="0" memberValueDatatype="5" unbalanced="0"/>
    <cacheHierarchy uniqueName="[AVERAGE WAGE RATE].[September]" caption="September" attribute="1" defaultMemberUniqueName="[AVERAGE WAGE RATE].[September].[All]" allUniqueName="[AVERAGE WAGE RATE].[September].[All]" dimensionUniqueName="[AVERAGE WAGE RATE]" displayFolder="" count="0" memberValueDatatype="5" unbalanced="0"/>
    <cacheHierarchy uniqueName="[AVERAGE WAGE RATE].[October]" caption="October" attribute="1" defaultMemberUniqueName="[AVERAGE WAGE RATE].[October].[All]" allUniqueName="[AVERAGE WAGE RATE].[October].[All]" dimensionUniqueName="[AVERAGE WAGE RATE]" displayFolder="" count="0" memberValueDatatype="5" unbalanced="0"/>
    <cacheHierarchy uniqueName="[AVERAGE WAGE RATE].[November]" caption="November" attribute="1" defaultMemberUniqueName="[AVERAGE WAGE RATE].[November].[All]" allUniqueName="[AVERAGE WAGE RATE].[November].[All]" dimensionUniqueName="[AVERAGE WAGE RATE]" displayFolder="" count="0" memberValueDatatype="5" unbalanced="0"/>
    <cacheHierarchy uniqueName="[AVERAGE WAGE RATE].[December]" caption="December" attribute="1" defaultMemberUniqueName="[AVERAGE WAGE RATE].[December].[All]" allUniqueName="[AVERAGE WAGE RATE].[December].[All]" dimensionUniqueName="[AVERAGE WAGE RATE]" displayFolder="" count="0" memberValueDatatype="5" unbalanced="0"/>
    <cacheHierarchy uniqueName="[AVERAGE WAGE RATE].[January]" caption="January" attribute="1" defaultMemberUniqueName="[AVERAGE WAGE RATE].[January].[All]" allUniqueName="[AVERAGE WAGE RATE].[January].[All]" dimensionUniqueName="[AVERAGE WAGE RATE]" displayFolder="" count="0" memberValueDatatype="5" unbalanced="0"/>
    <cacheHierarchy uniqueName="[AVERAGE WAGE RATE].[February]" caption="February" attribute="1" defaultMemberUniqueName="[AVERAGE WAGE RATE].[February].[All]" allUniqueName="[AVERAGE WAGE RATE].[February].[All]" dimensionUniqueName="[AVERAGE WAGE RATE]" displayFolder="" count="0" memberValueDatatype="5" unbalanced="0"/>
    <cacheHierarchy uniqueName="[AVERAGE WAGE RATE].[March]" caption="March" attribute="1" defaultMemberUniqueName="[AVERAGE WAGE RATE].[March].[All]" allUniqueName="[AVERAGE WAGE RATE].[March].[All]" dimensionUniqueName="[AVERAGE WAGE RATE]" displayFolder="" count="0" memberValueDatatype="5" unbalanced="0"/>
    <cacheHierarchy uniqueName="[AVERAGE WAGE RATE].[Financial Year]" caption="Financial Year" attribute="1" defaultMemberUniqueName="[AVERAGE WAGE RATE].[Financial Year].[All]" allUniqueName="[AVERAGE WAGE RATE].[Financial Year].[All]" dimensionUniqueName="[AVERAGE WAGE RATE]" displayFolder="" count="0" memberValueDatatype="130" unbalanced="0"/>
    <cacheHierarchy uniqueName="[AVERAGE WAGE RATE].[Value]" caption="Value" attribute="1" defaultMemberUniqueName="[AVERAGE WAGE RATE].[Value].[All]" allUniqueName="[AVERAGE WAGE RATE].[Value].[All]" dimensionUniqueName="[AVERAGE WAGE RATE]" displayFolder="" count="0" memberValueDatatype="5" unbalanced="0"/>
    <cacheHierarchy uniqueName="[AVERAGE WAGE RATE].[Inflation.Value]" caption="Inflation.Value" attribute="1" defaultMemberUniqueName="[AVERAGE WAGE RATE].[Inflation.Value].[All]" allUniqueName="[AVERAGE WAGE RATE].[Inflation.Value].[All]" dimensionUniqueName="[AVERAGE WAGE RATE]" displayFolder="" count="0" memberValueDatatype="5" unbalanced="0"/>
    <cacheHierarchy uniqueName="[avg_wage_paid  2].[S No.]" caption="S No." attribute="1" defaultMemberUniqueName="[avg_wage_paid  2].[S No.].[All]" allUniqueName="[avg_wage_paid  2].[S No.].[All]" dimensionUniqueName="[avg_wage_paid  2]" displayFolder="" count="0" memberValueDatatype="130" unbalanced="0"/>
    <cacheHierarchy uniqueName="[avg_wage_paid  2].[State]" caption="State" attribute="1" defaultMemberUniqueName="[avg_wage_paid  2].[State].[All]" allUniqueName="[avg_wage_paid  2].[State].[All]" dimensionUniqueName="[avg_wage_paid  2]" displayFolder="" count="0" memberValueDatatype="130" unbalanced="0"/>
    <cacheHierarchy uniqueName="[avg_wage_paid  2].[Notified Wage rate.]" caption="Notified Wage rate." attribute="1" defaultMemberUniqueName="[avg_wage_paid  2].[Notified Wage rate.].[All]" allUniqueName="[avg_wage_paid  2].[Notified Wage rate.].[All]" dimensionUniqueName="[avg_wage_paid  2]" displayFolder="" count="0" memberValueDatatype="130" unbalanced="0"/>
    <cacheHierarchy uniqueName="[avg_wage_paid  2].[April]" caption="April" attribute="1" defaultMemberUniqueName="[avg_wage_paid  2].[April].[All]" allUniqueName="[avg_wage_paid  2].[April].[All]" dimensionUniqueName="[avg_wage_paid  2]" displayFolder="" count="0" memberValueDatatype="130" unbalanced="0"/>
    <cacheHierarchy uniqueName="[avg_wage_paid  2].[May]" caption="May" attribute="1" defaultMemberUniqueName="[avg_wage_paid  2].[May].[All]" allUniqueName="[avg_wage_paid  2].[May].[All]" dimensionUniqueName="[avg_wage_paid  2]" displayFolder="" count="0" memberValueDatatype="130" unbalanced="0"/>
    <cacheHierarchy uniqueName="[avg_wage_paid  2].[June]" caption="June" attribute="1" defaultMemberUniqueName="[avg_wage_paid  2].[June].[All]" allUniqueName="[avg_wage_paid  2].[June].[All]" dimensionUniqueName="[avg_wage_paid  2]" displayFolder="" count="0" memberValueDatatype="130" unbalanced="0"/>
    <cacheHierarchy uniqueName="[avg_wage_paid  2].[July]" caption="July" attribute="1" defaultMemberUniqueName="[avg_wage_paid  2].[July].[All]" allUniqueName="[avg_wage_paid  2].[July].[All]" dimensionUniqueName="[avg_wage_paid  2]" displayFolder="" count="0" memberValueDatatype="130" unbalanced="0"/>
    <cacheHierarchy uniqueName="[avg_wage_paid  2].[Augest]" caption="Augest" attribute="1" defaultMemberUniqueName="[avg_wage_paid  2].[Augest].[All]" allUniqueName="[avg_wage_paid  2].[Augest].[All]" dimensionUniqueName="[avg_wage_paid  2]" displayFolder="" count="0" memberValueDatatype="130" unbalanced="0"/>
    <cacheHierarchy uniqueName="[avg_wage_paid  2].[September]" caption="September" attribute="1" defaultMemberUniqueName="[avg_wage_paid  2].[September].[All]" allUniqueName="[avg_wage_paid  2].[September].[All]" dimensionUniqueName="[avg_wage_paid  2]" displayFolder="" count="0" memberValueDatatype="130" unbalanced="0"/>
    <cacheHierarchy uniqueName="[avg_wage_paid  2].[October]" caption="October" attribute="1" defaultMemberUniqueName="[avg_wage_paid  2].[October].[All]" allUniqueName="[avg_wage_paid  2].[October].[All]" dimensionUniqueName="[avg_wage_paid  2]" displayFolder="" count="0" memberValueDatatype="130" unbalanced="0"/>
    <cacheHierarchy uniqueName="[avg_wage_paid  2].[November]" caption="November" attribute="1" defaultMemberUniqueName="[avg_wage_paid  2].[November].[All]" allUniqueName="[avg_wage_paid  2].[November].[All]" dimensionUniqueName="[avg_wage_paid  2]" displayFolder="" count="0" memberValueDatatype="130" unbalanced="0"/>
    <cacheHierarchy uniqueName="[avg_wage_paid  2].[December]" caption="December" attribute="1" defaultMemberUniqueName="[avg_wage_paid  2].[December].[All]" allUniqueName="[avg_wage_paid  2].[December].[All]" dimensionUniqueName="[avg_wage_paid  2]" displayFolder="" count="0" memberValueDatatype="130" unbalanced="0"/>
    <cacheHierarchy uniqueName="[avg_wage_paid  2].[January]" caption="January" attribute="1" defaultMemberUniqueName="[avg_wage_paid  2].[January].[All]" allUniqueName="[avg_wage_paid  2].[January].[All]" dimensionUniqueName="[avg_wage_paid  2]" displayFolder="" count="0" memberValueDatatype="130" unbalanced="0"/>
    <cacheHierarchy uniqueName="[avg_wage_paid  2].[February]" caption="February" attribute="1" defaultMemberUniqueName="[avg_wage_paid  2].[February].[All]" allUniqueName="[avg_wage_paid  2].[February].[All]" dimensionUniqueName="[avg_wage_paid  2]" displayFolder="" count="0" memberValueDatatype="130" unbalanced="0"/>
    <cacheHierarchy uniqueName="[avg_wage_paid  2].[March]" caption="March" attribute="1" defaultMemberUniqueName="[avg_wage_paid  2].[March].[All]" allUniqueName="[avg_wage_paid  2].[March].[All]" dimensionUniqueName="[avg_wage_paid  2]" displayFolder="" count="0" memberValueDatatype="130" unbalanced="0"/>
    <cacheHierarchy uniqueName="[avg_wage_paid  2].[Average Wage Rate 2022-2023]" caption="Average Wage Rate 2022-2023" attribute="1" defaultMemberUniqueName="[avg_wage_paid  2].[Average Wage Rate 2022-2023].[All]" allUniqueName="[avg_wage_paid  2].[Average Wage Rate 2022-2023].[All]" dimensionUniqueName="[avg_wage_paid  2]" displayFolder="" count="0" memberValueDatatype="130" unbalanced="0"/>
    <cacheHierarchy uniqueName="[avg_wage_paid  3].[S No.]" caption="S No." attribute="1" defaultMemberUniqueName="[avg_wage_paid  3].[S No.].[All]" allUniqueName="[avg_wage_paid  3].[S No.].[All]" dimensionUniqueName="[avg_wage_paid  3]" displayFolder="" count="0" memberValueDatatype="130" unbalanced="0"/>
    <cacheHierarchy uniqueName="[avg_wage_paid  3].[State]" caption="State" attribute="1" defaultMemberUniqueName="[avg_wage_paid  3].[State].[All]" allUniqueName="[avg_wage_paid  3].[State].[All]" dimensionUniqueName="[avg_wage_paid  3]" displayFolder="" count="0" memberValueDatatype="130" unbalanced="0"/>
    <cacheHierarchy uniqueName="[avg_wage_paid  3].[Notified Wage rate.]" caption="Notified Wage rate." attribute="1" defaultMemberUniqueName="[avg_wage_paid  3].[Notified Wage rate.].[All]" allUniqueName="[avg_wage_paid  3].[Notified Wage rate.].[All]" dimensionUniqueName="[avg_wage_paid  3]" displayFolder="" count="0" memberValueDatatype="130" unbalanced="0"/>
    <cacheHierarchy uniqueName="[avg_wage_paid  3].[April]" caption="April" attribute="1" defaultMemberUniqueName="[avg_wage_paid  3].[April].[All]" allUniqueName="[avg_wage_paid  3].[April].[All]" dimensionUniqueName="[avg_wage_paid  3]" displayFolder="" count="0" memberValueDatatype="130" unbalanced="0"/>
    <cacheHierarchy uniqueName="[avg_wage_paid  3].[May]" caption="May" attribute="1" defaultMemberUniqueName="[avg_wage_paid  3].[May].[All]" allUniqueName="[avg_wage_paid  3].[May].[All]" dimensionUniqueName="[avg_wage_paid  3]" displayFolder="" count="0" memberValueDatatype="130" unbalanced="0"/>
    <cacheHierarchy uniqueName="[avg_wage_paid  3].[June]" caption="June" attribute="1" defaultMemberUniqueName="[avg_wage_paid  3].[June].[All]" allUniqueName="[avg_wage_paid  3].[June].[All]" dimensionUniqueName="[avg_wage_paid  3]" displayFolder="" count="0" memberValueDatatype="130" unbalanced="0"/>
    <cacheHierarchy uniqueName="[avg_wage_paid  3].[July]" caption="July" attribute="1" defaultMemberUniqueName="[avg_wage_paid  3].[July].[All]" allUniqueName="[avg_wage_paid  3].[July].[All]" dimensionUniqueName="[avg_wage_paid  3]" displayFolder="" count="0" memberValueDatatype="130" unbalanced="0"/>
    <cacheHierarchy uniqueName="[avg_wage_paid  3].[Augest]" caption="Augest" attribute="1" defaultMemberUniqueName="[avg_wage_paid  3].[Augest].[All]" allUniqueName="[avg_wage_paid  3].[Augest].[All]" dimensionUniqueName="[avg_wage_paid  3]" displayFolder="" count="0" memberValueDatatype="130" unbalanced="0"/>
    <cacheHierarchy uniqueName="[avg_wage_paid  3].[September]" caption="September" attribute="1" defaultMemberUniqueName="[avg_wage_paid  3].[September].[All]" allUniqueName="[avg_wage_paid  3].[September].[All]" dimensionUniqueName="[avg_wage_paid  3]" displayFolder="" count="0" memberValueDatatype="130" unbalanced="0"/>
    <cacheHierarchy uniqueName="[avg_wage_paid  3].[October]" caption="October" attribute="1" defaultMemberUniqueName="[avg_wage_paid  3].[October].[All]" allUniqueName="[avg_wage_paid  3].[October].[All]" dimensionUniqueName="[avg_wage_paid  3]" displayFolder="" count="0" memberValueDatatype="130" unbalanced="0"/>
    <cacheHierarchy uniqueName="[avg_wage_paid  3].[November]" caption="November" attribute="1" defaultMemberUniqueName="[avg_wage_paid  3].[November].[All]" allUniqueName="[avg_wage_paid  3].[November].[All]" dimensionUniqueName="[avg_wage_paid  3]" displayFolder="" count="0" memberValueDatatype="130" unbalanced="0"/>
    <cacheHierarchy uniqueName="[avg_wage_paid  3].[December]" caption="December" attribute="1" defaultMemberUniqueName="[avg_wage_paid  3].[December].[All]" allUniqueName="[avg_wage_paid  3].[December].[All]" dimensionUniqueName="[avg_wage_paid  3]" displayFolder="" count="0" memberValueDatatype="130" unbalanced="0"/>
    <cacheHierarchy uniqueName="[avg_wage_paid  3].[January]" caption="January" attribute="1" defaultMemberUniqueName="[avg_wage_paid  3].[January].[All]" allUniqueName="[avg_wage_paid  3].[January].[All]" dimensionUniqueName="[avg_wage_paid  3]" displayFolder="" count="0" memberValueDatatype="130" unbalanced="0"/>
    <cacheHierarchy uniqueName="[avg_wage_paid  3].[February]" caption="February" attribute="1" defaultMemberUniqueName="[avg_wage_paid  3].[February].[All]" allUniqueName="[avg_wage_paid  3].[February].[All]" dimensionUniqueName="[avg_wage_paid  3]" displayFolder="" count="0" memberValueDatatype="130" unbalanced="0"/>
    <cacheHierarchy uniqueName="[avg_wage_paid  3].[March]" caption="March" attribute="1" defaultMemberUniqueName="[avg_wage_paid  3].[March].[All]" allUniqueName="[avg_wage_paid  3].[March].[All]" dimensionUniqueName="[avg_wage_paid  3]" displayFolder="" count="0" memberValueDatatype="130" unbalanced="0"/>
    <cacheHierarchy uniqueName="[avg_wage_paid  3].[Average Wage Rate 2021-2022]" caption="Average Wage Rate 2021-2022" attribute="1" defaultMemberUniqueName="[avg_wage_paid  3].[Average Wage Rate 2021-2022].[All]" allUniqueName="[avg_wage_paid  3].[Average Wage Rate 2021-2022].[All]" dimensionUniqueName="[avg_wage_paid  3]" displayFolder="" count="0" memberValueDatatype="130" unbalanced="0"/>
    <cacheHierarchy uniqueName="[Inflation].[State]" caption="State" attribute="1" defaultMemberUniqueName="[Inflation].[State].[All]" allUniqueName="[Inflation].[State].[All]" dimensionUniqueName="[Inflation]" displayFolder="" count="0" memberValueDatatype="130" unbalanced="0"/>
    <cacheHierarchy uniqueName="[Inflation].[Financial Year]" caption="Financial Year" attribute="1" defaultMemberUniqueName="[Inflation].[Financial Year].[All]" allUniqueName="[Inflation].[Financial Year].[All]" dimensionUniqueName="[Inflation]" displayFolder="" count="0" memberValueDatatype="130" unbalanced="0"/>
    <cacheHierarchy uniqueName="[Inflation].[Value]" caption="Value" attribute="1" defaultMemberUniqueName="[Inflation].[Value].[All]" allUniqueName="[Inflation].[Value].[All]" dimensionUniqueName="[Inflation]" displayFolder="" count="0" memberValueDatatype="5" unbalanced="0"/>
    <cacheHierarchy uniqueName="[MGNREGA].[state_name]" caption="state_name" attribute="1" defaultMemberUniqueName="[MGNREGA].[state_name].[All]" allUniqueName="[MGNREGA].[state_name].[All]" dimensionUniqueName="[MGNREGA]" displayFolder="" count="2" memberValueDatatype="130" unbalanced="0">
      <fieldsUsage count="2">
        <fieldUsage x="-1"/>
        <fieldUsage x="0"/>
      </fieldsUsage>
    </cacheHierarchy>
    <cacheHierarchy uniqueName="[MGNREGA].[district_name]" caption="district_name" attribute="1" defaultMemberUniqueName="[MGNREGA].[district_name].[All]" allUniqueName="[MGNREGA].[district_name].[All]" dimensionUniqueName="[MGNREGA]" displayFolder="" count="0" memberValueDatatype="130" unbalanced="0"/>
    <cacheHierarchy uniqueName="[MGNREGA].[Total No. of JobCards issued]" caption="Total No. of JobCards issued" attribute="1" defaultMemberUniqueName="[MGNREGA].[Total No. of JobCards issued].[All]" allUniqueName="[MGNREGA].[Total No. of JobCards issued].[All]" dimensionUniqueName="[MGNREGA]" displayFolder="" count="0" memberValueDatatype="20" unbalanced="0"/>
    <cacheHierarchy uniqueName="[MGNREGA].[Total No. of Workers]" caption="Total No. of Workers" attribute="1" defaultMemberUniqueName="[MGNREGA].[Total No. of Workers].[All]" allUniqueName="[MGNREGA].[Total No. of Workers].[All]" dimensionUniqueName="[MGNREGA]" displayFolder="" count="0" memberValueDatatype="20" unbalanced="0"/>
    <cacheHierarchy uniqueName="[MGNREGA].[Total No. of Active Job Cards]" caption="Total No. of Active Job Cards" attribute="1" defaultMemberUniqueName="[MGNREGA].[Total No. of Active Job Cards].[All]" allUniqueName="[MGNREGA].[Total No. of Active Job Cards].[All]" dimensionUniqueName="[MGNREGA]" displayFolder="" count="0" memberValueDatatype="20" unbalanced="0"/>
    <cacheHierarchy uniqueName="[MGNREGA].[Total No. of Active Workers]" caption="Total No. of Active Workers" attribute="1" defaultMemberUniqueName="[MGNREGA].[Total No. of Active Workers].[All]" allUniqueName="[MGNREGA].[Total No. of Active Workers].[All]" dimensionUniqueName="[MGNREGA]" displayFolder="" count="0" memberValueDatatype="20" unbalanced="0"/>
    <cacheHierarchy uniqueName="[MGNREGA].[SC workers against active workers]" caption="SC workers against active workers" attribute="1" defaultMemberUniqueName="[MGNREGA].[SC workers against active workers].[All]" allUniqueName="[MGNREGA].[SC workers against active workers].[All]" dimensionUniqueName="[MGNREGA]" displayFolder="" count="0" memberValueDatatype="20" unbalanced="0"/>
    <cacheHierarchy uniqueName="[MGNREGA].[ST workers against active workers]" caption="ST workers against active workers" attribute="1" defaultMemberUniqueName="[MGNREGA].[ST workers against active workers].[All]" allUniqueName="[MGNREGA].[ST workers against active workers].[All]" dimensionUniqueName="[MGNREGA]" displayFolder="" count="0" memberValueDatatype="20" unbalanced="0"/>
    <cacheHierarchy uniqueName="[MGNREGA].[Approved Labour Budget]" caption="Approved Labour Budget" attribute="1" defaultMemberUniqueName="[MGNREGA].[Approved Labour Budget].[All]" allUniqueName="[MGNREGA].[Approved Labour Budget].[All]" dimensionUniqueName="[MGNREGA]" displayFolder="" count="0" memberValueDatatype="20" unbalanced="0"/>
    <cacheHierarchy uniqueName="[MGNREGA].[Persondays of Central Liability so far]" caption="Persondays of Central Liability so far" attribute="1" defaultMemberUniqueName="[MGNREGA].[Persondays of Central Liability so far].[All]" allUniqueName="[MGNREGA].[Persondays of Central Liability so far].[All]" dimensionUniqueName="[MGNREGA]" displayFolder="" count="0" memberValueDatatype="20" unbalanced="0"/>
    <cacheHierarchy uniqueName="[MGNREGA].[SC persondays]" caption="SC persondays" attribute="1" defaultMemberUniqueName="[MGNREGA].[SC persondays].[All]" allUniqueName="[MGNREGA].[SC persondays].[All]" dimensionUniqueName="[MGNREGA]" displayFolder="" count="0" memberValueDatatype="20" unbalanced="0"/>
    <cacheHierarchy uniqueName="[MGNREGA].[ST persondays]" caption="ST persondays" attribute="1" defaultMemberUniqueName="[MGNREGA].[ST persondays].[All]" allUniqueName="[MGNREGA].[ST persondays].[All]" dimensionUniqueName="[MGNREGA]" displayFolder="" count="0" memberValueDatatype="20" unbalanced="0"/>
    <cacheHierarchy uniqueName="[MGNREGA].[Women Persondays]" caption="Women Persondays" attribute="1" defaultMemberUniqueName="[MGNREGA].[Women Persondays].[All]" allUniqueName="[MGNREGA].[Women Persondays].[All]" dimensionUniqueName="[MGNREGA]" displayFolder="" count="0" memberValueDatatype="20" unbalanced="0"/>
    <cacheHierarchy uniqueName="[MGNREGA].[Average days of employment provided per Household]" caption="Average days of employment provided per Household" attribute="1" defaultMemberUniqueName="[MGNREGA].[Average days of employment provided per Household].[All]" allUniqueName="[MGNREGA].[Average days of employment provided per Household].[All]" dimensionUniqueName="[MGNREGA]" displayFolder="" count="0" memberValueDatatype="5" unbalanced="0"/>
    <cacheHierarchy uniqueName="[MGNREGA].[Average Wage rate per day per person(Rs.)]" caption="Average Wage rate per day per person(Rs.)" attribute="1" defaultMemberUniqueName="[MGNREGA].[Average Wage rate per day per person(Rs.)].[All]" allUniqueName="[MGNREGA].[Average Wage rate per day per person(Rs.)].[All]" dimensionUniqueName="[MGNREGA]" displayFolder="" count="0" memberValueDatatype="20" unbalanced="0"/>
    <cacheHierarchy uniqueName="[MGNREGA].[Total No of HHs completed 100 Days of Wage Employment]" caption="Total No of HHs completed 100 Days of Wage Employment" attribute="1" defaultMemberUniqueName="[MGNREGA].[Total No of HHs completed 100 Days of Wage Employment].[All]" allUniqueName="[MGNREGA].[Total No of HHs completed 100 Days of Wage Employment].[All]" dimensionUniqueName="[MGNREGA]" displayFolder="" count="0" memberValueDatatype="20" unbalanced="0"/>
    <cacheHierarchy uniqueName="[MGNREGA].[Total Households Worked]" caption="Total Households Worked" attribute="1" defaultMemberUniqueName="[MGNREGA].[Total Households Worked].[All]" allUniqueName="[MGNREGA].[Total Households Worked].[All]" dimensionUniqueName="[MGNREGA]" displayFolder="" count="0" memberValueDatatype="20" unbalanced="0"/>
    <cacheHierarchy uniqueName="[MGNREGA].[Total Individuals Worked]" caption="Total Individuals Worked" attribute="1" defaultMemberUniqueName="[MGNREGA].[Total Individuals Worked].[All]" allUniqueName="[MGNREGA].[Total Individuals Worked].[All]" dimensionUniqueName="[MGNREGA]" displayFolder="" count="0" memberValueDatatype="20" unbalanced="0"/>
    <cacheHierarchy uniqueName="[MGNREGA].[Differently abled persons worked]" caption="Differently abled persons worked" attribute="1" defaultMemberUniqueName="[MGNREGA].[Differently abled persons worked].[All]" allUniqueName="[MGNREGA].[Differently abled persons worked].[All]" dimensionUniqueName="[MGNREGA]" displayFolder="" count="0" memberValueDatatype="20" unbalanced="0"/>
    <cacheHierarchy uniqueName="[MGNREGA].[Number of GPs with NIL exp]" caption="Number of GPs with NIL exp" attribute="1" defaultMemberUniqueName="[MGNREGA].[Number of GPs with NIL exp].[All]" allUniqueName="[MGNREGA].[Number of GPs with NIL exp].[All]" dimensionUniqueName="[MGNREGA]" displayFolder="" count="0" memberValueDatatype="20" unbalanced="0"/>
    <cacheHierarchy uniqueName="[MGNREGA].[Total No. of Works Takenup (New+Spill Over)]" caption="Total No. of Works Takenup (New+Spill Over)" attribute="1" defaultMemberUniqueName="[MGNREGA].[Total No. of Works Takenup (New+Spill Over)].[All]" allUniqueName="[MGNREGA].[Total No. of Works Takenup (New+Spill Over)].[All]" dimensionUniqueName="[MGNREGA]" displayFolder="" count="0" memberValueDatatype="20" unbalanced="0"/>
    <cacheHierarchy uniqueName="[MGNREGA].[Number of Ongoing Works]" caption="Number of Ongoing Works" attribute="1" defaultMemberUniqueName="[MGNREGA].[Number of Ongoing Works].[All]" allUniqueName="[MGNREGA].[Number of Ongoing Works].[All]" dimensionUniqueName="[MGNREGA]" displayFolder="" count="0" memberValueDatatype="20" unbalanced="0"/>
    <cacheHierarchy uniqueName="[MGNREGA].[Number of Completed Works]" caption="Number of Completed Works" attribute="1" defaultMemberUniqueName="[MGNREGA].[Number of Completed Works].[All]" allUniqueName="[MGNREGA].[Number of Completed Works].[All]" dimensionUniqueName="[MGNREGA]" displayFolder="" count="0" memberValueDatatype="20" unbalanced="0"/>
    <cacheHierarchy uniqueName="[MGNREGA].[% of NRM Expenditure(Public + Individual)]" caption="% of NRM Expenditure(Public + Individual)" attribute="1" defaultMemberUniqueName="[MGNREGA].[% of NRM Expenditure(Public + Individual)].[All]" allUniqueName="[MGNREGA].[% of NRM Expenditure(Public + Individual)].[All]" dimensionUniqueName="[MGNREGA]" displayFolder="" count="0" memberValueDatatype="20" unbalanced="0"/>
    <cacheHierarchy uniqueName="[MGNREGA].[% of Category B Works]" caption="% of Category B Works" attribute="1" defaultMemberUniqueName="[MGNREGA].[% of Category B Works].[All]" allUniqueName="[MGNREGA].[% of Category B Works].[All]" dimensionUniqueName="[MGNREGA]" displayFolder="" count="0" memberValueDatatype="20" unbalanced="0"/>
    <cacheHierarchy uniqueName="[MGNREGA].[% of Expenditure on Agriculture &amp; Agriculture Allied Works]" caption="% of Expenditure on Agriculture &amp; Agriculture Allied Works" attribute="1" defaultMemberUniqueName="[MGNREGA].[% of Expenditure on Agriculture &amp; Agriculture Allied Works].[All]" allUniqueName="[MGNREGA].[% of Expenditure on Agriculture &amp; Agriculture Allied Works].[All]" dimensionUniqueName="[MGNREGA]" displayFolder="" count="0" memberValueDatatype="20" unbalanced="0"/>
    <cacheHierarchy uniqueName="[MGNREGA].[Total Exp(Rs. in Lakhs.)]" caption="Total Exp(Rs. in Lakhs.)" attribute="1" defaultMemberUniqueName="[MGNREGA].[Total Exp(Rs. in Lakhs.)].[All]" allUniqueName="[MGNREGA].[Total Exp(Rs. in Lakhs.)].[All]" dimensionUniqueName="[MGNREGA]" displayFolder="" count="0" memberValueDatatype="20" unbalanced="0"/>
    <cacheHierarchy uniqueName="[MGNREGA].[Wages(Rs. In Lakhs)]" caption="Wages(Rs. In Lakhs)" attribute="1" defaultMemberUniqueName="[MGNREGA].[Wages(Rs. In Lakhs)].[All]" allUniqueName="[MGNREGA].[Wages(Rs. In Lakhs)].[All]" dimensionUniqueName="[MGNREGA]" displayFolder="" count="0" memberValueDatatype="20" unbalanced="0"/>
    <cacheHierarchy uniqueName="[MGNREGA].[Material and skilled Wages(Rs. In Lakhs)]" caption="Material and skilled Wages(Rs. In Lakhs)" attribute="1" defaultMemberUniqueName="[MGNREGA].[Material and skilled Wages(Rs. In Lakhs)].[All]" allUniqueName="[MGNREGA].[Material and skilled Wages(Rs. In Lakhs)].[All]" dimensionUniqueName="[MGNREGA]" displayFolder="" count="0" memberValueDatatype="20" unbalanced="0"/>
    <cacheHierarchy uniqueName="[MGNREGA].[Total Adm Expenditure (Rs. in Lakhs.)]" caption="Total Adm Expenditure (Rs. in Lakhs.)" attribute="1" defaultMemberUniqueName="[MGNREGA].[Total Adm Expenditure (Rs. in Lakhs.)].[All]" allUniqueName="[MGNREGA].[Total Adm Expenditure (Rs. in Lakhs.)].[All]" dimensionUniqueName="[MGNREGA]" displayFolder="" count="0" memberValueDatatype="20" unbalanced="0"/>
    <cacheHierarchy uniqueName="[MGNREGA].[Job Card Utilization]" caption="Job Card Utilization" attribute="1" defaultMemberUniqueName="[MGNREGA].[Job Card Utilization].[All]" allUniqueName="[MGNREGA].[Job Card Utilization].[All]" dimensionUniqueName="[MGNREGA]" displayFolder="" count="0" memberValueDatatype="5" unbalanced="0"/>
    <cacheHierarchy uniqueName="[MGNREGA].[Worker Participation Rate]" caption="Worker Participation Rate" attribute="1" defaultMemberUniqueName="[MGNREGA].[Worker Participation Rate].[All]" allUniqueName="[MGNREGA].[Worker Participation Rate].[All]" dimensionUniqueName="[MGNREGA]" displayFolder="" count="0" memberValueDatatype="5" unbalanced="0"/>
    <cacheHierarchy uniqueName="[MGNREGA].[SC Participation rate]" caption="SC Participation rate" attribute="1" defaultMemberUniqueName="[MGNREGA].[SC Participation rate].[All]" allUniqueName="[MGNREGA].[SC Participation rate].[All]" dimensionUniqueName="[MGNREGA]" displayFolder="" count="0" memberValueDatatype="5" unbalanced="0"/>
    <cacheHierarchy uniqueName="[MGNREGA].[ST Participation Rate]" caption="ST Participation Rate" attribute="1" defaultMemberUniqueName="[MGNREGA].[ST Participation Rate].[All]" allUniqueName="[MGNREGA].[ST Participation Rate].[All]" dimensionUniqueName="[MGNREGA]" displayFolder="" count="0" memberValueDatatype="5" unbalanced="0"/>
    <cacheHierarchy uniqueName="[MGNREGA].[Women Participation Rate]" caption="Women Participation Rate" attribute="1" defaultMemberUniqueName="[MGNREGA].[Women Participation Rate].[All]" allUniqueName="[MGNREGA].[Women Participation Rate].[All]" dimensionUniqueName="[MGNREGA]" displayFolder="" count="0" memberValueDatatype="5" unbalanced="0"/>
    <cacheHierarchy uniqueName="[Measures].[__XL_Count MGNREGA]" caption="__XL_Count MGNREGA" measure="1" displayFolder="" measureGroup="MGNREGA" count="0" hidden="1"/>
    <cacheHierarchy uniqueName="[Measures].[__XL_Count avg_wage_paid  2]" caption="__XL_Count avg_wage_paid  2" measure="1" displayFolder="" measureGroup="avg_wage_paid  2" count="0" hidden="1"/>
    <cacheHierarchy uniqueName="[Measures].[__XL_Count AVERAGE WAGE RATE]" caption="__XL_Count AVERAGE WAGE RATE" measure="1" displayFolder="" measureGroup="AVERAGE WAGE RATE" count="0" hidden="1"/>
    <cacheHierarchy uniqueName="[Measures].[__XL_Count avg_wage_paid  3]" caption="__XL_Count avg_wage_paid  3" measure="1" displayFolder="" measureGroup="avg_wage_paid  3" count="0" hidden="1"/>
    <cacheHierarchy uniqueName="[Measures].[__XL_Count Inflation]" caption="__XL_Count Inflation" measure="1" displayFolder="" measureGroup="Inflation" count="0" hidden="1"/>
    <cacheHierarchy uniqueName="[Measures].[__No measures defined]" caption="__No measures defined" measure="1" displayFolder="" count="0" hidden="1"/>
    <cacheHierarchy uniqueName="[Measures].[Sum of Total No. of JobCards issued]" caption="Sum of Total No. of JobCards issued" measure="1" displayFolder="" measureGroup="MGNREGA"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Total No. of Active Job Cards]" caption="Sum of Total No. of Active Job Cards" measure="1" displayFolder="" measureGroup="MGNREGA"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Job Card Utilization]" caption="Sum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Count of Worker Participation Rate]" caption="Count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Sum of Worker Participation Rate]" caption="Sum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Worker Participation Rate]" caption="Average of Worker Participation Rate" measure="1" displayFolder="" measureGroup="MGNREGA" count="0" hidden="1">
      <extLst>
        <ext xmlns:x15="http://schemas.microsoft.com/office/spreadsheetml/2010/11/main" uri="{B97F6D7D-B522-45F9-BDA1-12C45D357490}">
          <x15:cacheHierarchy aggregatedColumn="84"/>
        </ext>
      </extLst>
    </cacheHierarchy>
    <cacheHierarchy uniqueName="[Measures].[Average of Job Card Utilization]" caption="Average of Job Card Utilization" measure="1" displayFolder="" measureGroup="MGNREGA" count="0" hidden="1">
      <extLst>
        <ext xmlns:x15="http://schemas.microsoft.com/office/spreadsheetml/2010/11/main" uri="{B97F6D7D-B522-45F9-BDA1-12C45D357490}">
          <x15:cacheHierarchy aggregatedColumn="83"/>
        </ext>
      </extLst>
    </cacheHierarchy>
    <cacheHierarchy uniqueName="[Measures].[Sum of Total No. of Active Workers]" caption="Sum of Total No. of Active Workers" measure="1" displayFolder="" measureGroup="MGNREGA" count="0" hidden="1">
      <extLst>
        <ext xmlns:x15="http://schemas.microsoft.com/office/spreadsheetml/2010/11/main" uri="{B97F6D7D-B522-45F9-BDA1-12C45D357490}">
          <x15:cacheHierarchy aggregatedColumn="58"/>
        </ext>
      </extLst>
    </cacheHierarchy>
    <cacheHierarchy uniqueName="[Measures].[Sum of SC Participation rate]" caption="Sum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Average of SC Participation rate]" caption="Average of SC Participation rate" measure="1" displayFolder="" measureGroup="MGNREGA" count="0" hidden="1">
      <extLst>
        <ext xmlns:x15="http://schemas.microsoft.com/office/spreadsheetml/2010/11/main" uri="{B97F6D7D-B522-45F9-BDA1-12C45D357490}">
          <x15:cacheHierarchy aggregatedColumn="85"/>
        </ext>
      </extLst>
    </cacheHierarchy>
    <cacheHierarchy uniqueName="[Measures].[Sum of ST Participation Rate]" caption="Sum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Average of ST Participation Rate]" caption="Average of ST Participation Rate" measure="1" displayFolder="" measureGroup="MGNREGA" count="0" hidden="1">
      <extLst>
        <ext xmlns:x15="http://schemas.microsoft.com/office/spreadsheetml/2010/11/main" uri="{B97F6D7D-B522-45F9-BDA1-12C45D357490}">
          <x15:cacheHierarchy aggregatedColumn="86"/>
        </ext>
      </extLst>
    </cacheHierarchy>
    <cacheHierarchy uniqueName="[Measures].[Sum of Women Participation Rate]" caption="Sum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Average of Women Participation Rate]" caption="Average of Women Participation Rate" measure="1" displayFolder="" measureGroup="MGNREGA" count="0" hidden="1">
      <extLst>
        <ext xmlns:x15="http://schemas.microsoft.com/office/spreadsheetml/2010/11/main" uri="{B97F6D7D-B522-45F9-BDA1-12C45D357490}">
          <x15:cacheHierarchy aggregatedColumn="87"/>
        </ext>
      </extLst>
    </cacheHierarchy>
    <cacheHierarchy uniqueName="[Measures].[Sum of Average days of employment provided per Household]" caption="Sum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Average of Average days of employment provided per Household]" caption="Average of Average days of employment provided per Household" measure="1" displayFolder="" measureGroup="MGNREGA" count="0" hidden="1">
      <extLst>
        <ext xmlns:x15="http://schemas.microsoft.com/office/spreadsheetml/2010/11/main" uri="{B97F6D7D-B522-45F9-BDA1-12C45D357490}">
          <x15:cacheHierarchy aggregatedColumn="66"/>
        </ext>
      </extLst>
    </cacheHierarchy>
    <cacheHierarchy uniqueName="[Measures].[Sum of Value]" caption="Sum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Inflation.Value]" caption="Sum of Inflation.Value" measure="1" displayFolder="" measureGroup="AVERAGE WAGE RATE" count="0" hidden="1">
      <extLst>
        <ext xmlns:x15="http://schemas.microsoft.com/office/spreadsheetml/2010/11/main" uri="{B97F6D7D-B522-45F9-BDA1-12C45D357490}">
          <x15:cacheHierarchy aggregatedColumn="17"/>
        </ext>
      </extLst>
    </cacheHierarchy>
    <cacheHierarchy uniqueName="[Measures].[Average of Value]" caption="Average of Value" measure="1" displayFolder="" measureGroup="AVERAGE WAGE RATE" count="0" hidden="1">
      <extLst>
        <ext xmlns:x15="http://schemas.microsoft.com/office/spreadsheetml/2010/11/main" uri="{B97F6D7D-B522-45F9-BDA1-12C45D357490}">
          <x15:cacheHierarchy aggregatedColumn="16"/>
        </ext>
      </extLst>
    </cacheHierarchy>
    <cacheHierarchy uniqueName="[Measures].[Sum of Total No. of Workers]" caption="Sum of Total No. of Workers" measure="1" displayFolder="" measureGroup="MGNREGA" count="0" hidden="1">
      <extLst>
        <ext xmlns:x15="http://schemas.microsoft.com/office/spreadsheetml/2010/11/main" uri="{B97F6D7D-B522-45F9-BDA1-12C45D357490}">
          <x15:cacheHierarchy aggregatedColumn="56"/>
        </ext>
      </extLst>
    </cacheHierarchy>
  </cacheHierarchies>
  <kpis count="0"/>
  <dimensions count="6">
    <dimension name="AVERAGE WAGE RATE" uniqueName="[AVERAGE WAGE RATE]" caption="AVERAGE WAGE RATE"/>
    <dimension name="avg_wage_paid  2" uniqueName="[avg_wage_paid  2]" caption="avg_wage_paid  2"/>
    <dimension name="avg_wage_paid  3" uniqueName="[avg_wage_paid  3]" caption="avg_wage_paid  3"/>
    <dimension name="Inflation" uniqueName="[Inflation]" caption="Inflation"/>
    <dimension measure="1" name="Measures" uniqueName="[Measures]" caption="Measures"/>
    <dimension name="MGNREGA" uniqueName="[MGNREGA]" caption="MGNREGA"/>
  </dimensions>
  <measureGroups count="5">
    <measureGroup name="AVERAGE WAGE RATE" caption="AVERAGE WAGE RATE"/>
    <measureGroup name="avg_wage_paid  2" caption="avg_wage_paid  2"/>
    <measureGroup name="avg_wage_paid  3" caption="avg_wage_paid  3"/>
    <measureGroup name="Inflation" caption="Inflation"/>
    <measureGroup name="MGNREGA" caption="MGNREGA"/>
  </measureGroups>
  <maps count="5">
    <map measureGroup="0" dimension="0"/>
    <map measureGroup="1" dimension="1"/>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4BCF3-A711-4C47-8040-50916FD336C7}" name="PivotTable3"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L1:N35" firstHeaderRow="0" firstDataRow="1" firstDataCol="1"/>
  <pivotFields count="3">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34">
    <i>
      <x v="6"/>
    </i>
    <i>
      <x v="16"/>
    </i>
    <i>
      <x v="7"/>
    </i>
    <i>
      <x/>
    </i>
    <i>
      <x v="15"/>
    </i>
    <i>
      <x v="24"/>
    </i>
    <i>
      <x v="27"/>
    </i>
    <i>
      <x v="21"/>
    </i>
    <i>
      <x v="2"/>
    </i>
    <i>
      <x v="22"/>
    </i>
    <i>
      <x v="19"/>
    </i>
    <i>
      <x v="20"/>
    </i>
    <i>
      <x v="9"/>
    </i>
    <i>
      <x v="30"/>
    </i>
    <i>
      <x v="32"/>
    </i>
    <i>
      <x v="10"/>
    </i>
    <i>
      <x v="11"/>
    </i>
    <i>
      <x v="25"/>
    </i>
    <i>
      <x v="8"/>
    </i>
    <i>
      <x v="14"/>
    </i>
    <i>
      <x v="5"/>
    </i>
    <i>
      <x v="12"/>
    </i>
    <i>
      <x v="29"/>
    </i>
    <i>
      <x v="18"/>
    </i>
    <i>
      <x v="3"/>
    </i>
    <i>
      <x v="13"/>
    </i>
    <i>
      <x v="23"/>
    </i>
    <i>
      <x v="1"/>
    </i>
    <i>
      <x v="17"/>
    </i>
    <i>
      <x v="28"/>
    </i>
    <i>
      <x v="4"/>
    </i>
    <i>
      <x v="26"/>
    </i>
    <i>
      <x v="33"/>
    </i>
    <i>
      <x v="31"/>
    </i>
  </rowItems>
  <colFields count="1">
    <field x="-2"/>
  </colFields>
  <colItems count="2">
    <i>
      <x/>
    </i>
    <i i="1">
      <x v="1"/>
    </i>
  </colItems>
  <dataFields count="2">
    <dataField name="No. of JobCards issued" fld="1" baseField="0" baseItem="6"/>
    <dataField name="Active Job Cards" fld="2" baseField="0" baseItem="6"/>
  </dataFields>
  <formats count="4">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JobCards issued"/>
    <pivotHierarchy dragToData="1" caption="Active Job Cards"/>
    <pivotHierarchy dragToData="1" caption="Job Card Utilization"/>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68D00B-1464-4D9D-A872-A93DBF540631}" name="PivotTable26"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104:C11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Job Card Utilization" fld="1" subtotal="average" baseField="0" baseItem="4" numFmtId="10"/>
  </dataFields>
  <formats count="6">
    <format dxfId="88">
      <pivotArea field="0" type="button" dataOnly="0" labelOnly="1" outline="0" axis="axisRow" fieldPosition="0"/>
    </format>
    <format dxfId="87">
      <pivotArea field="0" type="button" dataOnly="0" labelOnly="1" outline="0" axis="axisRow" fieldPosition="0"/>
    </format>
    <format dxfId="86">
      <pivotArea outline="0" collapsedLevelsAreSubtotals="1" fieldPosition="0"/>
    </format>
    <format dxfId="85">
      <pivotArea dataOnly="0" labelOnly="1" fieldPosition="0">
        <references count="1">
          <reference field="0" count="0"/>
        </references>
      </pivotArea>
    </format>
    <format dxfId="84">
      <pivotArea dataOnly="0" labelOnly="1" grandRow="1" outline="0" fieldPosition="0"/>
    </format>
    <format dxfId="83">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0">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1E4A4E-5E26-42A7-9699-6A9C11851B26}"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M3:N37"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6"/>
    </i>
    <i>
      <x v="16"/>
    </i>
    <i>
      <x v="7"/>
    </i>
    <i>
      <x/>
    </i>
    <i>
      <x v="15"/>
    </i>
    <i>
      <x v="24"/>
    </i>
    <i>
      <x v="27"/>
    </i>
    <i>
      <x v="21"/>
    </i>
    <i>
      <x v="2"/>
    </i>
    <i>
      <x v="22"/>
    </i>
    <i>
      <x v="19"/>
    </i>
    <i>
      <x v="20"/>
    </i>
    <i>
      <x v="30"/>
    </i>
    <i>
      <x v="9"/>
    </i>
    <i>
      <x v="32"/>
    </i>
    <i>
      <x v="11"/>
    </i>
    <i>
      <x v="10"/>
    </i>
    <i>
      <x v="25"/>
    </i>
    <i>
      <x v="14"/>
    </i>
    <i>
      <x v="8"/>
    </i>
    <i>
      <x v="12"/>
    </i>
    <i>
      <x v="5"/>
    </i>
    <i>
      <x v="29"/>
    </i>
    <i>
      <x v="3"/>
    </i>
    <i>
      <x v="23"/>
    </i>
    <i>
      <x v="18"/>
    </i>
    <i>
      <x v="1"/>
    </i>
    <i>
      <x v="13"/>
    </i>
    <i>
      <x v="4"/>
    </i>
    <i>
      <x v="28"/>
    </i>
    <i>
      <x v="17"/>
    </i>
    <i>
      <x v="31"/>
    </i>
    <i>
      <x v="26"/>
    </i>
    <i>
      <x v="33"/>
    </i>
  </rowItems>
  <colItems count="1">
    <i/>
  </colItems>
  <dataFields count="1">
    <dataField name="Sum of Total No. of Active Workers" fld="1" baseField="0" baseItem="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outline="0" axis="axisValues" fieldPosition="0"/>
    </format>
    <format dxfId="30">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Worker Participation Rate"/>
    <pivotHierarchy dragToData="1" caption="Worker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1A252F-F869-41C0-891D-788ACCCBC601}" name="PivotTable2"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location ref="B3:C37"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6"/>
    </i>
    <i>
      <x v="16"/>
    </i>
    <i>
      <x v="7"/>
    </i>
    <i>
      <x/>
    </i>
    <i>
      <x v="18"/>
    </i>
    <i>
      <x v="8"/>
    </i>
    <i>
      <x v="9"/>
    </i>
    <i>
      <x v="4"/>
    </i>
    <i>
      <x v="14"/>
    </i>
    <i>
      <x v="12"/>
    </i>
    <i>
      <x v="13"/>
    </i>
    <i>
      <x v="3"/>
    </i>
    <i>
      <x v="10"/>
    </i>
    <i>
      <x v="29"/>
    </i>
    <i>
      <x v="31"/>
    </i>
    <i>
      <x v="25"/>
    </i>
    <i>
      <x v="17"/>
    </i>
    <i>
      <x v="33"/>
    </i>
    <i>
      <x v="11"/>
    </i>
    <i>
      <x v="26"/>
    </i>
    <i>
      <x v="32"/>
    </i>
    <i>
      <x v="28"/>
    </i>
    <i>
      <x v="23"/>
    </i>
    <i>
      <x v="1"/>
    </i>
    <i>
      <x v="24"/>
    </i>
    <i>
      <x v="27"/>
    </i>
    <i>
      <x v="5"/>
    </i>
    <i>
      <x v="20"/>
    </i>
    <i>
      <x v="2"/>
    </i>
    <i>
      <x v="30"/>
    </i>
    <i>
      <x v="19"/>
    </i>
    <i>
      <x v="15"/>
    </i>
    <i>
      <x v="21"/>
    </i>
    <i>
      <x v="22"/>
    </i>
  </rowItems>
  <colItems count="1">
    <i/>
  </colItems>
  <dataFields count="1">
    <dataField name="Worker Participation Rate" fld="1" subtotal="average" baseField="0" baseItem="0" numFmtId="10"/>
  </dataFields>
  <formats count="5">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Worker Participation Rate"/>
    <pivotHierarchy dragToData="1" caption="Worker Particip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52379F-ED16-417F-875C-173145B329DC}"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
  <location ref="B2:D36" firstHeaderRow="0" firstDataRow="1" firstDataCol="1"/>
  <pivotFields count="3">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4">
    <i>
      <x v="16"/>
    </i>
    <i>
      <x v="22"/>
    </i>
    <i>
      <x v="6"/>
    </i>
    <i>
      <x v="15"/>
    </i>
    <i>
      <x/>
    </i>
    <i>
      <x v="2"/>
    </i>
    <i>
      <x v="21"/>
    </i>
    <i>
      <x v="20"/>
    </i>
    <i>
      <x v="7"/>
    </i>
    <i>
      <x v="19"/>
    </i>
    <i>
      <x v="27"/>
    </i>
    <i>
      <x v="3"/>
    </i>
    <i>
      <x v="11"/>
    </i>
    <i>
      <x v="8"/>
    </i>
    <i>
      <x v="5"/>
    </i>
    <i>
      <x v="12"/>
    </i>
    <i>
      <x v="18"/>
    </i>
    <i>
      <x v="23"/>
    </i>
    <i>
      <x v="14"/>
    </i>
    <i>
      <x v="17"/>
    </i>
    <i>
      <x v="4"/>
    </i>
    <i>
      <x v="13"/>
    </i>
    <i>
      <x v="30"/>
    </i>
    <i>
      <x v="32"/>
    </i>
    <i>
      <x v="29"/>
    </i>
    <i>
      <x v="26"/>
    </i>
    <i>
      <x v="1"/>
    </i>
    <i>
      <x v="10"/>
    </i>
    <i>
      <x v="33"/>
    </i>
    <i>
      <x v="28"/>
    </i>
    <i>
      <x v="31"/>
    </i>
    <i>
      <x v="24"/>
    </i>
    <i>
      <x v="9"/>
    </i>
    <i>
      <x v="25"/>
    </i>
  </rowItems>
  <colFields count="1">
    <field x="-2"/>
  </colFields>
  <colItems count="2">
    <i>
      <x/>
    </i>
    <i i="1">
      <x v="1"/>
    </i>
  </colItems>
  <dataFields count="2">
    <dataField name="SC Participation rate" fld="1" subtotal="average" baseField="0" baseItem="16" numFmtId="10"/>
    <dataField name="ST Participation Rate" fld="2" subtotal="average" baseField="0" baseItem="16"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C Participation rate"/>
    <pivotHierarchy dragToData="1"/>
    <pivotHierarchy dragToData="1" caption="ST Participation Rat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4813E6-E820-432B-A013-C5BF0362A222}" name="PivotTable6"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U7:V41"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16"/>
    </i>
    <i>
      <x v="11"/>
    </i>
    <i>
      <x v="33"/>
    </i>
    <i>
      <x v="31"/>
    </i>
    <i>
      <x v="17"/>
    </i>
    <i>
      <x v="18"/>
    </i>
    <i>
      <x v="22"/>
    </i>
    <i>
      <x v="2"/>
    </i>
    <i>
      <x v="23"/>
    </i>
    <i>
      <x v="8"/>
    </i>
    <i>
      <x v="12"/>
    </i>
    <i>
      <x v="19"/>
    </i>
    <i>
      <x v="21"/>
    </i>
    <i>
      <x v="30"/>
    </i>
    <i>
      <x v="3"/>
    </i>
    <i>
      <x v="13"/>
    </i>
    <i>
      <x v="5"/>
    </i>
    <i>
      <x v="4"/>
    </i>
    <i>
      <x v="6"/>
    </i>
    <i>
      <x v="27"/>
    </i>
    <i>
      <x v="32"/>
    </i>
    <i>
      <x/>
    </i>
    <i>
      <x v="9"/>
    </i>
    <i>
      <x v="1"/>
    </i>
    <i>
      <x v="20"/>
    </i>
    <i>
      <x v="29"/>
    </i>
    <i>
      <x v="10"/>
    </i>
    <i>
      <x v="15"/>
    </i>
    <i>
      <x v="25"/>
    </i>
    <i>
      <x v="26"/>
    </i>
    <i>
      <x v="7"/>
    </i>
    <i>
      <x v="28"/>
    </i>
    <i>
      <x v="24"/>
    </i>
    <i>
      <x v="14"/>
    </i>
  </rowItems>
  <colItems count="1">
    <i/>
  </colItems>
  <dataFields count="1">
    <dataField name="Average of Women Participation Rate" fld="1" subtotal="average" baseField="0" baseItem="0" numFmtId="10"/>
  </dataFields>
  <chartFormats count="1">
    <chartFormat chart="3" format="0" series="1">
      <pivotArea type="data" outline="0" fieldPosition="0">
        <references count="1">
          <reference field="4294967294" count="1" selected="0">
            <x v="0"/>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C Participation rate"/>
    <pivotHierarchy dragToData="1"/>
    <pivotHierarchy dragToData="1" caption="ST Participation Rate"/>
    <pivotHierarchy dragToData="1"/>
    <pivotHierarchy dragToData="1" caption="Average of Women Participation 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ECB23F-B389-419F-8DC2-F5C4EAB6F339}"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C37"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5">
    <i>
      <x v="19"/>
    </i>
    <i>
      <x v="33"/>
    </i>
    <i>
      <x v="6"/>
    </i>
    <i>
      <x v="7"/>
    </i>
    <i>
      <x/>
    </i>
    <i>
      <x v="9"/>
    </i>
    <i>
      <x v="15"/>
    </i>
    <i>
      <x v="2"/>
    </i>
    <i>
      <x v="18"/>
    </i>
    <i>
      <x v="11"/>
    </i>
    <i>
      <x v="25"/>
    </i>
    <i>
      <x v="20"/>
    </i>
    <i>
      <x v="10"/>
    </i>
    <i>
      <x v="32"/>
    </i>
    <i>
      <x v="24"/>
    </i>
    <i>
      <x v="3"/>
    </i>
    <i>
      <x v="14"/>
    </i>
    <i>
      <x v="17"/>
    </i>
    <i>
      <x v="13"/>
    </i>
    <i>
      <x v="5"/>
    </i>
    <i>
      <x v="16"/>
    </i>
    <i>
      <x v="31"/>
    </i>
    <i>
      <x v="4"/>
    </i>
    <i>
      <x v="26"/>
    </i>
    <i>
      <x v="27"/>
    </i>
    <i>
      <x v="12"/>
    </i>
    <i>
      <x v="29"/>
    </i>
    <i>
      <x v="23"/>
    </i>
    <i>
      <x v="30"/>
    </i>
    <i>
      <x v="8"/>
    </i>
    <i>
      <x v="22"/>
    </i>
    <i>
      <x v="28"/>
    </i>
    <i>
      <x v="21"/>
    </i>
    <i>
      <x v="1"/>
    </i>
    <i t="grand">
      <x/>
    </i>
  </rowItems>
  <colItems count="1">
    <i/>
  </colItems>
  <dataFields count="1">
    <dataField name="Average of Average days of employment provided per Household" fld="1" subtotal="average" baseField="0" baseItem="0" numFmtId="2"/>
  </dataFields>
  <chartFormats count="1">
    <chartFormat chart="0" format="0" series="1">
      <pivotArea type="data" outline="0" fieldPosition="0">
        <references count="1">
          <reference field="4294967294" count="1" selected="0">
            <x v="0"/>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days of employment provided per Househol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AA3DFE2-BCD8-4845-9056-987C1018B817}" name="PivotTable40"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H39" firstHeaderRow="1" firstDataRow="3" firstDataCol="1"/>
  <pivotFields count="4">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2">
    <field x="3"/>
    <field x="-2"/>
  </colFields>
  <colItems count="6">
    <i>
      <x/>
      <x/>
    </i>
    <i r="1" i="1">
      <x v="1"/>
    </i>
    <i>
      <x v="1"/>
      <x/>
    </i>
    <i r="1" i="1">
      <x v="1"/>
    </i>
    <i>
      <x v="2"/>
      <x/>
    </i>
    <i r="1" i="1">
      <x v="1"/>
    </i>
  </colItems>
  <dataFields count="2">
    <dataField name="Sum of Value" fld="1" baseField="0" baseItem="0"/>
    <dataField name="inflation (CPI %)" fld="2" baseField="0" baseItem="0" numFmtId="10"/>
  </dataField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flation (CPI %)"/>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1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VERAGE WAGE R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0248B3-1FE9-457D-8E29-075A17BC9DDB}" name="PivotTable25"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80:H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Active Workers" fld="0" baseField="0" baseItem="0"/>
  </dataFields>
  <formats count="2">
    <format dxfId="46">
      <pivotArea outline="0" collapsedLevelsAreSubtotals="1" fieldPosition="0"/>
    </format>
    <format dxfId="45">
      <pivotArea dataOnly="0" labelOnly="1" grandRow="1" outline="0" fieldPosition="0"/>
    </format>
  </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31C68-015C-41BE-842A-6906A94D3006}" name="PivotTable24"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80:F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Active Job Cards" fld="0" baseField="0" baseItem="0"/>
  </dataFields>
  <formats count="2">
    <format dxfId="48">
      <pivotArea outline="0" collapsedLevelsAreSubtotals="1" fieldPosition="0"/>
    </format>
    <format dxfId="47">
      <pivotArea dataOnly="0" labelOnly="1" grandRow="1" outline="0" fieldPosition="0"/>
    </format>
  </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166761-6AD3-45B5-87CE-31EA43F23B43}" name="PivotTable27"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116:C12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Job Card Utilization" fld="1" subtotal="average" baseField="0" baseItem="4" numFmtId="10"/>
  </dataFields>
  <formats count="6">
    <format dxfId="54">
      <pivotArea field="0" type="button" dataOnly="0" labelOnly="1" outline="0" axis="axisRow" fieldPosition="0"/>
    </format>
    <format dxfId="53">
      <pivotArea field="0" type="button" dataOnly="0" labelOnly="1" outline="0" axis="axisRow" fieldPosition="0"/>
    </format>
    <format dxfId="52">
      <pivotArea outline="0" collapsedLevelsAreSubtotals="1" fieldPosition="0"/>
    </format>
    <format dxfId="51">
      <pivotArea dataOnly="0" labelOnly="1" fieldPosition="0">
        <references count="1">
          <reference field="0" count="0"/>
        </references>
      </pivotArea>
    </format>
    <format dxfId="50">
      <pivotArea dataOnly="0" labelOnly="1" grandRow="1" outline="0" fieldPosition="0"/>
    </format>
    <format dxfId="49">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00">
      <autoFilter ref="A1">
        <filterColumn colId="0">
          <top10 top="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E79213-EC9B-4D24-8358-3424D35362FF}" name="PivotTable23"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80:D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Workers" fld="0" baseField="0" baseItem="0"/>
  </dataFields>
  <formats count="2">
    <format dxfId="56">
      <pivotArea outline="0" collapsedLevelsAreSubtotals="1" fieldPosition="0"/>
    </format>
    <format dxfId="55">
      <pivotArea dataOnly="0" labelOnly="1" grandRow="1" outline="0" fieldPosition="0"/>
    </format>
  </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EDC93F-931D-4FA4-B1F8-5911D46FE3F9}"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41:D76" firstHeaderRow="0" firstDataRow="1" firstDataCol="1"/>
  <pivotFields count="3">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Sum of Total No. of JobCards issued" fld="1" baseField="0" baseItem="0"/>
    <dataField name="Sum of Total No. of Active Job Cards" fld="2" baseField="0" baseItem="0"/>
  </dataFields>
  <formats count="7">
    <format dxfId="63">
      <pivotArea field="0" type="button" dataOnly="0" labelOnly="1" outline="0" axis="axisRow" fieldPosition="0"/>
    </format>
    <format dxfId="62">
      <pivotArea dataOnly="0" labelOnly="1" outline="0" fieldPosition="0">
        <references count="1">
          <reference field="4294967294" count="2">
            <x v="0"/>
            <x v="1"/>
          </reference>
        </references>
      </pivotArea>
    </format>
    <format dxfId="61">
      <pivotArea field="0" type="button" dataOnly="0" labelOnly="1" outline="0" axis="axisRow" fieldPosition="0"/>
    </format>
    <format dxfId="60">
      <pivotArea dataOnly="0" labelOnly="1" outline="0" fieldPosition="0">
        <references count="1">
          <reference field="4294967294" count="2">
            <x v="0"/>
            <x v="1"/>
          </reference>
        </references>
      </pivotArea>
    </format>
    <format dxfId="59">
      <pivotArea outline="0" collapsedLevelsAreSubtotals="1" fieldPosition="0"/>
    </format>
    <format dxfId="58">
      <pivotArea dataOnly="0" labelOnly="1" fieldPosition="0">
        <references count="1">
          <reference field="0" count="0"/>
        </references>
      </pivotArea>
    </format>
    <format dxfId="57">
      <pivotArea dataOnly="0" labelOnly="1" grandRow="1" outline="0" fieldPosition="0"/>
    </format>
  </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35FB04-BF1B-4E17-A315-1F9D9CF2D515}" name="PivotTable22"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80:B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No. of JobCards issued" fld="0" baseField="0" baseItem="0"/>
  </dataFields>
  <formats count="2">
    <format dxfId="65">
      <pivotArea outline="0" collapsedLevelsAreSubtotals="1" fieldPosition="0"/>
    </format>
    <format dxfId="64">
      <pivotArea dataOnly="0" labelOnly="1" grandRow="1" outline="0" fieldPosition="0"/>
    </format>
  </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DCD608-492B-49EF-81FE-155BE7C83932}" name="PivotTable1"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1:B35" firstHeaderRow="1" firstDataRow="1" firstDataCol="1"/>
  <pivotFields count="2">
    <pivotField axis="axisRow" allDrilled="1" subtotalTop="0" showAll="0" sortType="a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6"/>
    </i>
    <i>
      <x v="16"/>
    </i>
    <i>
      <x v="7"/>
    </i>
    <i>
      <x/>
    </i>
    <i>
      <x v="18"/>
    </i>
    <i>
      <x v="8"/>
    </i>
    <i>
      <x v="9"/>
    </i>
    <i>
      <x v="4"/>
    </i>
    <i>
      <x v="14"/>
    </i>
    <i>
      <x v="13"/>
    </i>
    <i>
      <x v="12"/>
    </i>
    <i>
      <x v="3"/>
    </i>
    <i>
      <x v="29"/>
    </i>
    <i>
      <x v="10"/>
    </i>
    <i>
      <x v="31"/>
    </i>
    <i>
      <x v="25"/>
    </i>
    <i>
      <x v="17"/>
    </i>
    <i>
      <x v="33"/>
    </i>
    <i>
      <x v="11"/>
    </i>
    <i>
      <x v="32"/>
    </i>
    <i>
      <x v="26"/>
    </i>
    <i>
      <x v="28"/>
    </i>
    <i>
      <x v="1"/>
    </i>
    <i>
      <x v="23"/>
    </i>
    <i>
      <x v="24"/>
    </i>
    <i>
      <x v="5"/>
    </i>
    <i>
      <x v="27"/>
    </i>
    <i>
      <x v="20"/>
    </i>
    <i>
      <x v="2"/>
    </i>
    <i>
      <x v="30"/>
    </i>
    <i>
      <x v="19"/>
    </i>
    <i>
      <x v="15"/>
    </i>
    <i>
      <x v="22"/>
    </i>
    <i>
      <x v="21"/>
    </i>
  </rowItems>
  <colItems count="1">
    <i/>
  </colItems>
  <dataFields count="1">
    <dataField name="Average of Job Card Utilization" fld="1" subtotal="average" baseField="0" baseItem="7" numFmtId="10"/>
  </dataFields>
  <formats count="6">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outline="0" fieldPosition="0">
        <references count="1">
          <reference field="4294967294" count="1">
            <x v="0"/>
          </reference>
        </references>
      </pivotArea>
    </format>
    <format dxfId="66">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JobCards issued"/>
    <pivotHierarchy dragToData="1" caption="Active Job Cards"/>
    <pivotHierarchy dragToData="1" caption="Job Card Utilization"/>
    <pivotHierarchy dragToData="1"/>
    <pivotHierarchy dragToData="1"/>
    <pivotHierarchy dragToData="1"/>
    <pivotHierarchy dragToData="1" caption="Average of Job Card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919364-76C2-4EFE-9CA7-686999FBE43B}" name="PivotTable28"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H84:J118" firstHeaderRow="0" firstDataRow="1" firstDataCol="1"/>
  <pivotFields count="3">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subtotalTop="0" showAll="0" defaultSubtotal="0"/>
    <pivotField dataField="1" subtotalTop="0" showAll="0" defaultSubtota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1">
    <field x="-2"/>
  </colFields>
  <colItems count="2">
    <i>
      <x/>
    </i>
    <i i="1">
      <x v="1"/>
    </i>
  </colItems>
  <dataFields count="2">
    <dataField name="Job Card Utilization rate" fld="1" subtotal="average" baseField="0" baseItem="0"/>
    <dataField name="Worker Participation Rate" fld="2" subtotal="average" baseField="0" baseItem="0"/>
  </dataFields>
  <formats count="11">
    <format dxfId="82">
      <pivotArea field="0" type="button" dataOnly="0" labelOnly="1" outline="0" axis="axisRow" fieldPosition="0"/>
    </format>
    <format dxfId="81">
      <pivotArea field="0" type="button" dataOnly="0" labelOnly="1" outline="0" axis="axisRow" fieldPosition="0"/>
    </format>
    <format dxfId="80">
      <pivotArea outline="0" collapsedLevelsAreSubtotals="1" fieldPosition="0"/>
    </format>
    <format dxfId="79">
      <pivotArea dataOnly="0" labelOnly="1" fieldPosition="0">
        <references count="1">
          <reference field="0" count="0"/>
        </references>
      </pivotArea>
    </format>
    <format dxfId="78">
      <pivotArea dataOnly="0" labelOnly="1" grandRow="1" outline="0" fieldPosition="0"/>
    </format>
    <format dxfId="77">
      <pivotArea type="all" dataOnly="0" outline="0" fieldPosition="0"/>
    </format>
    <format dxfId="76">
      <pivotArea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s>
  <pivotHierarchies count="1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Worker Participation Rate"/>
    <pivotHierarchy dragToData="1" caption="Job Card Utilization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GNREG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A23C0518-89A8-43D0-97F7-70053518D436}" autoFormatId="16" applyNumberFormats="0" applyBorderFormats="0" applyFontFormats="0" applyPatternFormats="0" applyAlignmentFormats="0" applyWidthHeightFormats="0">
  <queryTableRefresh nextId="31">
    <queryTableFields count="30">
      <queryTableField id="1" name="state_name" tableColumnId="1"/>
      <queryTableField id="2" name="district_name" tableColumnId="2"/>
      <queryTableField id="3" name="Total No. of JobCards issued" tableColumnId="3"/>
      <queryTableField id="4" name="Total No. of Workers" tableColumnId="4"/>
      <queryTableField id="5" name="Total No. of Active Job Cards" tableColumnId="5"/>
      <queryTableField id="6" name="Total No. of Active Workers" tableColumnId="6"/>
      <queryTableField id="7" name="SC workers against active workers" tableColumnId="7"/>
      <queryTableField id="8" name="ST workers against active workers" tableColumnId="8"/>
      <queryTableField id="9" name="Approved Labour Budget" tableColumnId="9"/>
      <queryTableField id="10" name="Persondays of Central Liability so far" tableColumnId="10"/>
      <queryTableField id="11" name="SC persondays" tableColumnId="11"/>
      <queryTableField id="12" name="ST persondays" tableColumnId="12"/>
      <queryTableField id="13" name="Women Persondays" tableColumnId="13"/>
      <queryTableField id="14" name="Average days of employment provided per Household" tableColumnId="14"/>
      <queryTableField id="15" name="Average Wage rate per day per person(Rs.)" tableColumnId="15"/>
      <queryTableField id="16" name="Total No of HHs completed 100 Days of Wage Employment" tableColumnId="16"/>
      <queryTableField id="17" name="Total Households Worked" tableColumnId="17"/>
      <queryTableField id="18" name="Total Individuals Worked" tableColumnId="18"/>
      <queryTableField id="19" name="Differently abled persons worked" tableColumnId="19"/>
      <queryTableField id="20" name="Number of GPs with NIL exp" tableColumnId="20"/>
      <queryTableField id="21" name="Total No. of Works Takenup (New+Spill Over)" tableColumnId="21"/>
      <queryTableField id="22" name="Number of Ongoing Works" tableColumnId="22"/>
      <queryTableField id="23" name="Number of Completed Works" tableColumnId="23"/>
      <queryTableField id="24" name="% of NRM Expenditure(Public + Individual)" tableColumnId="24"/>
      <queryTableField id="25" name="% of Category B Works" tableColumnId="25"/>
      <queryTableField id="26" name="% of Expenditure on Agriculture &amp; Agriculture Allied Works" tableColumnId="26"/>
      <queryTableField id="27" name="Total Exp(Rs. in Lakhs.)" tableColumnId="27"/>
      <queryTableField id="28" name="Wages(Rs. In Lakhs)" tableColumnId="28"/>
      <queryTableField id="29" name="Material and skilled Wages(Rs. In Lakhs)" tableColumnId="29"/>
      <queryTableField id="30" name="Total Adm Expenditure (Rs. in Lakhs.)"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52796D34-63FA-4F11-B155-7F8EB91F1D9E}" sourceName="[MGNREGA].[state_name]">
  <pivotTables>
    <pivotTable tabId="1" name="PivotTable2"/>
    <pivotTable tabId="1" name="PivotTable22"/>
    <pivotTable tabId="1" name="PivotTable23"/>
    <pivotTable tabId="1" name="PivotTable24"/>
    <pivotTable tabId="1" name="PivotTable25"/>
    <pivotTable tabId="1" name="PivotTable26"/>
    <pivotTable tabId="1" name="PivotTable27"/>
    <pivotTable tabId="1" name="PivotTable28"/>
  </pivotTables>
  <data>
    <olap pivotCacheId="1937586163">
      <levels count="2">
        <level uniqueName="[MGNREGA].[state_name].[(All)]" sourceCaption="(All)" count="0"/>
        <level uniqueName="[MGNREGA].[state_name].[state_name]" sourceCaption="state_name" count="34">
          <ranges>
            <range startItem="0">
              <i n="[MGNREGA].[state_name].&amp;[ANDAMAN AND NICOBAR]" c="ANDAMAN AND NICOBAR"/>
              <i n="[MGNREGA].[state_name].&amp;[ANDHRA PRADESH]" c="ANDHRA PRADESH"/>
              <i n="[MGNREGA].[state_name].&amp;[ARUNACHAL PRADESH]" c="ARUNACHAL PRADESH"/>
              <i n="[MGNREGA].[state_name].&amp;[ASSAM]" c="ASSAM"/>
              <i n="[MGNREGA].[state_name].&amp;[BIHAR]" c="BIHAR"/>
              <i n="[MGNREGA].[state_name].&amp;[CHHATTISGARH]" c="CHHATTISGARH"/>
              <i n="[MGNREGA].[state_name].&amp;[DN HAVELI AND DD]" c="DN HAVELI AND DD"/>
              <i n="[MGNREGA].[state_name].&amp;[GOA]" c="GOA"/>
              <i n="[MGNREGA].[state_name].&amp;[GUJARAT]" c="GUJARAT"/>
              <i n="[MGNREGA].[state_name].&amp;[HARYANA]" c="HARYANA"/>
              <i n="[MGNREGA].[state_name].&amp;[HIMACHAL PRADESH]" c="HIMACHAL PRADESH"/>
              <i n="[MGNREGA].[state_name].&amp;[JAMMU AND KASHMIR]" c="JAMMU AND KASHMIR"/>
              <i n="[MGNREGA].[state_name].&amp;[JHARKHAND]" c="JHARKHAND"/>
              <i n="[MGNREGA].[state_name].&amp;[KARNATAKA]" c="KARNATAKA"/>
              <i n="[MGNREGA].[state_name].&amp;[KERALA]" c="KERALA"/>
              <i n="[MGNREGA].[state_name].&amp;[LADAKH]" c="LADAKH"/>
              <i n="[MGNREGA].[state_name].&amp;[LAKSHADWEEP]" c="LAKSHADWEEP"/>
              <i n="[MGNREGA].[state_name].&amp;[MADHYA PRADESH]" c="MADHYA PRADESH"/>
              <i n="[MGNREGA].[state_name].&amp;[MAHARASHTRA]" c="MAHARASHTRA"/>
              <i n="[MGNREGA].[state_name].&amp;[MANIPUR]" c="MANIPUR"/>
              <i n="[MGNREGA].[state_name].&amp;[MEGHALAYA]" c="MEGHALAYA"/>
              <i n="[MGNREGA].[state_name].&amp;[MIZORAM]" c="MIZORAM"/>
              <i n="[MGNREGA].[state_name].&amp;[NAGALAND]" c="NAGALAND"/>
              <i n="[MGNREGA].[state_name].&amp;[ODISHA]" c="ODISHA"/>
              <i n="[MGNREGA].[state_name].&amp;[PUDUCHERRY]" c="PUDUCHERRY"/>
              <i n="[MGNREGA].[state_name].&amp;[PUNJAB]" c="PUNJAB"/>
              <i n="[MGNREGA].[state_name].&amp;[RAJASTHAN]" c="RAJASTHAN"/>
              <i n="[MGNREGA].[state_name].&amp;[SIKKIM]" c="SIKKIM"/>
              <i n="[MGNREGA].[state_name].&amp;[TAMIL NADU]" c="TAMIL NADU"/>
              <i n="[MGNREGA].[state_name].&amp;[TELANGANA]" c="TELANGANA"/>
              <i n="[MGNREGA].[state_name].&amp;[TRIPURA]" c="TRIPURA"/>
              <i n="[MGNREGA].[state_name].&amp;[UTTAR PRADESH]" c="UTTAR PRADESH"/>
              <i n="[MGNREGA].[state_name].&amp;[UTTARAKHAND]" c="UTTARAKHAND"/>
              <i n="[MGNREGA].[state_name].&amp;[WEST BENGAL]" c="WEST BENGAL"/>
            </range>
          </ranges>
        </level>
      </levels>
      <selections count="1">
        <selection n="[MGNREGA].[state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xr10:uid="{64D087BB-4A46-4DF1-B750-B3A13B7A7E54}" cache="Slicer_state_name" caption="state_name" level="1"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1" xr10:uid="{1730229F-40C2-492D-AA80-E66B7900E26E}" cache="Slicer_state_name" caption="States" level="1" style="SlicerStyleOther2" rowHeight="304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448BC0C-9CBA-46A8-980E-5D1E8F8C3413}" name="MGNREGA__2" displayName="MGNREGA__2" ref="A1:AD742" tableType="queryTable" totalsRowCount="1">
  <autoFilter ref="A1:AD741" xr:uid="{D448BC0C-9CBA-46A8-980E-5D1E8F8C3413}"/>
  <tableColumns count="30">
    <tableColumn id="1" xr3:uid="{802AB723-526F-4FE7-BBA8-37231C37FED6}" uniqueName="1" name="state_name" totalsRowLabel="Total" queryTableFieldId="1" dataDxfId="29"/>
    <tableColumn id="2" xr3:uid="{2BF8D054-1106-46C3-ABA4-3CC3C7A8D121}" uniqueName="2" name="district_name" queryTableFieldId="2" dataDxfId="28"/>
    <tableColumn id="3" xr3:uid="{55A3377D-B0EB-4269-96D7-7422444CE5E7}" uniqueName="3" name="Total No. of JobCards issued" queryTableFieldId="3" dataDxfId="27"/>
    <tableColumn id="4" xr3:uid="{6F24B600-6277-4798-99C9-A150D17F95F4}" uniqueName="4" name="Total No. of Workers" queryTableFieldId="4" dataDxfId="26"/>
    <tableColumn id="5" xr3:uid="{1652C124-416C-4569-8091-6AF4F9DD95C6}" uniqueName="5" name="Total No. of Active Job Cards" queryTableFieldId="5" dataDxfId="25"/>
    <tableColumn id="6" xr3:uid="{1624B334-71C0-41E8-8F9D-368AED75DF1D}" uniqueName="6" name="Total No. of Active Workers" queryTableFieldId="6" dataDxfId="24"/>
    <tableColumn id="7" xr3:uid="{FDA90C2C-4EBC-4C7A-BDCB-91869C337121}" uniqueName="7" name="SC workers against active workers" queryTableFieldId="7" dataDxfId="23"/>
    <tableColumn id="8" xr3:uid="{9B1E46BA-07D0-4BA2-AACD-6B71240F7F65}" uniqueName="8" name="ST workers against active workers" queryTableFieldId="8" dataDxfId="22"/>
    <tableColumn id="9" xr3:uid="{F31AE5C2-437F-476A-B30B-00BE3E0D85A7}" uniqueName="9" name="Approved Labour Budget" queryTableFieldId="9" dataDxfId="21"/>
    <tableColumn id="10" xr3:uid="{27EFBE40-9B4C-49FF-9B9A-E3EDBABAC952}" uniqueName="10" name="Persondays of Central Liability so far" queryTableFieldId="10" dataDxfId="20"/>
    <tableColumn id="11" xr3:uid="{529E3DAC-6BDF-431B-B0E8-DBF42B3A52CE}" uniqueName="11" name="SC persondays" queryTableFieldId="11" dataDxfId="19"/>
    <tableColumn id="12" xr3:uid="{62A51EB8-F60A-4783-935A-2E1764505897}" uniqueName="12" name="ST persondays" queryTableFieldId="12" dataDxfId="18"/>
    <tableColumn id="13" xr3:uid="{B0900B92-9409-4C74-B35E-B8B1C1B6CDBC}" uniqueName="13" name="Women Persondays" queryTableFieldId="13" dataDxfId="17"/>
    <tableColumn id="14" xr3:uid="{53B1E534-B259-4EBB-917C-E5C672F1598D}" uniqueName="14" name="Average days of employment provided per Household" queryTableFieldId="14" dataDxfId="16"/>
    <tableColumn id="15" xr3:uid="{3C4A4BEA-F839-48E0-B3A0-708B385CF579}" uniqueName="15" name="Average Wage rate per day per person(Rs.)" queryTableFieldId="15" dataDxfId="15"/>
    <tableColumn id="16" xr3:uid="{86C6CDC9-394E-4FA4-B85D-305C465379B3}" uniqueName="16" name="Total No of HHs completed 100 Days of Wage Employment" queryTableFieldId="16" dataDxfId="14"/>
    <tableColumn id="17" xr3:uid="{4CAC5B98-8048-4469-9A9D-3625B14737D2}" uniqueName="17" name="Total Households Worked" queryTableFieldId="17" dataDxfId="13"/>
    <tableColumn id="18" xr3:uid="{109A62FF-35E8-4EAA-A009-DDA46D2D3919}" uniqueName="18" name="Total Individuals Worked" queryTableFieldId="18" dataDxfId="12"/>
    <tableColumn id="19" xr3:uid="{2175C720-18F8-4C31-9715-EE3E3F908A1A}" uniqueName="19" name="Differently abled persons worked" queryTableFieldId="19" dataDxfId="11"/>
    <tableColumn id="20" xr3:uid="{C43F4E18-8F91-44F4-8155-77623AC4D343}" uniqueName="20" name="Number of GPs with NIL exp" queryTableFieldId="20" dataDxfId="10"/>
    <tableColumn id="21" xr3:uid="{0EBE0C77-115E-4A88-9A85-E80010718CBD}" uniqueName="21" name="Total No. of Works Takenup (New+Spill Over)" queryTableFieldId="21" dataDxfId="9"/>
    <tableColumn id="22" xr3:uid="{D5BB8416-A9A8-4FC1-8825-790CB34CCB01}" uniqueName="22" name="Number of Ongoing Works" queryTableFieldId="22" dataDxfId="8"/>
    <tableColumn id="23" xr3:uid="{E18A50A1-28C7-4BDD-9474-B55117BE7B07}" uniqueName="23" name="Number of Completed Works" queryTableFieldId="23" dataDxfId="7"/>
    <tableColumn id="24" xr3:uid="{C998F90E-8E9F-4239-989D-082720FD6525}" uniqueName="24" name="% of NRM Expenditure(Public + Individual)" queryTableFieldId="24" dataDxfId="6"/>
    <tableColumn id="25" xr3:uid="{B7B187B0-1CE1-4FD8-99E7-EBDD212A22B8}" uniqueName="25" name="% of Category B Works" queryTableFieldId="25" dataDxfId="5"/>
    <tableColumn id="26" xr3:uid="{A810581A-F365-4E7A-A6EF-FFE5A883CC89}" uniqueName="26" name="% of Expenditure on Agriculture &amp; Agriculture Allied Works" queryTableFieldId="26" dataDxfId="4"/>
    <tableColumn id="27" xr3:uid="{4E469208-DA95-4A49-BCA3-D26266DF1B0B}" uniqueName="27" name="Total Exp(Rs. in Lakhs.)" queryTableFieldId="27" dataDxfId="3"/>
    <tableColumn id="28" xr3:uid="{D3829B7D-4401-4A1A-AFD9-C72228091346}" uniqueName="28" name="Wages(Rs. In Lakhs)" queryTableFieldId="28" dataDxfId="2"/>
    <tableColumn id="29" xr3:uid="{D6EF0BA5-6AC8-44D4-947F-1755E1163E79}" uniqueName="29" name="Material and skilled Wages(Rs. In Lakhs)" queryTableFieldId="29" dataDxfId="1"/>
    <tableColumn id="30" xr3:uid="{6233BC84-7D3B-4773-BF2D-D1ED6AC992A5}" uniqueName="30" name="Total Adm Expenditure (Rs. in Lakhs.)" totalsRowFunction="count"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6EB8F-6261-4E18-AAAC-4222EB681E7E}">
  <dimension ref="A1:N122"/>
  <sheetViews>
    <sheetView tabSelected="1" zoomScale="56" zoomScaleNormal="255" workbookViewId="0">
      <selection activeCell="B4" sqref="B4"/>
    </sheetView>
  </sheetViews>
  <sheetFormatPr defaultRowHeight="22.9" x14ac:dyDescent="1.25"/>
  <cols>
    <col min="1" max="1" width="20.5" bestFit="1" customWidth="1"/>
    <col min="2" max="2" width="20.09765625" bestFit="1" customWidth="1"/>
    <col min="3" max="3" width="26.3984375" bestFit="1" customWidth="1"/>
    <col min="4" max="4" width="23.44921875" bestFit="1" customWidth="1"/>
    <col min="5" max="5" width="23.69921875" bestFit="1" customWidth="1"/>
    <col min="6" max="6" width="30.5" bestFit="1" customWidth="1"/>
    <col min="8" max="8" width="20.25" bestFit="1" customWidth="1"/>
    <col min="9" max="9" width="21" bestFit="1" customWidth="1"/>
    <col min="10" max="10" width="22.3984375" bestFit="1" customWidth="1"/>
    <col min="12" max="12" width="20.59765625" bestFit="1" customWidth="1"/>
    <col min="13" max="13" width="18.69921875" bestFit="1" customWidth="1"/>
    <col min="14" max="14" width="13.796875" bestFit="1" customWidth="1"/>
  </cols>
  <sheetData>
    <row r="1" spans="1:14" x14ac:dyDescent="1.25">
      <c r="A1" s="22" t="s">
        <v>0</v>
      </c>
      <c r="B1" s="23" t="s">
        <v>774</v>
      </c>
      <c r="L1" s="3" t="s">
        <v>0</v>
      </c>
      <c r="M1" s="4" t="s">
        <v>772</v>
      </c>
      <c r="N1" s="4" t="s">
        <v>773</v>
      </c>
    </row>
    <row r="2" spans="1:14" x14ac:dyDescent="1.25">
      <c r="A2" s="24" t="s">
        <v>7</v>
      </c>
      <c r="B2" s="25">
        <v>4.7294740824820297E-5</v>
      </c>
      <c r="L2" s="5" t="s">
        <v>7</v>
      </c>
      <c r="M2" s="4">
        <v>21144</v>
      </c>
      <c r="N2" s="4">
        <v>1</v>
      </c>
    </row>
    <row r="3" spans="1:14" x14ac:dyDescent="1.25">
      <c r="A3" s="24" t="s">
        <v>17</v>
      </c>
      <c r="B3" s="25">
        <v>2.5460518596738198E-2</v>
      </c>
      <c r="L3" s="5" t="s">
        <v>17</v>
      </c>
      <c r="M3" s="4">
        <v>8523</v>
      </c>
      <c r="N3" s="4">
        <v>217</v>
      </c>
    </row>
    <row r="4" spans="1:14" x14ac:dyDescent="1.25">
      <c r="A4" s="24" t="s">
        <v>8</v>
      </c>
      <c r="B4" s="25">
        <v>0.185845949739534</v>
      </c>
      <c r="L4" s="5" t="s">
        <v>8</v>
      </c>
      <c r="M4" s="4">
        <v>39407</v>
      </c>
      <c r="N4" s="4">
        <v>7311</v>
      </c>
    </row>
    <row r="5" spans="1:14" x14ac:dyDescent="1.25">
      <c r="A5" s="24" t="s">
        <v>1</v>
      </c>
      <c r="B5" s="25">
        <v>0.25400102377002803</v>
      </c>
      <c r="L5" s="5" t="s">
        <v>1</v>
      </c>
      <c r="M5" s="4">
        <v>38420</v>
      </c>
      <c r="N5" s="4">
        <v>10904</v>
      </c>
    </row>
    <row r="6" spans="1:14" x14ac:dyDescent="1.25">
      <c r="A6" s="24" t="s">
        <v>19</v>
      </c>
      <c r="B6" s="25">
        <v>0.28525598064653268</v>
      </c>
      <c r="L6" s="5" t="s">
        <v>16</v>
      </c>
      <c r="M6" s="4">
        <v>37708</v>
      </c>
      <c r="N6" s="4">
        <v>36239</v>
      </c>
    </row>
    <row r="7" spans="1:14" x14ac:dyDescent="1.25">
      <c r="A7" s="24" t="s">
        <v>9</v>
      </c>
      <c r="B7" s="25">
        <v>0.39477842382338751</v>
      </c>
      <c r="L7" s="5" t="s">
        <v>25</v>
      </c>
      <c r="M7" s="4">
        <v>73926</v>
      </c>
      <c r="N7" s="4">
        <v>59019</v>
      </c>
    </row>
    <row r="8" spans="1:14" x14ac:dyDescent="1.25">
      <c r="A8" s="24" t="s">
        <v>10</v>
      </c>
      <c r="B8" s="25">
        <v>0.45576909670390237</v>
      </c>
      <c r="L8" s="5" t="s">
        <v>28</v>
      </c>
      <c r="M8" s="4">
        <v>88685</v>
      </c>
      <c r="N8" s="4">
        <v>74469</v>
      </c>
    </row>
    <row r="9" spans="1:14" x14ac:dyDescent="1.25">
      <c r="A9" s="24" t="s">
        <v>5</v>
      </c>
      <c r="B9" s="25">
        <v>0.49619103709512113</v>
      </c>
      <c r="L9" s="5" t="s">
        <v>22</v>
      </c>
      <c r="M9" s="4">
        <v>226994</v>
      </c>
      <c r="N9" s="4">
        <v>215885</v>
      </c>
    </row>
    <row r="10" spans="1:14" x14ac:dyDescent="1.25">
      <c r="A10" s="24" t="s">
        <v>15</v>
      </c>
      <c r="B10" s="25">
        <v>0.50673166466486874</v>
      </c>
      <c r="L10" s="5" t="s">
        <v>3</v>
      </c>
      <c r="M10" s="4">
        <v>318065</v>
      </c>
      <c r="N10" s="4">
        <v>294308</v>
      </c>
    </row>
    <row r="11" spans="1:14" x14ac:dyDescent="1.25">
      <c r="A11" s="24" t="s">
        <v>14</v>
      </c>
      <c r="B11" s="25">
        <v>0.5451475697338215</v>
      </c>
      <c r="L11" s="5" t="s">
        <v>23</v>
      </c>
      <c r="M11" s="4">
        <v>468320</v>
      </c>
      <c r="N11" s="4">
        <v>452976</v>
      </c>
    </row>
    <row r="12" spans="1:14" x14ac:dyDescent="1.25">
      <c r="A12" s="24" t="s">
        <v>13</v>
      </c>
      <c r="B12" s="25">
        <v>0.55401575913161782</v>
      </c>
      <c r="L12" s="5" t="s">
        <v>20</v>
      </c>
      <c r="M12" s="4">
        <v>606696</v>
      </c>
      <c r="N12" s="4">
        <v>578491</v>
      </c>
    </row>
    <row r="13" spans="1:14" x14ac:dyDescent="1.25">
      <c r="A13" s="24" t="s">
        <v>4</v>
      </c>
      <c r="B13" s="25">
        <v>0.59604861181269186</v>
      </c>
      <c r="L13" s="5" t="s">
        <v>21</v>
      </c>
      <c r="M13" s="4">
        <v>664665</v>
      </c>
      <c r="N13" s="4">
        <v>599993</v>
      </c>
    </row>
    <row r="14" spans="1:14" x14ac:dyDescent="1.25">
      <c r="A14" s="24" t="s">
        <v>30</v>
      </c>
      <c r="B14" s="25">
        <v>0.62653813180719753</v>
      </c>
      <c r="L14" s="5" t="s">
        <v>10</v>
      </c>
      <c r="M14" s="4">
        <v>1303379</v>
      </c>
      <c r="N14" s="4">
        <v>639828</v>
      </c>
    </row>
    <row r="15" spans="1:14" x14ac:dyDescent="1.25">
      <c r="A15" s="24" t="s">
        <v>11</v>
      </c>
      <c r="B15" s="25">
        <v>0.62699047187380463</v>
      </c>
      <c r="L15" s="5" t="s">
        <v>31</v>
      </c>
      <c r="M15" s="4">
        <v>681986</v>
      </c>
      <c r="N15" s="4">
        <v>643091</v>
      </c>
    </row>
    <row r="16" spans="1:14" x14ac:dyDescent="1.25">
      <c r="A16" s="24" t="s">
        <v>32</v>
      </c>
      <c r="B16" s="25">
        <v>0.64894579397138963</v>
      </c>
      <c r="L16" s="5" t="s">
        <v>33</v>
      </c>
      <c r="M16" s="4">
        <v>1087230</v>
      </c>
      <c r="N16" s="4">
        <v>791797</v>
      </c>
    </row>
    <row r="17" spans="1:14" x14ac:dyDescent="1.25">
      <c r="A17" s="24" t="s">
        <v>26</v>
      </c>
      <c r="B17" s="25">
        <v>0.64979740881171733</v>
      </c>
      <c r="L17" s="5" t="s">
        <v>11</v>
      </c>
      <c r="M17" s="4">
        <v>1494930</v>
      </c>
      <c r="N17" s="4">
        <v>933293</v>
      </c>
    </row>
    <row r="18" spans="1:14" x14ac:dyDescent="1.25">
      <c r="A18" s="24" t="s">
        <v>18</v>
      </c>
      <c r="B18" s="25">
        <v>0.70139374465604987</v>
      </c>
      <c r="L18" s="5" t="s">
        <v>12</v>
      </c>
      <c r="M18" s="4">
        <v>1397926</v>
      </c>
      <c r="N18" s="4">
        <v>1022902</v>
      </c>
    </row>
    <row r="19" spans="1:14" x14ac:dyDescent="1.25">
      <c r="A19" s="24" t="s">
        <v>34</v>
      </c>
      <c r="B19" s="25">
        <v>0.70206571861720868</v>
      </c>
      <c r="L19" s="5" t="s">
        <v>26</v>
      </c>
      <c r="M19" s="4">
        <v>1818437</v>
      </c>
      <c r="N19" s="4">
        <v>1183973</v>
      </c>
    </row>
    <row r="20" spans="1:14" x14ac:dyDescent="1.25">
      <c r="A20" s="24" t="s">
        <v>12</v>
      </c>
      <c r="B20" s="25">
        <v>0.70730986930874562</v>
      </c>
      <c r="L20" s="5" t="s">
        <v>9</v>
      </c>
      <c r="M20" s="4">
        <v>4484053</v>
      </c>
      <c r="N20" s="4">
        <v>1797977</v>
      </c>
    </row>
    <row r="21" spans="1:14" x14ac:dyDescent="1.25">
      <c r="A21" s="24" t="s">
        <v>33</v>
      </c>
      <c r="B21" s="25">
        <v>0.73226344650000708</v>
      </c>
      <c r="L21" s="5" t="s">
        <v>15</v>
      </c>
      <c r="M21" s="4">
        <v>4174319</v>
      </c>
      <c r="N21" s="4">
        <v>2096457</v>
      </c>
    </row>
    <row r="22" spans="1:14" x14ac:dyDescent="1.25">
      <c r="A22" s="24" t="s">
        <v>27</v>
      </c>
      <c r="B22" s="25">
        <v>0.75615989089855706</v>
      </c>
      <c r="L22" s="5" t="s">
        <v>6</v>
      </c>
      <c r="M22" s="4">
        <v>3967999</v>
      </c>
      <c r="N22" s="4">
        <v>3290052</v>
      </c>
    </row>
    <row r="23" spans="1:14" x14ac:dyDescent="1.25">
      <c r="A23" s="24" t="s">
        <v>29</v>
      </c>
      <c r="B23" s="25">
        <v>0.7809195190821494</v>
      </c>
      <c r="L23" s="5" t="s">
        <v>13</v>
      </c>
      <c r="M23" s="4">
        <v>6325674</v>
      </c>
      <c r="N23" s="4">
        <v>3468932</v>
      </c>
    </row>
    <row r="24" spans="1:14" x14ac:dyDescent="1.25">
      <c r="A24" s="24" t="s">
        <v>2</v>
      </c>
      <c r="B24" s="25">
        <v>0.78336065124088594</v>
      </c>
      <c r="L24" s="5" t="s">
        <v>30</v>
      </c>
      <c r="M24" s="4">
        <v>5590700</v>
      </c>
      <c r="N24" s="4">
        <v>3531936</v>
      </c>
    </row>
    <row r="25" spans="1:14" x14ac:dyDescent="1.25">
      <c r="A25" s="24" t="s">
        <v>24</v>
      </c>
      <c r="B25" s="25">
        <v>0.78801446332385139</v>
      </c>
      <c r="L25" s="5" t="s">
        <v>19</v>
      </c>
      <c r="M25" s="4">
        <v>13216917</v>
      </c>
      <c r="N25" s="4">
        <v>3620226</v>
      </c>
    </row>
    <row r="26" spans="1:14" x14ac:dyDescent="1.25">
      <c r="A26" s="24" t="s">
        <v>25</v>
      </c>
      <c r="B26" s="25">
        <v>0.81754245434591</v>
      </c>
      <c r="L26" s="5" t="s">
        <v>4</v>
      </c>
      <c r="M26" s="4">
        <v>7046513</v>
      </c>
      <c r="N26" s="4">
        <v>4184027</v>
      </c>
    </row>
    <row r="27" spans="1:14" x14ac:dyDescent="1.25">
      <c r="A27" s="24" t="s">
        <v>6</v>
      </c>
      <c r="B27" s="25">
        <v>0.84041476151943117</v>
      </c>
      <c r="L27" s="5" t="s">
        <v>14</v>
      </c>
      <c r="M27" s="4">
        <v>8012120</v>
      </c>
      <c r="N27" s="4">
        <v>4482572</v>
      </c>
    </row>
    <row r="28" spans="1:14" x14ac:dyDescent="1.25">
      <c r="A28" s="24" t="s">
        <v>28</v>
      </c>
      <c r="B28" s="25">
        <v>0.84407704102044034</v>
      </c>
      <c r="L28" s="5" t="s">
        <v>24</v>
      </c>
      <c r="M28" s="4">
        <v>5781195</v>
      </c>
      <c r="N28" s="4">
        <v>4606654</v>
      </c>
    </row>
    <row r="29" spans="1:14" x14ac:dyDescent="1.25">
      <c r="A29" s="24" t="s">
        <v>21</v>
      </c>
      <c r="B29" s="25">
        <v>0.91050641556958867</v>
      </c>
      <c r="L29" s="5" t="s">
        <v>2</v>
      </c>
      <c r="M29" s="4">
        <v>7170051</v>
      </c>
      <c r="N29" s="4">
        <v>5680334</v>
      </c>
    </row>
    <row r="30" spans="1:14" x14ac:dyDescent="1.25">
      <c r="A30" s="24" t="s">
        <v>3</v>
      </c>
      <c r="B30" s="25">
        <v>0.92404721701119075</v>
      </c>
      <c r="L30" s="5" t="s">
        <v>18</v>
      </c>
      <c r="M30" s="4">
        <v>9088580</v>
      </c>
      <c r="N30" s="4">
        <v>6488330</v>
      </c>
    </row>
    <row r="31" spans="1:14" x14ac:dyDescent="1.25">
      <c r="A31" s="24" t="s">
        <v>31</v>
      </c>
      <c r="B31" s="25">
        <v>0.94271156825097036</v>
      </c>
      <c r="L31" s="5" t="s">
        <v>29</v>
      </c>
      <c r="M31" s="4">
        <v>9433367</v>
      </c>
      <c r="N31" s="4">
        <v>7549926</v>
      </c>
    </row>
    <row r="32" spans="1:14" x14ac:dyDescent="1.25">
      <c r="A32" s="24" t="s">
        <v>20</v>
      </c>
      <c r="B32" s="25">
        <v>0.95418825344133984</v>
      </c>
      <c r="L32" s="5" t="s">
        <v>5</v>
      </c>
      <c r="M32" s="4">
        <v>17987345</v>
      </c>
      <c r="N32" s="4">
        <v>8511127</v>
      </c>
    </row>
    <row r="33" spans="1:14" x14ac:dyDescent="1.25">
      <c r="A33" s="24" t="s">
        <v>16</v>
      </c>
      <c r="B33" s="25">
        <v>0.95956056936844192</v>
      </c>
      <c r="L33" s="5" t="s">
        <v>27</v>
      </c>
      <c r="M33" s="4">
        <v>11562058</v>
      </c>
      <c r="N33" s="4">
        <v>8883731</v>
      </c>
    </row>
    <row r="34" spans="1:14" x14ac:dyDescent="1.25">
      <c r="A34" s="24" t="s">
        <v>23</v>
      </c>
      <c r="B34" s="25">
        <v>0.96645026288679226</v>
      </c>
      <c r="L34" s="5" t="s">
        <v>34</v>
      </c>
      <c r="M34" s="4">
        <v>13718985</v>
      </c>
      <c r="N34" s="4">
        <v>9266028</v>
      </c>
    </row>
    <row r="35" spans="1:14" x14ac:dyDescent="1.25">
      <c r="A35" s="24" t="s">
        <v>22</v>
      </c>
      <c r="B35" s="25">
        <v>0.97069215132352415</v>
      </c>
      <c r="L35" s="5" t="s">
        <v>32</v>
      </c>
      <c r="M35" s="4">
        <v>17810489</v>
      </c>
      <c r="N35" s="4">
        <v>12045343</v>
      </c>
    </row>
    <row r="41" spans="1:14" x14ac:dyDescent="1.25">
      <c r="B41" s="17" t="s">
        <v>0</v>
      </c>
      <c r="C41" s="17" t="s">
        <v>17048</v>
      </c>
      <c r="D41" s="17" t="s">
        <v>17050</v>
      </c>
      <c r="H41" s="18" t="s">
        <v>17049</v>
      </c>
      <c r="I41" s="18" t="s">
        <v>17053</v>
      </c>
      <c r="J41" s="18" t="s">
        <v>17054</v>
      </c>
    </row>
    <row r="42" spans="1:14" x14ac:dyDescent="1.25">
      <c r="B42" s="19" t="s">
        <v>1</v>
      </c>
      <c r="C42" s="18">
        <v>38420</v>
      </c>
      <c r="D42" s="18">
        <v>10904</v>
      </c>
      <c r="H42" s="19" t="s">
        <v>1</v>
      </c>
      <c r="I42" s="18">
        <f>GETPIVOTDATA("[Measures].[Sum of Total No. of JobCards issued]",$B$41,"[MGNREGA].[state_name]","[MGNREGA].[state_name].&amp;[ANDAMAN AND NICOBAR]")</f>
        <v>38420</v>
      </c>
      <c r="J42" s="18">
        <f>GETPIVOTDATA("[Measures].[Sum of Total No. of Active Job Cards]",$B$41,"[MGNREGA].[state_name]","[MGNREGA].[state_name].&amp;[ANDAMAN AND NICOBAR]")</f>
        <v>10904</v>
      </c>
    </row>
    <row r="43" spans="1:14" x14ac:dyDescent="1.25">
      <c r="B43" s="19" t="s">
        <v>2</v>
      </c>
      <c r="C43" s="18">
        <v>7170051</v>
      </c>
      <c r="D43" s="18">
        <v>5680334</v>
      </c>
      <c r="H43" s="19" t="s">
        <v>2</v>
      </c>
      <c r="I43" s="18">
        <f>GETPIVOTDATA("[Measures].[Sum of Total No. of JobCards issued]",$B$41,"[MGNREGA].[state_name]","[MGNREGA].[state_name].&amp;[ANDHRA PRADESH]")</f>
        <v>7170051</v>
      </c>
      <c r="J43" s="18">
        <f>GETPIVOTDATA("[Measures].[Sum of Total No. of Active Job Cards]",$B$41,"[MGNREGA].[state_name]","[MGNREGA].[state_name].&amp;[ANDHRA PRADESH]")</f>
        <v>5680334</v>
      </c>
    </row>
    <row r="44" spans="1:14" x14ac:dyDescent="1.25">
      <c r="B44" s="19" t="s">
        <v>3</v>
      </c>
      <c r="C44" s="18">
        <v>318065</v>
      </c>
      <c r="D44" s="18">
        <v>294308</v>
      </c>
      <c r="H44" s="19" t="s">
        <v>3</v>
      </c>
      <c r="I44" s="18">
        <f>GETPIVOTDATA("[Measures].[Sum of Total No. of JobCards issued]",$B$41,"[MGNREGA].[state_name]","[MGNREGA].[state_name].&amp;[ARUNACHAL PRADESH]")</f>
        <v>318065</v>
      </c>
      <c r="J44" s="18">
        <f>GETPIVOTDATA("[Measures].[Sum of Total No. of Active Job Cards]",$B$41,"[MGNREGA].[state_name]","[MGNREGA].[state_name].&amp;[ARUNACHAL PRADESH]")</f>
        <v>294308</v>
      </c>
    </row>
    <row r="45" spans="1:14" x14ac:dyDescent="1.25">
      <c r="B45" s="19" t="s">
        <v>4</v>
      </c>
      <c r="C45" s="18">
        <v>7046513</v>
      </c>
      <c r="D45" s="18">
        <v>4184027</v>
      </c>
      <c r="H45" s="19" t="s">
        <v>4</v>
      </c>
      <c r="I45" s="18">
        <f>GETPIVOTDATA("[Measures].[Sum of Total No. of JobCards issued]",$B$41,"[MGNREGA].[state_name]","[MGNREGA].[state_name].&amp;[ASSAM]")</f>
        <v>7046513</v>
      </c>
      <c r="J45" s="18">
        <f>GETPIVOTDATA("[Measures].[Sum of Total No. of Active Job Cards]",$B$41,"[MGNREGA].[state_name]","[MGNREGA].[state_name].&amp;[ASSAM]")</f>
        <v>4184027</v>
      </c>
    </row>
    <row r="46" spans="1:14" x14ac:dyDescent="1.25">
      <c r="B46" s="19" t="s">
        <v>5</v>
      </c>
      <c r="C46" s="18">
        <v>17987345</v>
      </c>
      <c r="D46" s="18">
        <v>8511127</v>
      </c>
      <c r="H46" s="19" t="s">
        <v>5</v>
      </c>
      <c r="I46" s="18">
        <f>GETPIVOTDATA("[Measures].[Sum of Total No. of JobCards issued]",$B$41,"[MGNREGA].[state_name]","[MGNREGA].[state_name].&amp;[BIHAR]")</f>
        <v>17987345</v>
      </c>
      <c r="J46" s="18">
        <f>GETPIVOTDATA("[Measures].[Sum of Total No. of Active Job Cards]",$B$41,"[MGNREGA].[state_name]","[MGNREGA].[state_name].&amp;[BIHAR]")</f>
        <v>8511127</v>
      </c>
    </row>
    <row r="47" spans="1:14" x14ac:dyDescent="1.25">
      <c r="B47" s="19" t="s">
        <v>6</v>
      </c>
      <c r="C47" s="18">
        <v>3967999</v>
      </c>
      <c r="D47" s="18">
        <v>3290052</v>
      </c>
      <c r="H47" s="19" t="s">
        <v>6</v>
      </c>
      <c r="I47" s="18">
        <f>GETPIVOTDATA("[Measures].[Sum of Total No. of JobCards issued]",$B$41,"[MGNREGA].[state_name]","[MGNREGA].[state_name].&amp;[CHHATTISGARH]")</f>
        <v>3967999</v>
      </c>
      <c r="J47" s="18">
        <f>GETPIVOTDATA("[Measures].[Sum of Total No. of Active Job Cards]",$B$41,"[MGNREGA].[state_name]","[MGNREGA].[state_name].&amp;[CHHATTISGARH]")</f>
        <v>3290052</v>
      </c>
    </row>
    <row r="48" spans="1:14" x14ac:dyDescent="1.25">
      <c r="B48" s="19" t="s">
        <v>7</v>
      </c>
      <c r="C48" s="18">
        <v>21144</v>
      </c>
      <c r="D48" s="18">
        <v>1</v>
      </c>
      <c r="H48" s="19" t="s">
        <v>8</v>
      </c>
      <c r="I48" s="18">
        <f>GETPIVOTDATA("[Measures].[Sum of Total No. of JobCards issued]",$B$41,"[MGNREGA].[state_name]","[MGNREGA].[state_name].&amp;[GOA]")</f>
        <v>39407</v>
      </c>
      <c r="J48" s="18">
        <f>GETPIVOTDATA("[Measures].[Sum of Total No. of Active Job Cards]",$B$41,"[MGNREGA].[state_name]","[MGNREGA].[state_name].&amp;[GOA]")</f>
        <v>7311</v>
      </c>
    </row>
    <row r="49" spans="2:10" x14ac:dyDescent="1.25">
      <c r="B49" s="19" t="s">
        <v>8</v>
      </c>
      <c r="C49" s="18">
        <v>39407</v>
      </c>
      <c r="D49" s="18">
        <v>7311</v>
      </c>
      <c r="H49" s="19" t="s">
        <v>9</v>
      </c>
      <c r="I49" s="18">
        <f>GETPIVOTDATA("[Measures].[Sum of Total No. of JobCards issued]",$B$41,"[MGNREGA].[state_name]","[MGNREGA].[state_name].&amp;[GUJARAT]")</f>
        <v>4484053</v>
      </c>
      <c r="J49" s="18">
        <f>GETPIVOTDATA("[Measures].[Sum of Total No. of Active Job Cards]",$B$41,"[MGNREGA].[state_name]","[MGNREGA].[state_name].&amp;[GUJARAT]")</f>
        <v>1797977</v>
      </c>
    </row>
    <row r="50" spans="2:10" x14ac:dyDescent="1.25">
      <c r="B50" s="19" t="s">
        <v>9</v>
      </c>
      <c r="C50" s="18">
        <v>4484053</v>
      </c>
      <c r="D50" s="18">
        <v>1797977</v>
      </c>
      <c r="H50" s="19" t="s">
        <v>10</v>
      </c>
      <c r="I50" s="18">
        <f>GETPIVOTDATA("[Measures].[Sum of Total No. of JobCards issued]",$B$41,"[MGNREGA].[state_name]","[MGNREGA].[state_name].&amp;[HARYANA]")</f>
        <v>1303379</v>
      </c>
      <c r="J50" s="18">
        <f>GETPIVOTDATA("[Measures].[Sum of Total No. of Active Job Cards]",$B$41,"[MGNREGA].[state_name]","[MGNREGA].[state_name].&amp;[HARYANA]")</f>
        <v>639828</v>
      </c>
    </row>
    <row r="51" spans="2:10" x14ac:dyDescent="1.25">
      <c r="B51" s="19" t="s">
        <v>10</v>
      </c>
      <c r="C51" s="18">
        <v>1303379</v>
      </c>
      <c r="D51" s="18">
        <v>639828</v>
      </c>
      <c r="H51" s="19" t="s">
        <v>11</v>
      </c>
      <c r="I51" s="18">
        <f>GETPIVOTDATA("[Measures].[Sum of Total No. of JobCards issued]",$B$41,"[MGNREGA].[state_name]","[MGNREGA].[state_name].&amp;[HIMACHAL PRADESH]")</f>
        <v>1494930</v>
      </c>
      <c r="J51" s="18">
        <f>GETPIVOTDATA("[Measures].[Sum of Total No. of Active Job Cards]",$B$41,"[MGNREGA].[state_name]","[MGNREGA].[state_name].&amp;[HIMACHAL PRADESH]")</f>
        <v>933293</v>
      </c>
    </row>
    <row r="52" spans="2:10" x14ac:dyDescent="1.25">
      <c r="B52" s="19" t="s">
        <v>11</v>
      </c>
      <c r="C52" s="18">
        <v>1494930</v>
      </c>
      <c r="D52" s="18">
        <v>933293</v>
      </c>
      <c r="H52" s="19" t="s">
        <v>13</v>
      </c>
      <c r="I52" s="18">
        <f>GETPIVOTDATA("[Measures].[Sum of Total No. of JobCards issued]",$B$41,"[MGNREGA].[state_name]","[MGNREGA].[state_name].&amp;[JHARKHAND]")</f>
        <v>6325674</v>
      </c>
      <c r="J52" s="18">
        <f>GETPIVOTDATA("[Measures].[Sum of Total No. of Active Job Cards]",$B$41,"[MGNREGA].[state_name]","[MGNREGA].[state_name].&amp;[JHARKHAND]")</f>
        <v>3468932</v>
      </c>
    </row>
    <row r="53" spans="2:10" x14ac:dyDescent="1.25">
      <c r="B53" s="19" t="s">
        <v>12</v>
      </c>
      <c r="C53" s="18">
        <v>1397926</v>
      </c>
      <c r="D53" s="18">
        <v>1022902</v>
      </c>
      <c r="H53" s="19" t="s">
        <v>14</v>
      </c>
      <c r="I53" s="18">
        <f>GETPIVOTDATA("[Measures].[Sum of Total No. of JobCards issued]",$B$41,"[MGNREGA].[state_name]","[MGNREGA].[state_name].&amp;[KARNATAKA]")</f>
        <v>8012120</v>
      </c>
      <c r="J53" s="18">
        <f>GETPIVOTDATA("[Measures].[Sum of Total No. of Active Job Cards]",$B$41,"[MGNREGA].[state_name]","[MGNREGA].[state_name].&amp;[KARNATAKA]")</f>
        <v>4482572</v>
      </c>
    </row>
    <row r="54" spans="2:10" x14ac:dyDescent="1.25">
      <c r="B54" s="19" t="s">
        <v>13</v>
      </c>
      <c r="C54" s="18">
        <v>6325674</v>
      </c>
      <c r="D54" s="18">
        <v>3468932</v>
      </c>
      <c r="H54" s="19" t="s">
        <v>15</v>
      </c>
      <c r="I54" s="18">
        <f>GETPIVOTDATA("[Measures].[Sum of Total No. of JobCards issued]",$B$41,"[MGNREGA].[state_name]","[MGNREGA].[state_name].&amp;[KERALA]")</f>
        <v>4174319</v>
      </c>
      <c r="J54" s="18">
        <f>GETPIVOTDATA("[Measures].[Sum of Total No. of Active Job Cards]",$B$41,"[MGNREGA].[state_name]","[MGNREGA].[state_name].&amp;[KERALA]")</f>
        <v>2096457</v>
      </c>
    </row>
    <row r="55" spans="2:10" x14ac:dyDescent="1.25">
      <c r="B55" s="19" t="s">
        <v>14</v>
      </c>
      <c r="C55" s="18">
        <v>8012120</v>
      </c>
      <c r="D55" s="18">
        <v>4482572</v>
      </c>
      <c r="H55" s="19" t="s">
        <v>18</v>
      </c>
      <c r="I55" s="18">
        <f>GETPIVOTDATA("[Measures].[Sum of Total No. of JobCards issued]",$B$41,"[MGNREGA].[state_name]","[MGNREGA].[state_name].&amp;[MADHYA PRADESH]")</f>
        <v>9088580</v>
      </c>
      <c r="J55" s="18">
        <f>GETPIVOTDATA("[Measures].[Sum of Total No. of Active Job Cards]",$B$41,"[MGNREGA].[state_name]","[MGNREGA].[state_name].&amp;[MADHYA PRADESH]")</f>
        <v>6488330</v>
      </c>
    </row>
    <row r="56" spans="2:10" x14ac:dyDescent="1.25">
      <c r="B56" s="19" t="s">
        <v>15</v>
      </c>
      <c r="C56" s="18">
        <v>4174319</v>
      </c>
      <c r="D56" s="18">
        <v>2096457</v>
      </c>
      <c r="H56" s="19" t="s">
        <v>19</v>
      </c>
      <c r="I56" s="18">
        <f>GETPIVOTDATA("[Measures].[Sum of Total No. of JobCards issued]",$B$41,"[MGNREGA].[state_name]","[MGNREGA].[state_name].&amp;[MAHARASHTRA]")</f>
        <v>13216917</v>
      </c>
      <c r="J56" s="18">
        <f>GETPIVOTDATA("[Measures].[Sum of Total No. of Active Job Cards]",$B$41,"[MGNREGA].[state_name]","[MGNREGA].[state_name].&amp;[MAHARASHTRA]")</f>
        <v>3620226</v>
      </c>
    </row>
    <row r="57" spans="2:10" x14ac:dyDescent="1.25">
      <c r="B57" s="19" t="s">
        <v>16</v>
      </c>
      <c r="C57" s="18">
        <v>37708</v>
      </c>
      <c r="D57" s="18">
        <v>36239</v>
      </c>
      <c r="H57" s="19" t="s">
        <v>20</v>
      </c>
      <c r="I57" s="18">
        <f>GETPIVOTDATA("[Measures].[Sum of Total No. of JobCards issued]",$B$41,"[MGNREGA].[state_name]","[MGNREGA].[state_name].&amp;[MANIPUR]")</f>
        <v>606696</v>
      </c>
      <c r="J57" s="18">
        <f>GETPIVOTDATA("[Measures].[Sum of Total No. of Active Job Cards]",$B$41,"[MGNREGA].[state_name]","[MGNREGA].[state_name].&amp;[MANIPUR]")</f>
        <v>578491</v>
      </c>
    </row>
    <row r="58" spans="2:10" x14ac:dyDescent="1.25">
      <c r="B58" s="19" t="s">
        <v>17</v>
      </c>
      <c r="C58" s="18">
        <v>8523</v>
      </c>
      <c r="D58" s="18">
        <v>217</v>
      </c>
      <c r="H58" s="19" t="s">
        <v>21</v>
      </c>
      <c r="I58" s="18">
        <f>GETPIVOTDATA("[Measures].[Sum of Total No. of JobCards issued]",$B$41,"[MGNREGA].[state_name]","[MGNREGA].[state_name].&amp;[MEGHALAYA]")</f>
        <v>664665</v>
      </c>
      <c r="J58" s="18">
        <f>GETPIVOTDATA("[Measures].[Sum of Total No. of Active Job Cards]",$B$41,"[MGNREGA].[state_name]","[MGNREGA].[state_name].&amp;[MEGHALAYA]")</f>
        <v>599993</v>
      </c>
    </row>
    <row r="59" spans="2:10" x14ac:dyDescent="1.25">
      <c r="B59" s="19" t="s">
        <v>18</v>
      </c>
      <c r="C59" s="18">
        <v>9088580</v>
      </c>
      <c r="D59" s="18">
        <v>6488330</v>
      </c>
      <c r="H59" s="19" t="s">
        <v>22</v>
      </c>
      <c r="I59" s="18">
        <f>GETPIVOTDATA("[Measures].[Sum of Total No. of JobCards issued]",$B$41,"[MGNREGA].[state_name]","[MGNREGA].[state_name].&amp;[MIZORAM]")</f>
        <v>226994</v>
      </c>
      <c r="J59" s="18">
        <f>GETPIVOTDATA("[Measures].[Sum of Total No. of Active Job Cards]",$B$41,"[MGNREGA].[state_name]","[MGNREGA].[state_name].&amp;[MIZORAM]")</f>
        <v>215885</v>
      </c>
    </row>
    <row r="60" spans="2:10" x14ac:dyDescent="1.25">
      <c r="B60" s="19" t="s">
        <v>19</v>
      </c>
      <c r="C60" s="18">
        <v>13216917</v>
      </c>
      <c r="D60" s="18">
        <v>3620226</v>
      </c>
      <c r="H60" s="19" t="s">
        <v>23</v>
      </c>
      <c r="I60" s="18">
        <f>GETPIVOTDATA("[Measures].[Sum of Total No. of JobCards issued]",$B$41,"[MGNREGA].[state_name]","[MGNREGA].[state_name].&amp;[NAGALAND]")</f>
        <v>468320</v>
      </c>
      <c r="J60" s="18">
        <f>GETPIVOTDATA("[Measures].[Sum of Total No. of Active Job Cards]",$B$41,"[MGNREGA].[state_name]","[MGNREGA].[state_name].&amp;[NAGALAND]")</f>
        <v>452976</v>
      </c>
    </row>
    <row r="61" spans="2:10" x14ac:dyDescent="1.25">
      <c r="B61" s="19" t="s">
        <v>20</v>
      </c>
      <c r="C61" s="18">
        <v>606696</v>
      </c>
      <c r="D61" s="18">
        <v>578491</v>
      </c>
      <c r="H61" s="19" t="s">
        <v>24</v>
      </c>
      <c r="I61" s="18">
        <f>GETPIVOTDATA("[Measures].[Sum of Total No. of JobCards issued]",$B$41,"[MGNREGA].[state_name]","[MGNREGA].[state_name].&amp;[ODISHA]")</f>
        <v>5781195</v>
      </c>
      <c r="J61" s="18">
        <f>GETPIVOTDATA("[Measures].[Sum of Total No. of Active Job Cards]",$B$41,"[MGNREGA].[state_name]","[MGNREGA].[state_name].&amp;[ODISHA]")</f>
        <v>4606654</v>
      </c>
    </row>
    <row r="62" spans="2:10" x14ac:dyDescent="1.25">
      <c r="B62" s="19" t="s">
        <v>21</v>
      </c>
      <c r="C62" s="18">
        <v>664665</v>
      </c>
      <c r="D62" s="18">
        <v>599993</v>
      </c>
      <c r="H62" s="19" t="s">
        <v>26</v>
      </c>
      <c r="I62" s="18">
        <f>GETPIVOTDATA("[Measures].[Sum of Total No. of JobCards issued]",$B$41,"[MGNREGA].[state_name]","[MGNREGA].[state_name].&amp;[PUNJAB]")</f>
        <v>1818437</v>
      </c>
      <c r="J62" s="18">
        <f>GETPIVOTDATA("[Measures].[Sum of Total No. of Active Job Cards]",$B$41,"[MGNREGA].[state_name]","[MGNREGA].[state_name].&amp;[PUNJAB]")</f>
        <v>1183973</v>
      </c>
    </row>
    <row r="63" spans="2:10" x14ac:dyDescent="1.25">
      <c r="B63" s="19" t="s">
        <v>22</v>
      </c>
      <c r="C63" s="18">
        <v>226994</v>
      </c>
      <c r="D63" s="18">
        <v>215885</v>
      </c>
      <c r="H63" s="19" t="s">
        <v>27</v>
      </c>
      <c r="I63" s="18">
        <f>GETPIVOTDATA("[Measures].[Sum of Total No. of JobCards issued]",$B$41,"[MGNREGA].[state_name]","[MGNREGA].[state_name].&amp;[RAJASTHAN]")</f>
        <v>11562058</v>
      </c>
      <c r="J63" s="18">
        <f>GETPIVOTDATA("[Measures].[Sum of Total No. of Active Job Cards]",$B$41,"[MGNREGA].[state_name]","[MGNREGA].[state_name].&amp;[RAJASTHAN]")</f>
        <v>8883731</v>
      </c>
    </row>
    <row r="64" spans="2:10" x14ac:dyDescent="1.25">
      <c r="B64" s="19" t="s">
        <v>23</v>
      </c>
      <c r="C64" s="18">
        <v>468320</v>
      </c>
      <c r="D64" s="18">
        <v>452976</v>
      </c>
      <c r="H64" s="19" t="s">
        <v>28</v>
      </c>
      <c r="I64" s="18">
        <f>GETPIVOTDATA("[Measures].[Sum of Total No. of JobCards issued]",$B$41,"[MGNREGA].[state_name]","[MGNREGA].[state_name].&amp;[SIKKIM]")</f>
        <v>88685</v>
      </c>
      <c r="J64" s="18">
        <f>GETPIVOTDATA("[Measures].[Sum of Total No. of Active Job Cards]",$B$41,"[MGNREGA].[state_name]","[MGNREGA].[state_name].&amp;[SIKKIM]")</f>
        <v>74469</v>
      </c>
    </row>
    <row r="65" spans="1:14" x14ac:dyDescent="1.25">
      <c r="B65" s="19" t="s">
        <v>24</v>
      </c>
      <c r="C65" s="18">
        <v>5781195</v>
      </c>
      <c r="D65" s="18">
        <v>4606654</v>
      </c>
      <c r="H65" s="19" t="s">
        <v>29</v>
      </c>
      <c r="I65" s="18">
        <f>GETPIVOTDATA("[Measures].[Sum of Total No. of JobCards issued]",$B$41,"[MGNREGA].[state_name]","[MGNREGA].[state_name].&amp;[TAMIL NADU]")</f>
        <v>9433367</v>
      </c>
      <c r="J65" s="18">
        <f>GETPIVOTDATA("[Measures].[Sum of Total No. of Active Job Cards]",$B$41,"[MGNREGA].[state_name]","[MGNREGA].[state_name].&amp;[TAMIL NADU]")</f>
        <v>7549926</v>
      </c>
    </row>
    <row r="66" spans="1:14" x14ac:dyDescent="1.25">
      <c r="B66" s="19" t="s">
        <v>25</v>
      </c>
      <c r="C66" s="18">
        <v>73926</v>
      </c>
      <c r="D66" s="18">
        <v>59019</v>
      </c>
      <c r="H66" s="19" t="s">
        <v>30</v>
      </c>
      <c r="I66" s="18">
        <f>GETPIVOTDATA("[Measures].[Sum of Total No. of JobCards issued]",$B$41,"[MGNREGA].[state_name]","[MGNREGA].[state_name].&amp;[TELANGANA]")</f>
        <v>5590700</v>
      </c>
      <c r="J66" s="18">
        <f>GETPIVOTDATA("[Measures].[Sum of Total No. of Active Job Cards]",$B$41,"[MGNREGA].[state_name]","[MGNREGA].[state_name].&amp;[TELANGANA]")</f>
        <v>3531936</v>
      </c>
    </row>
    <row r="67" spans="1:14" x14ac:dyDescent="1.25">
      <c r="B67" s="19" t="s">
        <v>26</v>
      </c>
      <c r="C67" s="18">
        <v>1818437</v>
      </c>
      <c r="D67" s="18">
        <v>1183973</v>
      </c>
      <c r="H67" s="19" t="s">
        <v>31</v>
      </c>
      <c r="I67" s="18">
        <f>GETPIVOTDATA("[Measures].[Sum of Total No. of JobCards issued]",$B$41,"[MGNREGA].[state_name]","[MGNREGA].[state_name].&amp;[TRIPURA]")</f>
        <v>681986</v>
      </c>
      <c r="J67" s="18">
        <f>GETPIVOTDATA("[Measures].[Sum of Total No. of Active Job Cards]",$B$41,"[MGNREGA].[state_name]","[MGNREGA].[state_name].&amp;[TRIPURA]")</f>
        <v>643091</v>
      </c>
    </row>
    <row r="68" spans="1:14" x14ac:dyDescent="1.25">
      <c r="B68" s="19" t="s">
        <v>27</v>
      </c>
      <c r="C68" s="18">
        <v>11562058</v>
      </c>
      <c r="D68" s="18">
        <v>8883731</v>
      </c>
      <c r="H68" s="19" t="s">
        <v>32</v>
      </c>
      <c r="I68" s="18">
        <f>GETPIVOTDATA("[Measures].[Sum of Total No. of JobCards issued]",$B$41,"[MGNREGA].[state_name]","[MGNREGA].[state_name].&amp;[UTTAR PRADESH]")</f>
        <v>17810489</v>
      </c>
      <c r="J68" s="20">
        <f>GETPIVOTDATA("[Measures].[Sum of Total No. of Active Job Cards]",$B$41,"[MGNREGA].[state_name]","[MGNREGA].[state_name].&amp;[UTTAR PRADESH]")</f>
        <v>12045343</v>
      </c>
    </row>
    <row r="69" spans="1:14" x14ac:dyDescent="1.25">
      <c r="B69" s="19" t="s">
        <v>28</v>
      </c>
      <c r="C69" s="18">
        <v>88685</v>
      </c>
      <c r="D69" s="18">
        <v>74469</v>
      </c>
      <c r="H69" s="19" t="s">
        <v>33</v>
      </c>
      <c r="I69" s="18">
        <f>GETPIVOTDATA("[Measures].[Sum of Total No. of JobCards issued]",$B$41,"[MGNREGA].[state_name]","[MGNREGA].[state_name].&amp;[UTTARAKHAND]")</f>
        <v>1087230</v>
      </c>
      <c r="J69" s="18">
        <f>GETPIVOTDATA("[Measures].[Sum of Total No. of Active Job Cards]",$B$41,"[MGNREGA].[state_name]","[MGNREGA].[state_name].&amp;[UTTARAKHAND]")</f>
        <v>791797</v>
      </c>
    </row>
    <row r="70" spans="1:14" x14ac:dyDescent="1.25">
      <c r="B70" s="19" t="s">
        <v>29</v>
      </c>
      <c r="C70" s="18">
        <v>9433367</v>
      </c>
      <c r="D70" s="18">
        <v>7549926</v>
      </c>
      <c r="H70" s="19" t="s">
        <v>34</v>
      </c>
      <c r="I70" s="18">
        <f>GETPIVOTDATA("[Measures].[Sum of Total No. of JobCards issued]",$B$41,"[MGNREGA].[state_name]","[MGNREGA].[state_name].&amp;[WEST BENGAL]")</f>
        <v>13718985</v>
      </c>
      <c r="J70" s="18">
        <f>GETPIVOTDATA("[Measures].[Sum of Total No. of Active Job Cards]",$B$41,"[MGNREGA].[state_name]","[MGNREGA].[state_name].&amp;[WEST BENGAL]")</f>
        <v>9266028</v>
      </c>
      <c r="M70" t="s">
        <v>17051</v>
      </c>
      <c r="N70" t="s">
        <v>17052</v>
      </c>
    </row>
    <row r="71" spans="1:14" x14ac:dyDescent="1.25">
      <c r="B71" s="19" t="s">
        <v>30</v>
      </c>
      <c r="C71" s="18">
        <v>5590700</v>
      </c>
      <c r="D71" s="18">
        <v>3531936</v>
      </c>
      <c r="H71" s="19" t="s">
        <v>12</v>
      </c>
      <c r="I71" s="18">
        <f>GETPIVOTDATA("[Measures].[Sum of Total No. of JobCards issued]",$B$41,"[MGNREGA].[state_name]","[MGNREGA].[state_name].&amp;[JAMMU AND KASHMIR]")</f>
        <v>1397926</v>
      </c>
      <c r="J71" s="18">
        <f>GETPIVOTDATA("[Measures].[Sum of Total No. of Active Job Cards]",$B$41,"[MGNREGA].[state_name]","[MGNREGA].[state_name].&amp;[JAMMU AND KASHMIR]")</f>
        <v>1022902</v>
      </c>
    </row>
    <row r="72" spans="1:14" x14ac:dyDescent="1.25">
      <c r="B72" s="19" t="s">
        <v>31</v>
      </c>
      <c r="C72" s="18">
        <v>681986</v>
      </c>
      <c r="D72" s="18">
        <v>643091</v>
      </c>
      <c r="H72" s="19" t="s">
        <v>7</v>
      </c>
      <c r="I72" s="18">
        <f>GETPIVOTDATA("[Measures].[Sum of Total No. of JobCards issued]",$B$41,"[MGNREGA].[state_name]","[MGNREGA].[state_name].&amp;[DN HAVELI AND DD]")</f>
        <v>21144</v>
      </c>
      <c r="J72" s="18">
        <f>GETPIVOTDATA("[Measures].[Sum of Total No. of Active Job Cards]",$B$41,"[MGNREGA].[state_name]","[MGNREGA].[state_name].&amp;[DN HAVELI AND DD]")</f>
        <v>1</v>
      </c>
    </row>
    <row r="73" spans="1:14" x14ac:dyDescent="1.25">
      <c r="B73" s="19" t="s">
        <v>32</v>
      </c>
      <c r="C73" s="18">
        <v>17810489</v>
      </c>
      <c r="D73" s="18">
        <v>12045343</v>
      </c>
      <c r="H73" s="19" t="s">
        <v>16</v>
      </c>
      <c r="I73" s="18">
        <f>GETPIVOTDATA("[Measures].[Sum of Total No. of JobCards issued]",$B$41,"[MGNREGA].[state_name]","[MGNREGA].[state_name].&amp;[LADAKH]")</f>
        <v>37708</v>
      </c>
      <c r="J73" s="18">
        <f>GETPIVOTDATA("[Measures].[Sum of Total No. of Active Job Cards]",$B$41,"[MGNREGA].[state_name]","[MGNREGA].[state_name].&amp;[LADAKH]")</f>
        <v>36239</v>
      </c>
    </row>
    <row r="74" spans="1:14" x14ac:dyDescent="1.25">
      <c r="B74" s="19" t="s">
        <v>33</v>
      </c>
      <c r="C74" s="18">
        <v>1087230</v>
      </c>
      <c r="D74" s="18">
        <v>791797</v>
      </c>
      <c r="H74" s="19" t="s">
        <v>17</v>
      </c>
      <c r="I74" s="18">
        <f>GETPIVOTDATA("[Measures].[Sum of Total No. of JobCards issued]",$B$41,"[MGNREGA].[state_name]","[MGNREGA].[state_name].&amp;[LAKSHADWEEP]")</f>
        <v>8523</v>
      </c>
      <c r="J74" s="18">
        <f>GETPIVOTDATA("[Measures].[Sum of Total No. of Active Job Cards]",$B$41,"[MGNREGA].[state_name]","[MGNREGA].[state_name].&amp;[LAKSHADWEEP]")</f>
        <v>217</v>
      </c>
    </row>
    <row r="75" spans="1:14" x14ac:dyDescent="1.25">
      <c r="B75" s="19" t="s">
        <v>34</v>
      </c>
      <c r="C75" s="18">
        <v>13718985</v>
      </c>
      <c r="D75" s="18">
        <v>9266028</v>
      </c>
      <c r="H75" s="19" t="s">
        <v>25</v>
      </c>
      <c r="I75" s="18">
        <f>GETPIVOTDATA("[Measures].[Sum of Total No. of JobCards issued]",$B$41,"[MGNREGA].[state_name]","[MGNREGA].[state_name].&amp;[PUDUCHERRY]")</f>
        <v>73926</v>
      </c>
      <c r="J75" s="18">
        <f>GETPIVOTDATA("[Measures].[Sum of Total No. of Active Job Cards]",$B$41,"[MGNREGA].[state_name]","[MGNREGA].[state_name].&amp;[PUDUCHERRY]")</f>
        <v>59019</v>
      </c>
    </row>
    <row r="76" spans="1:14" x14ac:dyDescent="1.25">
      <c r="B76" s="19" t="s">
        <v>35</v>
      </c>
      <c r="C76" s="18">
        <v>155746806</v>
      </c>
      <c r="D76" s="18">
        <v>97048349</v>
      </c>
    </row>
    <row r="80" spans="1:14" x14ac:dyDescent="1.25">
      <c r="A80" t="s">
        <v>17063</v>
      </c>
      <c r="B80" t="s">
        <v>17048</v>
      </c>
      <c r="D80" t="s">
        <v>17055</v>
      </c>
      <c r="F80" t="s">
        <v>17050</v>
      </c>
      <c r="H80" t="s">
        <v>776</v>
      </c>
    </row>
    <row r="81" spans="1:14" x14ac:dyDescent="1.25">
      <c r="A81">
        <f>GETPIVOTDATA("[Measures].[Sum of Total No. of JobCards issued]",$B$80)</f>
        <v>155746806</v>
      </c>
      <c r="B81" s="18">
        <v>155746806</v>
      </c>
      <c r="C81">
        <f>GETPIVOTDATA("[Measures].[Sum of Total No. of Workers]",$D$80)</f>
        <v>269233343</v>
      </c>
      <c r="D81" s="18">
        <v>269233343</v>
      </c>
      <c r="E81">
        <f>GETPIVOTDATA("[Measures].[Sum of Total No. of Active Job Cards]",$F$80)</f>
        <v>97048349</v>
      </c>
      <c r="F81" s="18">
        <v>97048349</v>
      </c>
      <c r="H81" s="18">
        <v>175479159</v>
      </c>
      <c r="I81">
        <f>GETPIVOTDATA("[Measures].[Sum of Total No. of Active Workers]",$H$80)</f>
        <v>175479159</v>
      </c>
    </row>
    <row r="84" spans="1:14" x14ac:dyDescent="1.25">
      <c r="B84" t="s">
        <v>17056</v>
      </c>
      <c r="H84" s="27" t="s">
        <v>0</v>
      </c>
      <c r="I84" s="6" t="s">
        <v>17062</v>
      </c>
      <c r="J84" s="6" t="s">
        <v>775</v>
      </c>
      <c r="L84" t="s">
        <v>17049</v>
      </c>
      <c r="M84" t="s">
        <v>17062</v>
      </c>
      <c r="N84" t="s">
        <v>775</v>
      </c>
    </row>
    <row r="85" spans="1:14" x14ac:dyDescent="1.25">
      <c r="B85" t="s">
        <v>17057</v>
      </c>
      <c r="C85">
        <f>GETPIVOTDATA("[Measures].[Sum of Total No. of Active Job Cards]",$F$80)</f>
        <v>97048349</v>
      </c>
      <c r="D85" s="21">
        <f>(C85/C86)</f>
        <v>0.6231161427477363</v>
      </c>
      <c r="H85" s="28" t="s">
        <v>1</v>
      </c>
      <c r="I85" s="26">
        <v>0.25400102377002803</v>
      </c>
      <c r="J85" s="26">
        <v>0.29822506427435863</v>
      </c>
      <c r="L85" s="28" t="s">
        <v>1</v>
      </c>
      <c r="M85" s="26">
        <f>GETPIVOTDATA("[Measures].[Average of Job Card Utilization]",$H$84,"[MGNREGA].[state_name]","[MGNREGA].[state_name].&amp;[ANDAMAN AND NICOBAR]")</f>
        <v>0.25400102377002803</v>
      </c>
      <c r="N85" s="26">
        <f>GETPIVOTDATA("[Measures].[Average of Worker Participation Rate]",$H$84,"[MGNREGA].[state_name]","[MGNREGA].[state_name].&amp;[ANDAMAN AND NICOBAR]")</f>
        <v>0.29822506427435863</v>
      </c>
    </row>
    <row r="86" spans="1:14" x14ac:dyDescent="1.25">
      <c r="B86" t="s">
        <v>17058</v>
      </c>
      <c r="C86">
        <f>GETPIVOTDATA("[Measures].[Sum of Total No. of JobCards issued]",$B$80)</f>
        <v>155746806</v>
      </c>
      <c r="H86" s="28" t="s">
        <v>2</v>
      </c>
      <c r="I86" s="26">
        <v>0.78336065124088594</v>
      </c>
      <c r="J86" s="26">
        <v>0.83140339971383481</v>
      </c>
      <c r="L86" s="28" t="s">
        <v>2</v>
      </c>
      <c r="M86" s="26">
        <f>GETPIVOTDATA("[Measures].[Average of Job Card Utilization]",$H$84,"[MGNREGA].[state_name]","[MGNREGA].[state_name].&amp;[ANDHRA PRADESH]")</f>
        <v>0.78336065124088594</v>
      </c>
      <c r="N86" s="26">
        <f>GETPIVOTDATA("[Measures].[Average of Worker Participation Rate]",$H$84,"[MGNREGA].[state_name]","[MGNREGA].[state_name].&amp;[ANDHRA PRADESH]")</f>
        <v>0.83140339971383481</v>
      </c>
    </row>
    <row r="87" spans="1:14" x14ac:dyDescent="1.25">
      <c r="H87" s="28" t="s">
        <v>3</v>
      </c>
      <c r="I87" s="26">
        <v>0.92404721701119075</v>
      </c>
      <c r="J87" s="26">
        <v>0.93553676830035992</v>
      </c>
      <c r="L87" s="28" t="s">
        <v>3</v>
      </c>
      <c r="M87" s="26">
        <f>GETPIVOTDATA("[Measures].[Average of Job Card Utilization]",$H$84,"[MGNREGA].[state_name]","[MGNREGA].[state_name].&amp;[ARUNACHAL PRADESH]")</f>
        <v>0.92404721701119075</v>
      </c>
      <c r="N87" s="26">
        <f>GETPIVOTDATA("[Measures].[Average of Worker Participation Rate]",$H$84,"[MGNREGA].[state_name]","[MGNREGA].[state_name].&amp;[ARUNACHAL PRADESH]")</f>
        <v>0.93553676830035992</v>
      </c>
    </row>
    <row r="88" spans="1:14" x14ac:dyDescent="1.25">
      <c r="B88" t="s">
        <v>17059</v>
      </c>
      <c r="H88" s="28" t="s">
        <v>4</v>
      </c>
      <c r="I88" s="26">
        <v>0.59604861181269186</v>
      </c>
      <c r="J88" s="26">
        <v>0.65532227338553861</v>
      </c>
      <c r="L88" s="28" t="s">
        <v>4</v>
      </c>
      <c r="M88" s="26">
        <f>GETPIVOTDATA("[Measures].[Average of Job Card Utilization]",$H$84,"[MGNREGA].[state_name]","[MGNREGA].[state_name].&amp;[ASSAM]")</f>
        <v>0.59604861181269186</v>
      </c>
      <c r="N88" s="26">
        <f>GETPIVOTDATA("[Measures].[Average of Worker Participation Rate]",$H$84,"[MGNREGA].[state_name]","[MGNREGA].[state_name].&amp;[ASSAM]")</f>
        <v>0.65532227338553861</v>
      </c>
    </row>
    <row r="89" spans="1:14" x14ac:dyDescent="1.25">
      <c r="B89" t="s">
        <v>17060</v>
      </c>
      <c r="C89">
        <f>GETPIVOTDATA("[Measures].[Sum of Total No. of Active Workers]",$H$80)</f>
        <v>175479159</v>
      </c>
      <c r="D89" s="21">
        <f>(C89/C90)</f>
        <v>0.65177350266010703</v>
      </c>
      <c r="H89" s="28" t="s">
        <v>5</v>
      </c>
      <c r="I89" s="26">
        <v>0.49619103709512113</v>
      </c>
      <c r="J89" s="26">
        <v>0.50036490169850989</v>
      </c>
      <c r="L89" s="28" t="s">
        <v>5</v>
      </c>
      <c r="M89" s="26">
        <f>GETPIVOTDATA("[Measures].[Average of Job Card Utilization]",$H$84,"[MGNREGA].[state_name]","[MGNREGA].[state_name].&amp;[BIHAR]")</f>
        <v>0.49619103709512113</v>
      </c>
      <c r="N89" s="26">
        <f>GETPIVOTDATA("[Measures].[Average of Worker Participation Rate]",$H$84,"[MGNREGA].[state_name]","[MGNREGA].[state_name].&amp;[BIHAR]")</f>
        <v>0.50036490169850989</v>
      </c>
    </row>
    <row r="90" spans="1:14" x14ac:dyDescent="1.25">
      <c r="B90" t="s">
        <v>17061</v>
      </c>
      <c r="C90">
        <f>GETPIVOTDATA("[Measures].[Sum of Total No. of Workers]",$D$80)</f>
        <v>269233343</v>
      </c>
      <c r="H90" s="28" t="s">
        <v>6</v>
      </c>
      <c r="I90" s="26">
        <v>0.84041476151943117</v>
      </c>
      <c r="J90" s="26">
        <v>0.86969149939101886</v>
      </c>
      <c r="L90" s="28" t="s">
        <v>6</v>
      </c>
      <c r="M90" s="26">
        <f>GETPIVOTDATA("[Measures].[Average of Job Card Utilization]",$H$84,"[MGNREGA].[state_name]","[MGNREGA].[state_name].&amp;[CHHATTISGARH]")</f>
        <v>0.84041476151943117</v>
      </c>
      <c r="N90" s="26">
        <f>GETPIVOTDATA("[Measures].[Average of Worker Participation Rate]",$H$84,"[MGNREGA].[state_name]","[MGNREGA].[state_name].&amp;[CHHATTISGARH]")</f>
        <v>0.86969149939101886</v>
      </c>
    </row>
    <row r="91" spans="1:14" x14ac:dyDescent="1.25">
      <c r="H91" s="28" t="s">
        <v>7</v>
      </c>
      <c r="I91" s="26">
        <v>4.7294740824820297E-5</v>
      </c>
      <c r="J91" s="26">
        <v>6.0357315306615159E-5</v>
      </c>
      <c r="L91" s="28" t="s">
        <v>7</v>
      </c>
      <c r="M91" s="26">
        <f>GETPIVOTDATA("[Measures].[Average of Job Card Utilization]",$H$84,"[MGNREGA].[state_name]","[MGNREGA].[state_name].&amp;[DN HAVELI AND DD]")</f>
        <v>4.7294740824820297E-5</v>
      </c>
      <c r="N91" s="26">
        <f>GETPIVOTDATA("[Measures].[Average of Worker Participation Rate]",$H$84,"[MGNREGA].[state_name]","[MGNREGA].[state_name].&amp;[DN HAVELI AND DD]")</f>
        <v>6.0357315306615159E-5</v>
      </c>
    </row>
    <row r="92" spans="1:14" x14ac:dyDescent="1.25">
      <c r="H92" s="28" t="s">
        <v>8</v>
      </c>
      <c r="I92" s="26">
        <v>0.185845949739534</v>
      </c>
      <c r="J92" s="26">
        <v>0.19854576542274646</v>
      </c>
      <c r="L92" s="28" t="s">
        <v>8</v>
      </c>
      <c r="M92" s="26">
        <f>GETPIVOTDATA("[Measures].[Average of Job Card Utilization]",$H$84,"[MGNREGA].[state_name]","[MGNREGA].[state_name].&amp;[GOA]")</f>
        <v>0.185845949739534</v>
      </c>
      <c r="N92" s="26">
        <f>GETPIVOTDATA("[Measures].[Average of Worker Participation Rate]",$H$84,"[MGNREGA].[state_name]","[MGNREGA].[state_name].&amp;[GOA]")</f>
        <v>0.19854576542274646</v>
      </c>
    </row>
    <row r="93" spans="1:14" x14ac:dyDescent="1.25">
      <c r="H93" s="28" t="s">
        <v>9</v>
      </c>
      <c r="I93" s="26">
        <v>0.39477842382338751</v>
      </c>
      <c r="J93" s="26">
        <v>0.40942721100599039</v>
      </c>
      <c r="L93" s="28" t="s">
        <v>9</v>
      </c>
      <c r="M93" s="26">
        <f>GETPIVOTDATA("[Measures].[Average of Job Card Utilization]",$H$84,"[MGNREGA].[state_name]","[MGNREGA].[state_name].&amp;[GUJARAT]")</f>
        <v>0.39477842382338751</v>
      </c>
      <c r="N93" s="26">
        <f>GETPIVOTDATA("[Measures].[Average of Worker Participation Rate]",$H$84,"[MGNREGA].[state_name]","[MGNREGA].[state_name].&amp;[GUJARAT]")</f>
        <v>0.40942721100599039</v>
      </c>
    </row>
    <row r="94" spans="1:14" x14ac:dyDescent="1.25">
      <c r="H94" s="28" t="s">
        <v>10</v>
      </c>
      <c r="I94" s="26">
        <v>0.45576909670390237</v>
      </c>
      <c r="J94" s="26">
        <v>0.48937557551276623</v>
      </c>
      <c r="L94" s="28" t="s">
        <v>10</v>
      </c>
      <c r="M94" s="26">
        <f>GETPIVOTDATA("[Measures].[Average of Job Card Utilization]",$H$84,"[MGNREGA].[state_name]","[MGNREGA].[state_name].&amp;[HARYANA]")</f>
        <v>0.45576909670390237</v>
      </c>
      <c r="N94" s="26">
        <f>GETPIVOTDATA("[Measures].[Average of Worker Participation Rate]",$H$84,"[MGNREGA].[state_name]","[MGNREGA].[state_name].&amp;[HARYANA]")</f>
        <v>0.48937557551276623</v>
      </c>
    </row>
    <row r="95" spans="1:14" x14ac:dyDescent="1.25">
      <c r="H95" s="28" t="s">
        <v>11</v>
      </c>
      <c r="I95" s="26">
        <v>0.62699047187380463</v>
      </c>
      <c r="J95" s="26">
        <v>0.66630453836799186</v>
      </c>
      <c r="L95" s="28" t="s">
        <v>11</v>
      </c>
      <c r="M95" s="26">
        <f>GETPIVOTDATA("[Measures].[Average of Job Card Utilization]",$H$84,"[MGNREGA].[state_name]","[MGNREGA].[state_name].&amp;[HIMACHAL PRADESH]")</f>
        <v>0.62699047187380463</v>
      </c>
      <c r="N95" s="26">
        <f>GETPIVOTDATA("[Measures].[Average of Worker Participation Rate]",$H$84,"[MGNREGA].[state_name]","[MGNREGA].[state_name].&amp;[HIMACHAL PRADESH]")</f>
        <v>0.66630453836799186</v>
      </c>
    </row>
    <row r="96" spans="1:14" x14ac:dyDescent="1.25">
      <c r="H96" s="28" t="s">
        <v>12</v>
      </c>
      <c r="I96" s="26">
        <v>0.70730986930874562</v>
      </c>
      <c r="J96" s="26">
        <v>0.74438774284434317</v>
      </c>
      <c r="L96" s="28" t="s">
        <v>12</v>
      </c>
      <c r="M96" s="26">
        <f>GETPIVOTDATA("[Measures].[Average of Job Card Utilization]",$H$84,"[MGNREGA].[state_name]","[MGNREGA].[state_name].&amp;[JAMMU AND KASHMIR]")</f>
        <v>0.70730986930874562</v>
      </c>
      <c r="N96" s="26">
        <f>GETPIVOTDATA("[Measures].[Average of Worker Participation Rate]",$H$84,"[MGNREGA].[state_name]","[MGNREGA].[state_name].&amp;[JAMMU AND KASHMIR]")</f>
        <v>0.74438774284434317</v>
      </c>
    </row>
    <row r="97" spans="2:14" x14ac:dyDescent="1.25">
      <c r="H97" s="28" t="s">
        <v>13</v>
      </c>
      <c r="I97" s="26">
        <v>0.55401575913161782</v>
      </c>
      <c r="J97" s="26">
        <v>0.56923596746915162</v>
      </c>
      <c r="L97" s="28" t="s">
        <v>13</v>
      </c>
      <c r="M97" s="26">
        <f>GETPIVOTDATA("[Measures].[Average of Job Card Utilization]",$H$84,"[MGNREGA].[state_name]","[MGNREGA].[state_name].&amp;[JHARKHAND]")</f>
        <v>0.55401575913161782</v>
      </c>
      <c r="N97" s="26">
        <f>GETPIVOTDATA("[Measures].[Average of Worker Participation Rate]",$H$84,"[MGNREGA].[state_name]","[MGNREGA].[state_name].&amp;[JHARKHAND]")</f>
        <v>0.56923596746915162</v>
      </c>
    </row>
    <row r="98" spans="2:14" x14ac:dyDescent="1.25">
      <c r="H98" s="28" t="s">
        <v>14</v>
      </c>
      <c r="I98" s="26">
        <v>0.5451475697338215</v>
      </c>
      <c r="J98" s="26">
        <v>0.57452633586232393</v>
      </c>
      <c r="L98" s="28" t="s">
        <v>14</v>
      </c>
      <c r="M98" s="26">
        <f>GETPIVOTDATA("[Measures].[Average of Job Card Utilization]",$H$84,"[MGNREGA].[state_name]","[MGNREGA].[state_name].&amp;[KARNATAKA]")</f>
        <v>0.5451475697338215</v>
      </c>
      <c r="N98" s="26">
        <f>GETPIVOTDATA("[Measures].[Average of Worker Participation Rate]",$H$84,"[MGNREGA].[state_name]","[MGNREGA].[state_name].&amp;[KARNATAKA]")</f>
        <v>0.57452633586232393</v>
      </c>
    </row>
    <row r="99" spans="2:14" x14ac:dyDescent="1.25">
      <c r="H99" s="28" t="s">
        <v>15</v>
      </c>
      <c r="I99" s="26">
        <v>0.50673166466486874</v>
      </c>
      <c r="J99" s="26">
        <v>0.54231032437648585</v>
      </c>
      <c r="L99" s="28" t="s">
        <v>15</v>
      </c>
      <c r="M99" s="26">
        <f>GETPIVOTDATA("[Measures].[Average of Job Card Utilization]",$H$84,"[MGNREGA].[state_name]","[MGNREGA].[state_name].&amp;[KERALA]")</f>
        <v>0.50673166466486874</v>
      </c>
      <c r="N99" s="26">
        <f>GETPIVOTDATA("[Measures].[Average of Worker Participation Rate]",$H$84,"[MGNREGA].[state_name]","[MGNREGA].[state_name].&amp;[KERALA]")</f>
        <v>0.54231032437648585</v>
      </c>
    </row>
    <row r="100" spans="2:14" x14ac:dyDescent="1.25">
      <c r="H100" s="28" t="s">
        <v>16</v>
      </c>
      <c r="I100" s="26">
        <v>0.95956056936844192</v>
      </c>
      <c r="J100" s="26">
        <v>0.96862454997786096</v>
      </c>
      <c r="L100" s="28" t="s">
        <v>16</v>
      </c>
      <c r="M100" s="26">
        <f>GETPIVOTDATA("[Measures].[Average of Job Card Utilization]",$H$84,"[MGNREGA].[state_name]","[MGNREGA].[state_name].&amp;[LADAKH]")</f>
        <v>0.95956056936844192</v>
      </c>
      <c r="N100" s="26">
        <f>GETPIVOTDATA("[Measures].[Average of Worker Participation Rate]",$H$84,"[MGNREGA].[state_name]","[MGNREGA].[state_name].&amp;[LADAKH]")</f>
        <v>0.96862454997786096</v>
      </c>
    </row>
    <row r="101" spans="2:14" x14ac:dyDescent="1.25">
      <c r="H101" s="28" t="s">
        <v>17</v>
      </c>
      <c r="I101" s="26">
        <v>2.5460518596738198E-2</v>
      </c>
      <c r="J101" s="26">
        <v>2.9227053140096618E-2</v>
      </c>
      <c r="L101" s="28" t="s">
        <v>17</v>
      </c>
      <c r="M101" s="26">
        <f>GETPIVOTDATA("[Measures].[Average of Job Card Utilization]",$H$84,"[MGNREGA].[state_name]","[MGNREGA].[state_name].&amp;[LAKSHADWEEP]")</f>
        <v>2.5460518596738198E-2</v>
      </c>
      <c r="N101" s="26">
        <f>GETPIVOTDATA("[Measures].[Average of Worker Participation Rate]",$H$84,"[MGNREGA].[state_name]","[MGNREGA].[state_name].&amp;[LAKSHADWEEP]")</f>
        <v>2.9227053140096618E-2</v>
      </c>
    </row>
    <row r="102" spans="2:14" x14ac:dyDescent="1.25">
      <c r="H102" s="28" t="s">
        <v>18</v>
      </c>
      <c r="I102" s="26">
        <v>0.70139374465604987</v>
      </c>
      <c r="J102" s="26">
        <v>0.7161074283193738</v>
      </c>
      <c r="L102" s="28" t="s">
        <v>18</v>
      </c>
      <c r="M102" s="26">
        <f>GETPIVOTDATA("[Measures].[Average of Job Card Utilization]",$H$84,"[MGNREGA].[state_name]","[MGNREGA].[state_name].&amp;[MADHYA PRADESH]")</f>
        <v>0.70139374465604987</v>
      </c>
      <c r="N102" s="26">
        <f>GETPIVOTDATA("[Measures].[Average of Worker Participation Rate]",$H$84,"[MGNREGA].[state_name]","[MGNREGA].[state_name].&amp;[MADHYA PRADESH]")</f>
        <v>0.7161074283193738</v>
      </c>
    </row>
    <row r="103" spans="2:14" x14ac:dyDescent="1.25">
      <c r="H103" s="28" t="s">
        <v>19</v>
      </c>
      <c r="I103" s="26">
        <v>0.28525598064653268</v>
      </c>
      <c r="J103" s="26">
        <v>0.34156628882297163</v>
      </c>
      <c r="L103" s="28" t="s">
        <v>19</v>
      </c>
      <c r="M103" s="26">
        <f>GETPIVOTDATA("[Measures].[Average of Job Card Utilization]",$H$84,"[MGNREGA].[state_name]","[MGNREGA].[state_name].&amp;[MAHARASHTRA]")</f>
        <v>0.28525598064653268</v>
      </c>
      <c r="N103" s="26">
        <f>GETPIVOTDATA("[Measures].[Average of Worker Participation Rate]",$H$84,"[MGNREGA].[state_name]","[MGNREGA].[state_name].&amp;[MAHARASHTRA]")</f>
        <v>0.34156628882297163</v>
      </c>
    </row>
    <row r="104" spans="2:14" x14ac:dyDescent="1.25">
      <c r="B104" s="17" t="s">
        <v>0</v>
      </c>
      <c r="C104" t="s">
        <v>774</v>
      </c>
      <c r="H104" s="28" t="s">
        <v>20</v>
      </c>
      <c r="I104" s="26">
        <v>0.95418825344133984</v>
      </c>
      <c r="J104" s="26">
        <v>0.95703021077247985</v>
      </c>
      <c r="L104" s="28" t="s">
        <v>20</v>
      </c>
      <c r="M104" s="26">
        <f>GETPIVOTDATA("[Measures].[Average of Job Card Utilization]",$H$84,"[MGNREGA].[state_name]","[MGNREGA].[state_name].&amp;[MANIPUR]")</f>
        <v>0.95418825344133984</v>
      </c>
      <c r="N104" s="26">
        <f>GETPIVOTDATA("[Measures].[Average of Worker Participation Rate]",$H$84,"[MGNREGA].[state_name]","[MGNREGA].[state_name].&amp;[MANIPUR]")</f>
        <v>0.95703021077247985</v>
      </c>
    </row>
    <row r="105" spans="2:14" x14ac:dyDescent="1.25">
      <c r="B105" s="19" t="s">
        <v>16</v>
      </c>
      <c r="C105" s="26">
        <v>0.95956056936844192</v>
      </c>
      <c r="H105" s="28" t="s">
        <v>21</v>
      </c>
      <c r="I105" s="26">
        <v>0.91050641556958867</v>
      </c>
      <c r="J105" s="26">
        <v>0.91884160399211423</v>
      </c>
      <c r="L105" s="28" t="s">
        <v>21</v>
      </c>
      <c r="M105" s="26">
        <f>GETPIVOTDATA("[Measures].[Average of Job Card Utilization]",$H$84,"[MGNREGA].[state_name]","[MGNREGA].[state_name].&amp;[MEGHALAYA]")</f>
        <v>0.91050641556958867</v>
      </c>
      <c r="N105" s="26">
        <f>GETPIVOTDATA("[Measures].[Average of Worker Participation Rate]",$H$84,"[MGNREGA].[state_name]","[MGNREGA].[state_name].&amp;[MEGHALAYA]")</f>
        <v>0.91884160399211423</v>
      </c>
    </row>
    <row r="106" spans="2:14" x14ac:dyDescent="1.25">
      <c r="B106" s="19" t="s">
        <v>20</v>
      </c>
      <c r="C106" s="26">
        <v>0.95418825344133984</v>
      </c>
      <c r="H106" s="28" t="s">
        <v>22</v>
      </c>
      <c r="I106" s="26">
        <v>0.97069215132352415</v>
      </c>
      <c r="J106" s="26">
        <v>0.9687410684004597</v>
      </c>
      <c r="L106" s="28" t="s">
        <v>22</v>
      </c>
      <c r="M106" s="26">
        <f>GETPIVOTDATA("[Measures].[Average of Job Card Utilization]",$H$84,"[MGNREGA].[state_name]","[MGNREGA].[state_name].&amp;[MIZORAM]")</f>
        <v>0.97069215132352415</v>
      </c>
      <c r="N106" s="26">
        <f>GETPIVOTDATA("[Measures].[Average of Worker Participation Rate]",$H$84,"[MGNREGA].[state_name]","[MGNREGA].[state_name].&amp;[MIZORAM]")</f>
        <v>0.9687410684004597</v>
      </c>
    </row>
    <row r="107" spans="2:14" x14ac:dyDescent="1.25">
      <c r="B107" s="19" t="s">
        <v>22</v>
      </c>
      <c r="C107" s="26">
        <v>0.97069215132352415</v>
      </c>
      <c r="H107" s="28" t="s">
        <v>23</v>
      </c>
      <c r="I107" s="26">
        <v>0.96645026288679226</v>
      </c>
      <c r="J107" s="26">
        <v>0.97459394978564984</v>
      </c>
      <c r="L107" s="28" t="s">
        <v>23</v>
      </c>
      <c r="M107" s="26">
        <f>GETPIVOTDATA("[Measures].[Average of Job Card Utilization]",$H$84,"[MGNREGA].[state_name]","[MGNREGA].[state_name].&amp;[NAGALAND]")</f>
        <v>0.96645026288679226</v>
      </c>
      <c r="N107" s="26">
        <f>GETPIVOTDATA("[Measures].[Average of Worker Participation Rate]",$H$84,"[MGNREGA].[state_name]","[MGNREGA].[state_name].&amp;[NAGALAND]")</f>
        <v>0.97459394978564984</v>
      </c>
    </row>
    <row r="108" spans="2:14" x14ac:dyDescent="1.25">
      <c r="B108" s="19" t="s">
        <v>23</v>
      </c>
      <c r="C108" s="26">
        <v>0.96645026288679226</v>
      </c>
      <c r="H108" s="28" t="s">
        <v>24</v>
      </c>
      <c r="I108" s="26">
        <v>0.78801446332385139</v>
      </c>
      <c r="J108" s="26">
        <v>0.817487832069131</v>
      </c>
      <c r="L108" s="28" t="s">
        <v>24</v>
      </c>
      <c r="M108" s="26">
        <f>GETPIVOTDATA("[Measures].[Average of Job Card Utilization]",$H$84,"[MGNREGA].[state_name]","[MGNREGA].[state_name].&amp;[ODISHA]")</f>
        <v>0.78801446332385139</v>
      </c>
      <c r="N108" s="26">
        <f>GETPIVOTDATA("[Measures].[Average of Worker Participation Rate]",$H$84,"[MGNREGA].[state_name]","[MGNREGA].[state_name].&amp;[ODISHA]")</f>
        <v>0.817487832069131</v>
      </c>
    </row>
    <row r="109" spans="2:14" x14ac:dyDescent="1.25">
      <c r="B109" s="19" t="s">
        <v>31</v>
      </c>
      <c r="C109" s="26">
        <v>0.94271156825097036</v>
      </c>
      <c r="H109" s="28" t="s">
        <v>25</v>
      </c>
      <c r="I109" s="26">
        <v>0.81754245434591</v>
      </c>
      <c r="J109" s="26">
        <v>0.83889368745203741</v>
      </c>
      <c r="L109" s="28" t="s">
        <v>25</v>
      </c>
      <c r="M109" s="26">
        <f>GETPIVOTDATA("[Measures].[Average of Job Card Utilization]",$H$84,"[MGNREGA].[state_name]","[MGNREGA].[state_name].&amp;[PUDUCHERRY]")</f>
        <v>0.81754245434591</v>
      </c>
      <c r="N109" s="26">
        <f>GETPIVOTDATA("[Measures].[Average of Worker Participation Rate]",$H$84,"[MGNREGA].[state_name]","[MGNREGA].[state_name].&amp;[PUDUCHERRY]")</f>
        <v>0.83889368745203741</v>
      </c>
    </row>
    <row r="110" spans="2:14" x14ac:dyDescent="1.25">
      <c r="B110" s="19" t="s">
        <v>35</v>
      </c>
      <c r="C110" s="26">
        <v>0.95909150616915773</v>
      </c>
      <c r="H110" s="28" t="s">
        <v>26</v>
      </c>
      <c r="I110" s="26">
        <v>0.64979740881171733</v>
      </c>
      <c r="J110" s="26">
        <v>0.67831074476525122</v>
      </c>
      <c r="L110" s="28" t="s">
        <v>26</v>
      </c>
      <c r="M110" s="26">
        <f>GETPIVOTDATA("[Measures].[Average of Job Card Utilization]",$H$84,"[MGNREGA].[state_name]","[MGNREGA].[state_name].&amp;[PUNJAB]")</f>
        <v>0.64979740881171733</v>
      </c>
      <c r="N110" s="26">
        <f>GETPIVOTDATA("[Measures].[Average of Worker Participation Rate]",$H$84,"[MGNREGA].[state_name]","[MGNREGA].[state_name].&amp;[PUNJAB]")</f>
        <v>0.67831074476525122</v>
      </c>
    </row>
    <row r="111" spans="2:14" x14ac:dyDescent="1.25">
      <c r="H111" s="28" t="s">
        <v>27</v>
      </c>
      <c r="I111" s="26">
        <v>0.75615989089855706</v>
      </c>
      <c r="J111" s="26">
        <v>0.76869360977513101</v>
      </c>
      <c r="L111" s="28" t="s">
        <v>27</v>
      </c>
      <c r="M111" s="26">
        <f>GETPIVOTDATA("[Measures].[Average of Job Card Utilization]",$H$84,"[MGNREGA].[state_name]","[MGNREGA].[state_name].&amp;[RAJASTHAN]")</f>
        <v>0.75615989089855706</v>
      </c>
      <c r="N111" s="26">
        <f>GETPIVOTDATA("[Measures].[Average of Worker Participation Rate]",$H$84,"[MGNREGA].[state_name]","[MGNREGA].[state_name].&amp;[RAJASTHAN]")</f>
        <v>0.76869360977513101</v>
      </c>
    </row>
    <row r="112" spans="2:14" x14ac:dyDescent="1.25">
      <c r="H112" s="28" t="s">
        <v>28</v>
      </c>
      <c r="I112" s="26">
        <v>0.84407704102044034</v>
      </c>
      <c r="J112" s="26">
        <v>0.86090463577531606</v>
      </c>
      <c r="L112" s="28" t="s">
        <v>28</v>
      </c>
      <c r="M112" s="26">
        <f>GETPIVOTDATA("[Measures].[Average of Job Card Utilization]",$H$84,"[MGNREGA].[state_name]","[MGNREGA].[state_name].&amp;[SIKKIM]")</f>
        <v>0.84407704102044034</v>
      </c>
      <c r="N112" s="26">
        <f>GETPIVOTDATA("[Measures].[Average of Worker Participation Rate]",$H$84,"[MGNREGA].[state_name]","[MGNREGA].[state_name].&amp;[SIKKIM]")</f>
        <v>0.86090463577531606</v>
      </c>
    </row>
    <row r="113" spans="2:14" x14ac:dyDescent="1.25">
      <c r="H113" s="28" t="s">
        <v>29</v>
      </c>
      <c r="I113" s="26">
        <v>0.7809195190821494</v>
      </c>
      <c r="J113" s="26">
        <v>0.80144078378848349</v>
      </c>
      <c r="L113" s="28" t="s">
        <v>29</v>
      </c>
      <c r="M113" s="26">
        <f>GETPIVOTDATA("[Measures].[Average of Job Card Utilization]",$H$84,"[MGNREGA].[state_name]","[MGNREGA].[state_name].&amp;[TAMIL NADU]")</f>
        <v>0.7809195190821494</v>
      </c>
      <c r="N113" s="26">
        <f>GETPIVOTDATA("[Measures].[Average of Worker Participation Rate]",$H$84,"[MGNREGA].[state_name]","[MGNREGA].[state_name].&amp;[TAMIL NADU]")</f>
        <v>0.80144078378848349</v>
      </c>
    </row>
    <row r="114" spans="2:14" x14ac:dyDescent="1.25">
      <c r="H114" s="28" t="s">
        <v>30</v>
      </c>
      <c r="I114" s="26">
        <v>0.62653813180719753</v>
      </c>
      <c r="J114" s="26">
        <v>0.67196887952976947</v>
      </c>
      <c r="L114" s="28" t="s">
        <v>30</v>
      </c>
      <c r="M114" s="26">
        <f>GETPIVOTDATA("[Measures].[Average of Job Card Utilization]",$H$84,"[MGNREGA].[state_name]","[MGNREGA].[state_name].&amp;[TELANGANA]")</f>
        <v>0.62653813180719753</v>
      </c>
      <c r="N114" s="26">
        <f>GETPIVOTDATA("[Measures].[Average of Worker Participation Rate]",$H$84,"[MGNREGA].[state_name]","[MGNREGA].[state_name].&amp;[TELANGANA]")</f>
        <v>0.67196887952976947</v>
      </c>
    </row>
    <row r="115" spans="2:14" x14ac:dyDescent="1.25">
      <c r="H115" s="28" t="s">
        <v>31</v>
      </c>
      <c r="I115" s="26">
        <v>0.94271156825097036</v>
      </c>
      <c r="J115" s="26">
        <v>0.95196986155889363</v>
      </c>
      <c r="L115" s="28" t="s">
        <v>31</v>
      </c>
      <c r="M115" s="26">
        <f>GETPIVOTDATA("[Measures].[Average of Job Card Utilization]",$H$84,"[MGNREGA].[state_name]","[MGNREGA].[state_name].&amp;[TRIPURA]")</f>
        <v>0.94271156825097036</v>
      </c>
      <c r="N115" s="26">
        <f>GETPIVOTDATA("[Measures].[Average of Worker Participation Rate]",$H$84,"[MGNREGA].[state_name]","[MGNREGA].[state_name].&amp;[TRIPURA]")</f>
        <v>0.95196986155889363</v>
      </c>
    </row>
    <row r="116" spans="2:14" x14ac:dyDescent="1.25">
      <c r="B116" s="17" t="s">
        <v>0</v>
      </c>
      <c r="C116" t="s">
        <v>774</v>
      </c>
      <c r="H116" s="28" t="s">
        <v>32</v>
      </c>
      <c r="I116" s="26">
        <v>0.64894579397138963</v>
      </c>
      <c r="J116" s="26">
        <v>0.67424130426222373</v>
      </c>
      <c r="L116" s="28" t="s">
        <v>32</v>
      </c>
      <c r="M116" s="26">
        <f>GETPIVOTDATA("[Measures].[Average of Job Card Utilization]",$H$84,"[MGNREGA].[state_name]","[MGNREGA].[state_name].&amp;[UTTAR PRADESH]")</f>
        <v>0.64894579397138963</v>
      </c>
      <c r="N116" s="26">
        <f>GETPIVOTDATA("[Measures].[Average of Worker Participation Rate]",$H$84,"[MGNREGA].[state_name]","[MGNREGA].[state_name].&amp;[UTTAR PRADESH]")</f>
        <v>0.67424130426222373</v>
      </c>
    </row>
    <row r="117" spans="2:14" x14ac:dyDescent="1.25">
      <c r="B117" s="19" t="s">
        <v>1</v>
      </c>
      <c r="C117" s="26">
        <v>0.25400102377002803</v>
      </c>
      <c r="H117" s="28" t="s">
        <v>33</v>
      </c>
      <c r="I117" s="26">
        <v>0.73226344650000708</v>
      </c>
      <c r="J117" s="26">
        <v>0.77112113198823873</v>
      </c>
      <c r="L117" s="28" t="s">
        <v>33</v>
      </c>
      <c r="M117" s="26">
        <f>GETPIVOTDATA("[Measures].[Average of Job Card Utilization]",$H$84,"[MGNREGA].[state_name]","[MGNREGA].[state_name].&amp;[UTTARAKHAND]")</f>
        <v>0.73226344650000708</v>
      </c>
      <c r="N117" s="26">
        <f>GETPIVOTDATA("[Measures].[Average of Worker Participation Rate]",$H$84,"[MGNREGA].[state_name]","[MGNREGA].[state_name].&amp;[UTTARAKHAND]")</f>
        <v>0.77112113198823873</v>
      </c>
    </row>
    <row r="118" spans="2:14" x14ac:dyDescent="1.25">
      <c r="B118" s="19" t="s">
        <v>7</v>
      </c>
      <c r="C118" s="26">
        <v>4.7294740824820297E-5</v>
      </c>
      <c r="H118" s="28" t="s">
        <v>34</v>
      </c>
      <c r="I118" s="26">
        <v>0.70206571861720868</v>
      </c>
      <c r="J118" s="26">
        <v>0.73507288260264725</v>
      </c>
      <c r="L118" s="28" t="s">
        <v>34</v>
      </c>
      <c r="M118" s="26">
        <f>GETPIVOTDATA("[Measures].[Average of Job Card Utilization]",$H$84,"[MGNREGA].[state_name]","[MGNREGA].[state_name].&amp;[WEST BENGAL]")</f>
        <v>0.70206571861720868</v>
      </c>
      <c r="N118" s="26">
        <f>GETPIVOTDATA("[Measures].[Average of Worker Participation Rate]",$H$84,"[MGNREGA].[state_name]","[MGNREGA].[state_name].&amp;[WEST BENGAL]")</f>
        <v>0.73507288260264725</v>
      </c>
    </row>
    <row r="119" spans="2:14" x14ac:dyDescent="1.25">
      <c r="B119" s="19" t="s">
        <v>8</v>
      </c>
      <c r="C119" s="26">
        <v>0.185845949739534</v>
      </c>
    </row>
    <row r="120" spans="2:14" x14ac:dyDescent="1.25">
      <c r="B120" s="19" t="s">
        <v>17</v>
      </c>
      <c r="C120" s="26">
        <v>2.5460518596738198E-2</v>
      </c>
    </row>
    <row r="121" spans="2:14" x14ac:dyDescent="1.25">
      <c r="B121" s="19" t="s">
        <v>19</v>
      </c>
      <c r="C121" s="26">
        <v>0.28525598064653268</v>
      </c>
    </row>
    <row r="122" spans="2:14" x14ac:dyDescent="1.25">
      <c r="B122" s="19" t="s">
        <v>35</v>
      </c>
      <c r="C122" s="26">
        <v>0.26482697868558108</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710D-5C50-4C1C-A799-A1A76F17263F}">
  <dimension ref="A1:AE133"/>
  <sheetViews>
    <sheetView zoomScale="71" zoomScaleNormal="100" workbookViewId="0">
      <selection activeCell="S33" sqref="S33"/>
    </sheetView>
  </sheetViews>
  <sheetFormatPr defaultRowHeight="14.65" x14ac:dyDescent="0.35"/>
  <cols>
    <col min="1" max="7" width="8.796875" style="30"/>
    <col min="8" max="8" width="10" style="30" bestFit="1" customWidth="1"/>
    <col min="9" max="16384" width="8.796875" style="30"/>
  </cols>
  <sheetData>
    <row r="1" spans="1:28" x14ac:dyDescent="0.3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x14ac:dyDescent="0.35">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row>
    <row r="3" spans="1:28" x14ac:dyDescent="0.35">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row>
    <row r="4" spans="1:28" x14ac:dyDescent="0.3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row>
    <row r="5" spans="1:28" x14ac:dyDescent="0.35">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row>
    <row r="6" spans="1:28" x14ac:dyDescent="0.35">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row>
    <row r="7" spans="1:28" x14ac:dyDescent="0.35">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row>
    <row r="8" spans="1:28" x14ac:dyDescent="0.35">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row>
    <row r="9" spans="1:28" x14ac:dyDescent="0.35">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row>
    <row r="10" spans="1:28" x14ac:dyDescent="0.35">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row>
    <row r="11" spans="1:28" x14ac:dyDescent="0.35">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row>
    <row r="12" spans="1:28" x14ac:dyDescent="0.35">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row>
    <row r="13" spans="1:28" x14ac:dyDescent="0.3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28" x14ac:dyDescent="0.3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28" x14ac:dyDescent="0.3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28" x14ac:dyDescent="0.3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3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3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3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3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3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3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35">
      <c r="A23" s="29"/>
      <c r="B23" s="29"/>
      <c r="C23" s="29"/>
      <c r="D23" s="29"/>
      <c r="E23" s="29"/>
      <c r="F23" s="29"/>
      <c r="G23" s="29"/>
      <c r="H23" s="29"/>
      <c r="I23" s="29"/>
      <c r="J23" s="29"/>
      <c r="K23" s="29"/>
      <c r="L23" s="29"/>
      <c r="M23" s="29"/>
      <c r="N23" s="31"/>
      <c r="O23" s="29"/>
      <c r="P23" s="29"/>
      <c r="Q23" s="29"/>
      <c r="R23" s="29"/>
      <c r="S23" s="29"/>
      <c r="T23" s="29"/>
      <c r="U23" s="29"/>
      <c r="V23" s="29"/>
      <c r="W23" s="29"/>
      <c r="X23" s="29"/>
      <c r="Y23" s="29"/>
      <c r="Z23" s="29"/>
      <c r="AA23" s="29"/>
      <c r="AB23" s="29"/>
    </row>
    <row r="24" spans="1:28" x14ac:dyDescent="0.3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3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3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3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3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3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3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3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3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3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3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3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3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3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3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3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3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3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3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3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3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3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3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3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1:28" x14ac:dyDescent="0.3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1:28" x14ac:dyDescent="0.3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1:28" x14ac:dyDescent="0.3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1:28" x14ac:dyDescent="0.3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1:28" x14ac:dyDescent="0.3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spans="1:28" x14ac:dyDescent="0.3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spans="1:28" x14ac:dyDescent="0.3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spans="1:28" x14ac:dyDescent="0.3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spans="1:28" x14ac:dyDescent="0.3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spans="1:28" x14ac:dyDescent="0.3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spans="1:28" x14ac:dyDescent="0.3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spans="1:28" x14ac:dyDescent="0.3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spans="1:28" x14ac:dyDescent="0.3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spans="1:28" x14ac:dyDescent="0.3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spans="1:28" x14ac:dyDescent="0.3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spans="1:28" x14ac:dyDescent="0.3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spans="1:28" x14ac:dyDescent="0.3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spans="1:28" x14ac:dyDescent="0.3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spans="1:28" x14ac:dyDescent="0.3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spans="1:28" x14ac:dyDescent="0.3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spans="1:28" x14ac:dyDescent="0.3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spans="1:28" x14ac:dyDescent="0.3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spans="1:28" x14ac:dyDescent="0.3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spans="1:28" x14ac:dyDescent="0.3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spans="1:28" x14ac:dyDescent="0.3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spans="1:28" x14ac:dyDescent="0.3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spans="1:28" x14ac:dyDescent="0.3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spans="1:28" x14ac:dyDescent="0.3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spans="1:28" x14ac:dyDescent="0.3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spans="1:28" x14ac:dyDescent="0.3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spans="1:28" x14ac:dyDescent="0.3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spans="1:28" x14ac:dyDescent="0.3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spans="1:28" x14ac:dyDescent="0.3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spans="1:28" x14ac:dyDescent="0.3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spans="1:28" x14ac:dyDescent="0.3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spans="1:28" x14ac:dyDescent="0.3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spans="1:28" x14ac:dyDescent="0.3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spans="1:28" x14ac:dyDescent="0.3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spans="1:28" x14ac:dyDescent="0.3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spans="1:28" x14ac:dyDescent="0.3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spans="1:28" x14ac:dyDescent="0.3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spans="1:28" x14ac:dyDescent="0.3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spans="1:28" x14ac:dyDescent="0.3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spans="1:28" x14ac:dyDescent="0.3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spans="1:28" x14ac:dyDescent="0.3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spans="1:28" x14ac:dyDescent="0.3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spans="1:28" x14ac:dyDescent="0.3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spans="1:28" x14ac:dyDescent="0.3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spans="1:28" x14ac:dyDescent="0.3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spans="1:28" x14ac:dyDescent="0.3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spans="1:28" x14ac:dyDescent="0.3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spans="1:28" x14ac:dyDescent="0.3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spans="1:28" x14ac:dyDescent="0.3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spans="1:28" x14ac:dyDescent="0.3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spans="1:28" x14ac:dyDescent="0.3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spans="1:28" x14ac:dyDescent="0.3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spans="1:28" x14ac:dyDescent="0.3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spans="1:28" x14ac:dyDescent="0.3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spans="1:28" x14ac:dyDescent="0.3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spans="1:28" x14ac:dyDescent="0.3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spans="1:28" x14ac:dyDescent="0.3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spans="1:28" x14ac:dyDescent="0.3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spans="1:28" x14ac:dyDescent="0.3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spans="1:28" x14ac:dyDescent="0.3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spans="1:31" x14ac:dyDescent="0.3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spans="1:31" x14ac:dyDescent="0.3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spans="1:31" x14ac:dyDescent="0.3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spans="1:31" x14ac:dyDescent="0.3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spans="1:31" x14ac:dyDescent="0.3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spans="1:31" x14ac:dyDescent="0.3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E118" s="32" t="s">
        <v>17064</v>
      </c>
    </row>
    <row r="119" spans="1:31" ht="22.9" x14ac:dyDescent="1.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E119"/>
    </row>
    <row r="120" spans="1:31" x14ac:dyDescent="0.3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E120" s="32" t="s">
        <v>17065</v>
      </c>
    </row>
    <row r="121" spans="1:31" ht="22.9" x14ac:dyDescent="1.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E121"/>
    </row>
    <row r="122" spans="1:31" x14ac:dyDescent="0.3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E122" s="32" t="s">
        <v>17066</v>
      </c>
    </row>
    <row r="123" spans="1:31" ht="22.9" x14ac:dyDescent="1.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E123"/>
    </row>
    <row r="124" spans="1:31" x14ac:dyDescent="0.3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E124" s="32" t="s">
        <v>17067</v>
      </c>
    </row>
    <row r="125" spans="1:31" x14ac:dyDescent="0.3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E125" s="32" t="s">
        <v>17068</v>
      </c>
    </row>
    <row r="126" spans="1:31" x14ac:dyDescent="0.35">
      <c r="AE126" s="32" t="s">
        <v>17069</v>
      </c>
    </row>
    <row r="127" spans="1:31" x14ac:dyDescent="0.35">
      <c r="AE127" s="32" t="s">
        <v>17070</v>
      </c>
    </row>
    <row r="128" spans="1:31" ht="22.9" x14ac:dyDescent="1.25">
      <c r="AE128"/>
    </row>
    <row r="129" spans="31:31" x14ac:dyDescent="0.35">
      <c r="AE129" s="32" t="s">
        <v>17071</v>
      </c>
    </row>
    <row r="130" spans="31:31" ht="22.9" x14ac:dyDescent="1.25">
      <c r="AE130"/>
    </row>
    <row r="131" spans="31:31" x14ac:dyDescent="0.35">
      <c r="AE131" s="32" t="s">
        <v>17072</v>
      </c>
    </row>
    <row r="132" spans="31:31" x14ac:dyDescent="0.35">
      <c r="AE132" s="32" t="s">
        <v>17073</v>
      </c>
    </row>
    <row r="133" spans="31:31" x14ac:dyDescent="0.35">
      <c r="AE133" s="33" t="s">
        <v>17074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7D2C-DAA0-47DC-AA58-5F0DC059AF19}">
  <dimension ref="B3:N37"/>
  <sheetViews>
    <sheetView topLeftCell="D1" zoomScale="70" zoomScaleNormal="70" workbookViewId="0">
      <selection activeCell="S33" sqref="S33"/>
    </sheetView>
  </sheetViews>
  <sheetFormatPr defaultRowHeight="15.4" x14ac:dyDescent="0.45"/>
  <cols>
    <col min="1" max="1" width="8.796875" style="4"/>
    <col min="2" max="2" width="20.59765625" style="4" bestFit="1" customWidth="1"/>
    <col min="3" max="3" width="20.8984375" style="4" bestFit="1" customWidth="1"/>
    <col min="4" max="12" width="8.796875" style="4"/>
    <col min="13" max="13" width="20.59765625" style="4" bestFit="1" customWidth="1"/>
    <col min="14" max="14" width="28.1484375" style="4" bestFit="1" customWidth="1"/>
    <col min="15" max="16384" width="8.796875" style="4"/>
  </cols>
  <sheetData>
    <row r="3" spans="2:14" x14ac:dyDescent="0.45">
      <c r="B3" s="3" t="s">
        <v>0</v>
      </c>
      <c r="C3" s="4" t="s">
        <v>775</v>
      </c>
      <c r="M3" s="3" t="s">
        <v>0</v>
      </c>
      <c r="N3" s="4" t="s">
        <v>776</v>
      </c>
    </row>
    <row r="4" spans="2:14" x14ac:dyDescent="0.45">
      <c r="B4" s="5" t="s">
        <v>7</v>
      </c>
      <c r="C4" s="7">
        <v>6.0357315306615159E-5</v>
      </c>
      <c r="M4" s="5" t="s">
        <v>7</v>
      </c>
      <c r="N4" s="4">
        <v>2</v>
      </c>
    </row>
    <row r="5" spans="2:14" x14ac:dyDescent="0.45">
      <c r="B5" s="5" t="s">
        <v>17</v>
      </c>
      <c r="C5" s="7">
        <v>2.9227053140096618E-2</v>
      </c>
      <c r="M5" s="5" t="s">
        <v>17</v>
      </c>
      <c r="N5" s="4">
        <v>484</v>
      </c>
    </row>
    <row r="6" spans="2:14" x14ac:dyDescent="0.45">
      <c r="B6" s="5" t="s">
        <v>8</v>
      </c>
      <c r="C6" s="7">
        <v>0.19854576542274646</v>
      </c>
      <c r="M6" s="5" t="s">
        <v>8</v>
      </c>
      <c r="N6" s="4">
        <v>10091</v>
      </c>
    </row>
    <row r="7" spans="2:14" x14ac:dyDescent="0.45">
      <c r="B7" s="5" t="s">
        <v>1</v>
      </c>
      <c r="C7" s="7">
        <v>0.29822506427435863</v>
      </c>
      <c r="M7" s="5" t="s">
        <v>1</v>
      </c>
      <c r="N7" s="4">
        <v>18947</v>
      </c>
    </row>
    <row r="8" spans="2:14" x14ac:dyDescent="0.45">
      <c r="B8" s="5" t="s">
        <v>19</v>
      </c>
      <c r="C8" s="7">
        <v>0.34156628882297163</v>
      </c>
      <c r="M8" s="5" t="s">
        <v>16</v>
      </c>
      <c r="N8" s="4">
        <v>50221</v>
      </c>
    </row>
    <row r="9" spans="2:14" x14ac:dyDescent="0.45">
      <c r="B9" s="5" t="s">
        <v>9</v>
      </c>
      <c r="C9" s="7">
        <v>0.40942721100599039</v>
      </c>
      <c r="M9" s="5" t="s">
        <v>25</v>
      </c>
      <c r="N9" s="4">
        <v>90891</v>
      </c>
    </row>
    <row r="10" spans="2:14" x14ac:dyDescent="0.45">
      <c r="B10" s="5" t="s">
        <v>10</v>
      </c>
      <c r="C10" s="7">
        <v>0.48937557551276623</v>
      </c>
      <c r="M10" s="5" t="s">
        <v>28</v>
      </c>
      <c r="N10" s="4">
        <v>123578</v>
      </c>
    </row>
    <row r="11" spans="2:14" x14ac:dyDescent="0.45">
      <c r="B11" s="5" t="s">
        <v>5</v>
      </c>
      <c r="C11" s="7">
        <v>0.50036490169850989</v>
      </c>
      <c r="M11" s="5" t="s">
        <v>22</v>
      </c>
      <c r="N11" s="4">
        <v>231504</v>
      </c>
    </row>
    <row r="12" spans="2:14" x14ac:dyDescent="0.45">
      <c r="B12" s="5" t="s">
        <v>15</v>
      </c>
      <c r="C12" s="7">
        <v>0.54231032437648585</v>
      </c>
      <c r="M12" s="5" t="s">
        <v>3</v>
      </c>
      <c r="N12" s="4">
        <v>464771</v>
      </c>
    </row>
    <row r="13" spans="2:14" x14ac:dyDescent="0.45">
      <c r="B13" s="5" t="s">
        <v>13</v>
      </c>
      <c r="C13" s="7">
        <v>0.56923596746915162</v>
      </c>
      <c r="M13" s="5" t="s">
        <v>23</v>
      </c>
      <c r="N13" s="4">
        <v>754297</v>
      </c>
    </row>
    <row r="14" spans="2:14" x14ac:dyDescent="0.45">
      <c r="B14" s="5" t="s">
        <v>14</v>
      </c>
      <c r="C14" s="7">
        <v>0.57452633586232393</v>
      </c>
      <c r="M14" s="5" t="s">
        <v>20</v>
      </c>
      <c r="N14" s="4">
        <v>958123</v>
      </c>
    </row>
    <row r="15" spans="2:14" x14ac:dyDescent="0.45">
      <c r="B15" s="5" t="s">
        <v>4</v>
      </c>
      <c r="C15" s="7">
        <v>0.65532227338553861</v>
      </c>
      <c r="M15" s="5" t="s">
        <v>21</v>
      </c>
      <c r="N15" s="4">
        <v>1129046</v>
      </c>
    </row>
    <row r="16" spans="2:14" x14ac:dyDescent="0.45">
      <c r="B16" s="5" t="s">
        <v>11</v>
      </c>
      <c r="C16" s="7">
        <v>0.66630453836799186</v>
      </c>
      <c r="M16" s="5" t="s">
        <v>31</v>
      </c>
      <c r="N16" s="4">
        <v>1145657</v>
      </c>
    </row>
    <row r="17" spans="2:14" x14ac:dyDescent="0.45">
      <c r="B17" s="5" t="s">
        <v>30</v>
      </c>
      <c r="C17" s="7">
        <v>0.67196887952976947</v>
      </c>
      <c r="M17" s="5" t="s">
        <v>10</v>
      </c>
      <c r="N17" s="4">
        <v>1216597</v>
      </c>
    </row>
    <row r="18" spans="2:14" x14ac:dyDescent="0.45">
      <c r="B18" s="5" t="s">
        <v>32</v>
      </c>
      <c r="C18" s="7">
        <v>0.67424130426222373</v>
      </c>
      <c r="M18" s="5" t="s">
        <v>33</v>
      </c>
      <c r="N18" s="4">
        <v>1362630</v>
      </c>
    </row>
    <row r="19" spans="2:14" x14ac:dyDescent="0.45">
      <c r="B19" s="5" t="s">
        <v>26</v>
      </c>
      <c r="C19" s="7">
        <v>0.67831074476525122</v>
      </c>
      <c r="M19" s="5" t="s">
        <v>12</v>
      </c>
      <c r="N19" s="4">
        <v>1808452</v>
      </c>
    </row>
    <row r="20" spans="2:14" x14ac:dyDescent="0.45">
      <c r="B20" s="5" t="s">
        <v>18</v>
      </c>
      <c r="C20" s="7">
        <v>0.7161074283193738</v>
      </c>
      <c r="M20" s="5" t="s">
        <v>11</v>
      </c>
      <c r="N20" s="4">
        <v>1828473</v>
      </c>
    </row>
    <row r="21" spans="2:14" x14ac:dyDescent="0.45">
      <c r="B21" s="5" t="s">
        <v>34</v>
      </c>
      <c r="C21" s="7">
        <v>0.73507288260264725</v>
      </c>
      <c r="M21" s="5" t="s">
        <v>26</v>
      </c>
      <c r="N21" s="4">
        <v>1872687</v>
      </c>
    </row>
    <row r="22" spans="2:14" x14ac:dyDescent="0.45">
      <c r="B22" s="5" t="s">
        <v>12</v>
      </c>
      <c r="C22" s="7">
        <v>0.74438774284434317</v>
      </c>
      <c r="M22" s="5" t="s">
        <v>15</v>
      </c>
      <c r="N22" s="4">
        <v>3340519</v>
      </c>
    </row>
    <row r="23" spans="2:14" x14ac:dyDescent="0.45">
      <c r="B23" s="5" t="s">
        <v>27</v>
      </c>
      <c r="C23" s="7">
        <v>0.76869360977513101</v>
      </c>
      <c r="M23" s="5" t="s">
        <v>9</v>
      </c>
      <c r="N23" s="4">
        <v>3803098</v>
      </c>
    </row>
    <row r="24" spans="2:14" x14ac:dyDescent="0.45">
      <c r="B24" s="5" t="s">
        <v>33</v>
      </c>
      <c r="C24" s="7">
        <v>0.77112113198823873</v>
      </c>
      <c r="M24" s="5" t="s">
        <v>13</v>
      </c>
      <c r="N24" s="4">
        <v>5280500</v>
      </c>
    </row>
    <row r="25" spans="2:14" x14ac:dyDescent="0.45">
      <c r="B25" s="5" t="s">
        <v>29</v>
      </c>
      <c r="C25" s="7">
        <v>0.80144078378848349</v>
      </c>
      <c r="M25" s="5" t="s">
        <v>6</v>
      </c>
      <c r="N25" s="4">
        <v>7412397</v>
      </c>
    </row>
    <row r="26" spans="2:14" x14ac:dyDescent="0.45">
      <c r="B26" s="5" t="s">
        <v>24</v>
      </c>
      <c r="C26" s="7">
        <v>0.817487832069131</v>
      </c>
      <c r="M26" s="5" t="s">
        <v>30</v>
      </c>
      <c r="N26" s="4">
        <v>7536144</v>
      </c>
    </row>
    <row r="27" spans="2:14" x14ac:dyDescent="0.45">
      <c r="B27" s="5" t="s">
        <v>2</v>
      </c>
      <c r="C27" s="7">
        <v>0.83140339971383481</v>
      </c>
      <c r="M27" s="5" t="s">
        <v>4</v>
      </c>
      <c r="N27" s="4">
        <v>7934595</v>
      </c>
    </row>
    <row r="28" spans="2:14" x14ac:dyDescent="0.45">
      <c r="B28" s="5" t="s">
        <v>25</v>
      </c>
      <c r="C28" s="7">
        <v>0.83889368745203741</v>
      </c>
      <c r="M28" s="5" t="s">
        <v>24</v>
      </c>
      <c r="N28" s="4">
        <v>8357472</v>
      </c>
    </row>
    <row r="29" spans="2:14" x14ac:dyDescent="0.45">
      <c r="B29" s="5" t="s">
        <v>28</v>
      </c>
      <c r="C29" s="7">
        <v>0.86090463577531606</v>
      </c>
      <c r="M29" s="5" t="s">
        <v>19</v>
      </c>
      <c r="N29" s="4">
        <v>9399585</v>
      </c>
    </row>
    <row r="30" spans="2:14" x14ac:dyDescent="0.45">
      <c r="B30" s="5" t="s">
        <v>6</v>
      </c>
      <c r="C30" s="7">
        <v>0.86969149939101886</v>
      </c>
      <c r="M30" s="5" t="s">
        <v>2</v>
      </c>
      <c r="N30" s="4">
        <v>10412371</v>
      </c>
    </row>
    <row r="31" spans="2:14" x14ac:dyDescent="0.45">
      <c r="B31" s="5" t="s">
        <v>21</v>
      </c>
      <c r="C31" s="7">
        <v>0.91884160399211423</v>
      </c>
      <c r="M31" s="5" t="s">
        <v>14</v>
      </c>
      <c r="N31" s="4">
        <v>10627340</v>
      </c>
    </row>
    <row r="32" spans="2:14" x14ac:dyDescent="0.45">
      <c r="B32" s="5" t="s">
        <v>3</v>
      </c>
      <c r="C32" s="7">
        <v>0.93553676830035992</v>
      </c>
      <c r="M32" s="5" t="s">
        <v>5</v>
      </c>
      <c r="N32" s="4">
        <v>10818160</v>
      </c>
    </row>
    <row r="33" spans="2:14" x14ac:dyDescent="0.45">
      <c r="B33" s="5" t="s">
        <v>31</v>
      </c>
      <c r="C33" s="7">
        <v>0.95196986155889363</v>
      </c>
      <c r="M33" s="5" t="s">
        <v>29</v>
      </c>
      <c r="N33" s="4">
        <v>11009244</v>
      </c>
    </row>
    <row r="34" spans="2:14" x14ac:dyDescent="0.45">
      <c r="B34" s="5" t="s">
        <v>20</v>
      </c>
      <c r="C34" s="7">
        <v>0.95703021077247985</v>
      </c>
      <c r="M34" s="5" t="s">
        <v>18</v>
      </c>
      <c r="N34" s="4">
        <v>13293232</v>
      </c>
    </row>
    <row r="35" spans="2:14" x14ac:dyDescent="0.45">
      <c r="B35" s="5" t="s">
        <v>16</v>
      </c>
      <c r="C35" s="7">
        <v>0.96862454997786096</v>
      </c>
      <c r="M35" s="5" t="s">
        <v>32</v>
      </c>
      <c r="N35" s="4">
        <v>16630532</v>
      </c>
    </row>
    <row r="36" spans="2:14" x14ac:dyDescent="0.45">
      <c r="B36" s="5" t="s">
        <v>22</v>
      </c>
      <c r="C36" s="7">
        <v>0.9687410684004597</v>
      </c>
      <c r="M36" s="5" t="s">
        <v>27</v>
      </c>
      <c r="N36" s="4">
        <v>18126978</v>
      </c>
    </row>
    <row r="37" spans="2:14" x14ac:dyDescent="0.45">
      <c r="B37" s="5" t="s">
        <v>23</v>
      </c>
      <c r="C37" s="7">
        <v>0.97459394978564984</v>
      </c>
      <c r="M37" s="5" t="s">
        <v>34</v>
      </c>
      <c r="N37" s="4">
        <v>18430541</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41ED1-418A-400F-BCB3-B01C57844B9B}">
  <dimension ref="B2:V41"/>
  <sheetViews>
    <sheetView topLeftCell="W6" zoomScale="55" zoomScaleNormal="55" workbookViewId="0">
      <selection activeCell="AO32" sqref="AO32"/>
    </sheetView>
  </sheetViews>
  <sheetFormatPr defaultRowHeight="22.9" x14ac:dyDescent="1.25"/>
  <cols>
    <col min="2" max="2" width="20.796875" bestFit="1" customWidth="1"/>
    <col min="3" max="3" width="18.1484375" bestFit="1" customWidth="1"/>
    <col min="4" max="4" width="18.25" bestFit="1" customWidth="1"/>
    <col min="21" max="21" width="20.796875" bestFit="1" customWidth="1"/>
    <col min="22" max="22" width="32.3984375" bestFit="1" customWidth="1"/>
    <col min="23" max="23" width="18.25" bestFit="1" customWidth="1"/>
  </cols>
  <sheetData>
    <row r="2" spans="2:22" x14ac:dyDescent="1.25">
      <c r="B2" s="1" t="s">
        <v>0</v>
      </c>
      <c r="C2" t="s">
        <v>777</v>
      </c>
      <c r="D2" t="s">
        <v>778</v>
      </c>
    </row>
    <row r="3" spans="2:22" x14ac:dyDescent="1.25">
      <c r="B3" s="2" t="s">
        <v>17</v>
      </c>
      <c r="C3" s="6">
        <v>0</v>
      </c>
      <c r="D3" s="6">
        <v>0.99380165289256195</v>
      </c>
    </row>
    <row r="4" spans="2:22" x14ac:dyDescent="1.25">
      <c r="B4" s="2" t="s">
        <v>23</v>
      </c>
      <c r="C4" s="6">
        <v>0</v>
      </c>
      <c r="D4" s="6">
        <v>0.99302732539606597</v>
      </c>
    </row>
    <row r="5" spans="2:22" x14ac:dyDescent="1.25">
      <c r="B5" s="2" t="s">
        <v>7</v>
      </c>
      <c r="C5" s="6">
        <v>0</v>
      </c>
      <c r="D5" s="6">
        <v>0</v>
      </c>
    </row>
    <row r="6" spans="2:22" x14ac:dyDescent="1.25">
      <c r="B6" s="2" t="s">
        <v>16</v>
      </c>
      <c r="C6" s="6">
        <v>0</v>
      </c>
      <c r="D6" s="6">
        <v>0.99997631790839769</v>
      </c>
    </row>
    <row r="7" spans="2:22" x14ac:dyDescent="1.25">
      <c r="B7" s="2" t="s">
        <v>1</v>
      </c>
      <c r="C7" s="6">
        <v>0</v>
      </c>
      <c r="D7" s="6">
        <v>0.27813691364163767</v>
      </c>
      <c r="U7" s="1" t="s">
        <v>0</v>
      </c>
      <c r="V7" t="s">
        <v>779</v>
      </c>
    </row>
    <row r="8" spans="2:22" x14ac:dyDescent="1.25">
      <c r="B8" s="2" t="s">
        <v>3</v>
      </c>
      <c r="C8" s="6">
        <v>2.2090836393648985E-4</v>
      </c>
      <c r="D8" s="6">
        <v>0.95591384961595915</v>
      </c>
      <c r="U8" s="2" t="s">
        <v>17</v>
      </c>
      <c r="V8" s="6">
        <v>0.2725770925110132</v>
      </c>
    </row>
    <row r="9" spans="2:22" x14ac:dyDescent="1.25">
      <c r="B9" s="2" t="s">
        <v>22</v>
      </c>
      <c r="C9" s="6">
        <v>2.2344443155405193E-4</v>
      </c>
      <c r="D9" s="6">
        <v>0.9925375145569415</v>
      </c>
      <c r="U9" s="2" t="s">
        <v>12</v>
      </c>
      <c r="V9" s="6">
        <v>0.27772556560563721</v>
      </c>
    </row>
    <row r="10" spans="2:22" x14ac:dyDescent="1.25">
      <c r="B10" s="2" t="s">
        <v>21</v>
      </c>
      <c r="C10" s="6">
        <v>4.5054128285573819E-3</v>
      </c>
      <c r="D10" s="6">
        <v>0.94889076684040274</v>
      </c>
      <c r="U10" s="2" t="s">
        <v>34</v>
      </c>
      <c r="V10" s="6">
        <v>0.31583636452051761</v>
      </c>
    </row>
    <row r="11" spans="2:22" x14ac:dyDescent="1.25">
      <c r="B11" s="2" t="s">
        <v>8</v>
      </c>
      <c r="C11" s="6">
        <v>2.5602856559943959E-2</v>
      </c>
      <c r="D11" s="6">
        <v>0.42664589296785449</v>
      </c>
      <c r="U11" s="2" t="s">
        <v>32</v>
      </c>
      <c r="V11" s="6">
        <v>0.39502227183212058</v>
      </c>
    </row>
    <row r="12" spans="2:22" x14ac:dyDescent="1.25">
      <c r="B12" s="2" t="s">
        <v>20</v>
      </c>
      <c r="C12" s="6">
        <v>2.72995506257281E-2</v>
      </c>
      <c r="D12" s="6">
        <v>0.59996554448721062</v>
      </c>
      <c r="U12" s="2" t="s">
        <v>18</v>
      </c>
      <c r="V12" s="6">
        <v>0.40584688379854139</v>
      </c>
    </row>
    <row r="13" spans="2:22" x14ac:dyDescent="1.25">
      <c r="B13" s="2" t="s">
        <v>28</v>
      </c>
      <c r="C13" s="6">
        <v>4.9909736452522967E-2</v>
      </c>
      <c r="D13" s="6">
        <v>0.459461135846436</v>
      </c>
      <c r="U13" s="2" t="s">
        <v>19</v>
      </c>
      <c r="V13" s="6">
        <v>0.44045330245439362</v>
      </c>
    </row>
    <row r="14" spans="2:22" x14ac:dyDescent="1.25">
      <c r="B14" s="2" t="s">
        <v>4</v>
      </c>
      <c r="C14" s="6">
        <v>5.6838699632758442E-2</v>
      </c>
      <c r="D14" s="6">
        <v>0.20846935505809006</v>
      </c>
      <c r="U14" s="2" t="s">
        <v>23</v>
      </c>
      <c r="V14" s="6">
        <v>0.44654920721778607</v>
      </c>
    </row>
    <row r="15" spans="2:22" x14ac:dyDescent="1.25">
      <c r="B15" s="2" t="s">
        <v>12</v>
      </c>
      <c r="C15" s="6">
        <v>6.3998383900671946E-2</v>
      </c>
      <c r="D15" s="6">
        <v>0.11815645067451801</v>
      </c>
      <c r="U15" s="2" t="s">
        <v>3</v>
      </c>
      <c r="V15" s="6">
        <v>0.45474503287415763</v>
      </c>
    </row>
    <row r="16" spans="2:22" x14ac:dyDescent="1.25">
      <c r="B16" s="2" t="s">
        <v>9</v>
      </c>
      <c r="C16" s="6">
        <v>7.6789902343380873E-2</v>
      </c>
      <c r="D16" s="6">
        <v>0.28811825301175192</v>
      </c>
      <c r="U16" s="2" t="s">
        <v>24</v>
      </c>
      <c r="V16" s="6">
        <v>0.46882684326301854</v>
      </c>
    </row>
    <row r="17" spans="2:22" x14ac:dyDescent="1.25">
      <c r="B17" s="2" t="s">
        <v>6</v>
      </c>
      <c r="C17" s="6">
        <v>9.1836079991560335E-2</v>
      </c>
      <c r="D17" s="6">
        <v>0.40228433439809375</v>
      </c>
      <c r="U17" s="2" t="s">
        <v>9</v>
      </c>
      <c r="V17" s="6">
        <v>0.47021714559634292</v>
      </c>
    </row>
    <row r="18" spans="2:22" x14ac:dyDescent="1.25">
      <c r="B18" s="2" t="s">
        <v>13</v>
      </c>
      <c r="C18" s="6">
        <v>9.5357051440509322E-2</v>
      </c>
      <c r="D18" s="6">
        <v>0.31602382539398854</v>
      </c>
      <c r="U18" s="2" t="s">
        <v>13</v>
      </c>
      <c r="V18" s="6">
        <v>0.47709070521440755</v>
      </c>
    </row>
    <row r="19" spans="2:22" x14ac:dyDescent="1.25">
      <c r="B19" s="2" t="s">
        <v>19</v>
      </c>
      <c r="C19" s="6">
        <v>9.7017305767273743E-2</v>
      </c>
      <c r="D19" s="6">
        <v>0.15981797535649633</v>
      </c>
      <c r="U19" s="2" t="s">
        <v>20</v>
      </c>
      <c r="V19" s="6">
        <v>0.47787856383390864</v>
      </c>
    </row>
    <row r="20" spans="2:22" x14ac:dyDescent="1.25">
      <c r="B20" s="2" t="s">
        <v>24</v>
      </c>
      <c r="C20" s="6">
        <v>0.16109318817252569</v>
      </c>
      <c r="D20" s="6">
        <v>0.28716399402473142</v>
      </c>
      <c r="U20" s="2" t="s">
        <v>22</v>
      </c>
      <c r="V20" s="6">
        <v>0.48362788891026065</v>
      </c>
    </row>
    <row r="21" spans="2:22" x14ac:dyDescent="1.25">
      <c r="B21" s="2" t="s">
        <v>15</v>
      </c>
      <c r="C21" s="6">
        <v>0.16447276794203908</v>
      </c>
      <c r="D21" s="6">
        <v>6.065508338676133E-2</v>
      </c>
      <c r="U21" s="2" t="s">
        <v>31</v>
      </c>
      <c r="V21" s="6">
        <v>0.49518421718352612</v>
      </c>
    </row>
    <row r="22" spans="2:22" x14ac:dyDescent="1.25">
      <c r="B22" s="2" t="s">
        <v>18</v>
      </c>
      <c r="C22" s="6">
        <v>0.16485544900977181</v>
      </c>
      <c r="D22" s="6">
        <v>0.27727400413383685</v>
      </c>
      <c r="U22" s="2" t="s">
        <v>4</v>
      </c>
      <c r="V22" s="6">
        <v>0.50167456502847374</v>
      </c>
    </row>
    <row r="23" spans="2:22" x14ac:dyDescent="1.25">
      <c r="B23" s="2" t="s">
        <v>5</v>
      </c>
      <c r="C23" s="6">
        <v>0.17031358810645861</v>
      </c>
      <c r="D23" s="6">
        <v>1.6879280783988843E-2</v>
      </c>
      <c r="U23" s="2" t="s">
        <v>14</v>
      </c>
      <c r="V23" s="6">
        <v>0.52619623513491054</v>
      </c>
    </row>
    <row r="24" spans="2:22" x14ac:dyDescent="1.25">
      <c r="B24" s="2" t="s">
        <v>14</v>
      </c>
      <c r="C24" s="6">
        <v>0.17374385784414767</v>
      </c>
      <c r="D24" s="6">
        <v>9.0331583576998664E-2</v>
      </c>
      <c r="U24" s="2" t="s">
        <v>6</v>
      </c>
      <c r="V24" s="6">
        <v>0.53109754341842619</v>
      </c>
    </row>
    <row r="25" spans="2:22" x14ac:dyDescent="1.25">
      <c r="B25" s="2" t="s">
        <v>31</v>
      </c>
      <c r="C25" s="6">
        <v>0.1764806148299744</v>
      </c>
      <c r="D25" s="6">
        <v>0.40240959467764797</v>
      </c>
      <c r="U25" s="2" t="s">
        <v>5</v>
      </c>
      <c r="V25" s="6">
        <v>0.5342265659600216</v>
      </c>
    </row>
    <row r="26" spans="2:22" x14ac:dyDescent="1.25">
      <c r="B26" s="2" t="s">
        <v>33</v>
      </c>
      <c r="C26" s="6">
        <v>0.18342016861924762</v>
      </c>
      <c r="D26" s="6">
        <v>4.7860600321300788E-2</v>
      </c>
      <c r="U26" s="2" t="s">
        <v>7</v>
      </c>
      <c r="V26" s="6">
        <v>0.53846153846153844</v>
      </c>
    </row>
    <row r="27" spans="2:22" x14ac:dyDescent="1.25">
      <c r="B27" s="2" t="s">
        <v>30</v>
      </c>
      <c r="C27" s="6">
        <v>0.22509971302658333</v>
      </c>
      <c r="D27" s="6">
        <v>0.16972582204458039</v>
      </c>
      <c r="U27" s="2" t="s">
        <v>28</v>
      </c>
      <c r="V27" s="6">
        <v>0.54417071122995242</v>
      </c>
    </row>
    <row r="28" spans="2:22" x14ac:dyDescent="1.25">
      <c r="B28" s="2" t="s">
        <v>27</v>
      </c>
      <c r="C28" s="6">
        <v>0.22948499656163987</v>
      </c>
      <c r="D28" s="6">
        <v>0.19804665144021216</v>
      </c>
      <c r="U28" s="2" t="s">
        <v>33</v>
      </c>
      <c r="V28" s="6">
        <v>0.54813740993355853</v>
      </c>
    </row>
    <row r="29" spans="2:22" x14ac:dyDescent="1.25">
      <c r="B29" s="2" t="s">
        <v>2</v>
      </c>
      <c r="C29" s="6">
        <v>0.25827182805219279</v>
      </c>
      <c r="D29" s="6">
        <v>8.4692913526639588E-2</v>
      </c>
      <c r="U29" s="2" t="s">
        <v>1</v>
      </c>
      <c r="V29" s="6">
        <v>0.54851207784168932</v>
      </c>
    </row>
    <row r="30" spans="2:22" x14ac:dyDescent="1.25">
      <c r="B30" s="2" t="s">
        <v>11</v>
      </c>
      <c r="C30" s="6">
        <v>0.26763026685988905</v>
      </c>
      <c r="D30" s="6">
        <v>0.16526335704472275</v>
      </c>
      <c r="U30" s="2" t="s">
        <v>10</v>
      </c>
      <c r="V30" s="6">
        <v>0.5836144858121024</v>
      </c>
    </row>
    <row r="31" spans="2:22" x14ac:dyDescent="1.25">
      <c r="B31" s="2" t="s">
        <v>34</v>
      </c>
      <c r="C31" s="6">
        <v>0.27866798092963629</v>
      </c>
      <c r="D31" s="6">
        <v>0.11929137730440005</v>
      </c>
      <c r="U31" s="2" t="s">
        <v>2</v>
      </c>
      <c r="V31" s="6">
        <v>0.59387296980286153</v>
      </c>
    </row>
    <row r="32" spans="2:22" x14ac:dyDescent="1.25">
      <c r="B32" s="2" t="s">
        <v>29</v>
      </c>
      <c r="C32" s="6">
        <v>0.29933508246372109</v>
      </c>
      <c r="D32" s="6">
        <v>1.6638574291316242E-2</v>
      </c>
      <c r="U32" s="2" t="s">
        <v>21</v>
      </c>
      <c r="V32" s="6">
        <v>0.5985820541997251</v>
      </c>
    </row>
    <row r="33" spans="2:22" x14ac:dyDescent="1.25">
      <c r="B33" s="2" t="s">
        <v>32</v>
      </c>
      <c r="C33" s="6">
        <v>0.30851620727161666</v>
      </c>
      <c r="D33" s="6">
        <v>8.3617403558862748E-3</v>
      </c>
      <c r="U33" s="2" t="s">
        <v>30</v>
      </c>
      <c r="V33" s="6">
        <v>0.63850258858153186</v>
      </c>
    </row>
    <row r="34" spans="2:22" x14ac:dyDescent="1.25">
      <c r="B34" s="2" t="s">
        <v>25</v>
      </c>
      <c r="C34" s="6">
        <v>0.33638916982881673</v>
      </c>
      <c r="D34" s="6">
        <v>2.2096788699948562E-3</v>
      </c>
      <c r="U34" s="2" t="s">
        <v>11</v>
      </c>
      <c r="V34" s="6">
        <v>0.63943292685148279</v>
      </c>
    </row>
    <row r="35" spans="2:22" x14ac:dyDescent="1.25">
      <c r="B35" s="2" t="s">
        <v>10</v>
      </c>
      <c r="C35" s="6">
        <v>0.45024027693044533</v>
      </c>
      <c r="D35" s="6">
        <v>0</v>
      </c>
      <c r="U35" s="2" t="s">
        <v>16</v>
      </c>
      <c r="V35" s="6">
        <v>0.65635291578756838</v>
      </c>
    </row>
    <row r="36" spans="2:22" x14ac:dyDescent="1.25">
      <c r="B36" s="2" t="s">
        <v>26</v>
      </c>
      <c r="C36" s="6">
        <v>0.7079068077744729</v>
      </c>
      <c r="D36" s="6">
        <v>2.8796464513762934E-4</v>
      </c>
      <c r="U36" s="2" t="s">
        <v>26</v>
      </c>
      <c r="V36" s="6">
        <v>0.68533739405094085</v>
      </c>
    </row>
    <row r="37" spans="2:22" x14ac:dyDescent="1.25">
      <c r="U37" s="2" t="s">
        <v>27</v>
      </c>
      <c r="V37" s="6">
        <v>0.68664477864937823</v>
      </c>
    </row>
    <row r="38" spans="2:22" x14ac:dyDescent="1.25">
      <c r="U38" s="2" t="s">
        <v>8</v>
      </c>
      <c r="V38" s="6">
        <v>0.74800901261836339</v>
      </c>
    </row>
    <row r="39" spans="2:22" x14ac:dyDescent="1.25">
      <c r="U39" s="2" t="s">
        <v>29</v>
      </c>
      <c r="V39" s="6">
        <v>0.85999599157605056</v>
      </c>
    </row>
    <row r="40" spans="2:22" x14ac:dyDescent="1.25">
      <c r="U40" s="2" t="s">
        <v>25</v>
      </c>
      <c r="V40" s="6">
        <v>0.86984262127100731</v>
      </c>
    </row>
    <row r="41" spans="2:22" x14ac:dyDescent="1.25">
      <c r="U41" s="2" t="s">
        <v>15</v>
      </c>
      <c r="V41" s="6">
        <v>0.88692816250149331</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FB5CD-555B-42DA-B708-A9FC2BE28391}">
  <dimension ref="B2:C37"/>
  <sheetViews>
    <sheetView topLeftCell="B1" workbookViewId="0">
      <selection activeCell="P21" sqref="P21"/>
    </sheetView>
  </sheetViews>
  <sheetFormatPr defaultRowHeight="22.9" x14ac:dyDescent="1.25"/>
  <cols>
    <col min="2" max="2" width="20.09765625" bestFit="1" customWidth="1"/>
    <col min="3" max="3" width="55.34765625" bestFit="1" customWidth="1"/>
  </cols>
  <sheetData>
    <row r="2" spans="2:3" x14ac:dyDescent="1.25">
      <c r="B2" s="1" t="s">
        <v>0</v>
      </c>
      <c r="C2" t="s">
        <v>780</v>
      </c>
    </row>
    <row r="3" spans="2:3" x14ac:dyDescent="1.25">
      <c r="B3" s="2" t="s">
        <v>20</v>
      </c>
      <c r="C3" s="8">
        <v>8.375</v>
      </c>
    </row>
    <row r="4" spans="2:3" x14ac:dyDescent="1.25">
      <c r="B4" s="2" t="s">
        <v>34</v>
      </c>
      <c r="C4" s="8">
        <v>11.217391304347826</v>
      </c>
    </row>
    <row r="5" spans="2:3" x14ac:dyDescent="1.25">
      <c r="B5" s="2" t="s">
        <v>7</v>
      </c>
      <c r="C5" s="8">
        <v>13</v>
      </c>
    </row>
    <row r="6" spans="2:3" x14ac:dyDescent="1.25">
      <c r="B6" s="2" t="s">
        <v>8</v>
      </c>
      <c r="C6" s="8">
        <v>18</v>
      </c>
    </row>
    <row r="7" spans="2:3" x14ac:dyDescent="1.25">
      <c r="B7" s="2" t="s">
        <v>1</v>
      </c>
      <c r="C7" s="8">
        <v>19.333333333333332</v>
      </c>
    </row>
    <row r="8" spans="2:3" x14ac:dyDescent="1.25">
      <c r="B8" s="2" t="s">
        <v>10</v>
      </c>
      <c r="C8" s="8">
        <v>21.09090909090909</v>
      </c>
    </row>
    <row r="9" spans="2:3" x14ac:dyDescent="1.25">
      <c r="B9" s="2" t="s">
        <v>16</v>
      </c>
      <c r="C9" s="8">
        <v>21.5</v>
      </c>
    </row>
    <row r="10" spans="2:3" x14ac:dyDescent="1.25">
      <c r="B10" s="2" t="s">
        <v>3</v>
      </c>
      <c r="C10" s="8">
        <v>21.88</v>
      </c>
    </row>
    <row r="11" spans="2:3" x14ac:dyDescent="1.25">
      <c r="B11" s="2" t="s">
        <v>19</v>
      </c>
      <c r="C11" s="8">
        <v>25.205882352941178</v>
      </c>
    </row>
    <row r="12" spans="2:3" x14ac:dyDescent="1.25">
      <c r="B12" s="2" t="s">
        <v>12</v>
      </c>
      <c r="C12" s="8">
        <v>25.65</v>
      </c>
    </row>
    <row r="13" spans="2:3" x14ac:dyDescent="1.25">
      <c r="B13" s="2" t="s">
        <v>26</v>
      </c>
      <c r="C13" s="8">
        <v>25.739130434782609</v>
      </c>
    </row>
    <row r="14" spans="2:3" x14ac:dyDescent="1.25">
      <c r="B14" s="2" t="s">
        <v>21</v>
      </c>
      <c r="C14" s="8">
        <v>26.083333333333332</v>
      </c>
    </row>
    <row r="15" spans="2:3" x14ac:dyDescent="1.25">
      <c r="B15" s="2" t="s">
        <v>11</v>
      </c>
      <c r="C15" s="8">
        <v>26.916666666666668</v>
      </c>
    </row>
    <row r="16" spans="2:3" x14ac:dyDescent="1.25">
      <c r="B16" s="2" t="s">
        <v>33</v>
      </c>
      <c r="C16" s="8">
        <v>27.23076923076923</v>
      </c>
    </row>
    <row r="17" spans="2:3" x14ac:dyDescent="1.25">
      <c r="B17" s="2" t="s">
        <v>25</v>
      </c>
      <c r="C17" s="8">
        <v>28</v>
      </c>
    </row>
    <row r="18" spans="2:3" x14ac:dyDescent="1.25">
      <c r="B18" s="2" t="s">
        <v>4</v>
      </c>
      <c r="C18" s="8">
        <v>29.8</v>
      </c>
    </row>
    <row r="19" spans="2:3" x14ac:dyDescent="1.25">
      <c r="B19" s="2" t="s">
        <v>15</v>
      </c>
      <c r="C19" s="8">
        <v>31.285714285714285</v>
      </c>
    </row>
    <row r="20" spans="2:3" x14ac:dyDescent="1.25">
      <c r="B20" s="2" t="s">
        <v>18</v>
      </c>
      <c r="C20" s="8">
        <v>32.115384615384613</v>
      </c>
    </row>
    <row r="21" spans="2:3" x14ac:dyDescent="1.25">
      <c r="B21" s="2" t="s">
        <v>14</v>
      </c>
      <c r="C21" s="8">
        <v>32.258064516129032</v>
      </c>
    </row>
    <row r="22" spans="2:3" x14ac:dyDescent="1.25">
      <c r="B22" s="2" t="s">
        <v>6</v>
      </c>
      <c r="C22" s="8">
        <v>32.909090909090907</v>
      </c>
    </row>
    <row r="23" spans="2:3" x14ac:dyDescent="1.25">
      <c r="B23" s="2" t="s">
        <v>17</v>
      </c>
      <c r="C23" s="8">
        <v>33</v>
      </c>
    </row>
    <row r="24" spans="2:3" x14ac:dyDescent="1.25">
      <c r="B24" s="2" t="s">
        <v>32</v>
      </c>
      <c r="C24" s="8">
        <v>33.053333333333335</v>
      </c>
    </row>
    <row r="25" spans="2:3" x14ac:dyDescent="1.25">
      <c r="B25" s="2" t="s">
        <v>5</v>
      </c>
      <c r="C25" s="8">
        <v>33.184210526315788</v>
      </c>
    </row>
    <row r="26" spans="2:3" x14ac:dyDescent="1.25">
      <c r="B26" s="2" t="s">
        <v>27</v>
      </c>
      <c r="C26" s="8">
        <v>33.878787878787875</v>
      </c>
    </row>
    <row r="27" spans="2:3" x14ac:dyDescent="1.25">
      <c r="B27" s="2" t="s">
        <v>28</v>
      </c>
      <c r="C27" s="8">
        <v>35.166666666666664</v>
      </c>
    </row>
    <row r="28" spans="2:3" x14ac:dyDescent="1.25">
      <c r="B28" s="2" t="s">
        <v>13</v>
      </c>
      <c r="C28" s="8">
        <v>35.208333333333336</v>
      </c>
    </row>
    <row r="29" spans="2:3" x14ac:dyDescent="1.25">
      <c r="B29" s="2" t="s">
        <v>30</v>
      </c>
      <c r="C29" s="8">
        <v>35.6875</v>
      </c>
    </row>
    <row r="30" spans="2:3" x14ac:dyDescent="1.25">
      <c r="B30" s="2" t="s">
        <v>24</v>
      </c>
      <c r="C30" s="8">
        <v>36.533333333333331</v>
      </c>
    </row>
    <row r="31" spans="2:3" x14ac:dyDescent="1.25">
      <c r="B31" s="2" t="s">
        <v>31</v>
      </c>
      <c r="C31" s="8">
        <v>36.625</v>
      </c>
    </row>
    <row r="32" spans="2:3" x14ac:dyDescent="1.25">
      <c r="B32" s="2" t="s">
        <v>9</v>
      </c>
      <c r="C32" s="8">
        <v>36.787878787878789</v>
      </c>
    </row>
    <row r="33" spans="2:3" x14ac:dyDescent="1.25">
      <c r="B33" s="2" t="s">
        <v>23</v>
      </c>
      <c r="C33" s="8">
        <v>37</v>
      </c>
    </row>
    <row r="34" spans="2:3" x14ac:dyDescent="1.25">
      <c r="B34" s="2" t="s">
        <v>29</v>
      </c>
      <c r="C34" s="8">
        <v>37.783783783783782</v>
      </c>
    </row>
    <row r="35" spans="2:3" x14ac:dyDescent="1.25">
      <c r="B35" s="2" t="s">
        <v>22</v>
      </c>
      <c r="C35" s="8">
        <v>38</v>
      </c>
    </row>
    <row r="36" spans="2:3" x14ac:dyDescent="1.25">
      <c r="B36" s="2" t="s">
        <v>2</v>
      </c>
      <c r="C36" s="8">
        <v>44.5</v>
      </c>
    </row>
    <row r="37" spans="2:3" x14ac:dyDescent="1.25">
      <c r="B37" s="2" t="s">
        <v>35</v>
      </c>
      <c r="C37" s="8">
        <v>30.905405405405407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9CD6-FC44-4298-884E-5E81321B083D}">
  <dimension ref="B3:H39"/>
  <sheetViews>
    <sheetView zoomScale="68" workbookViewId="0">
      <selection activeCell="I13" sqref="I13"/>
    </sheetView>
  </sheetViews>
  <sheetFormatPr defaultRowHeight="22.9" x14ac:dyDescent="1.25"/>
  <cols>
    <col min="1" max="1" width="7.34765625" bestFit="1" customWidth="1"/>
    <col min="2" max="2" width="20.25" bestFit="1" customWidth="1"/>
    <col min="3" max="3" width="15.5" bestFit="1" customWidth="1"/>
    <col min="4" max="4" width="14.09765625" bestFit="1" customWidth="1"/>
    <col min="5" max="5" width="12.09765625" bestFit="1" customWidth="1"/>
    <col min="6" max="6" width="14.09765625" bestFit="1" customWidth="1"/>
    <col min="7" max="7" width="12.09765625" bestFit="1" customWidth="1"/>
    <col min="8" max="8" width="14.09765625" bestFit="1" customWidth="1"/>
    <col min="9" max="9" width="16.44921875" bestFit="1" customWidth="1"/>
    <col min="10" max="10" width="23.94921875" bestFit="1" customWidth="1"/>
    <col min="11" max="11" width="12.046875" bestFit="1" customWidth="1"/>
    <col min="12" max="12" width="11.8984375" bestFit="1" customWidth="1"/>
    <col min="13" max="13" width="10.25" bestFit="1" customWidth="1"/>
    <col min="14" max="14" width="10.796875" bestFit="1" customWidth="1"/>
    <col min="15" max="15" width="8.5" bestFit="1" customWidth="1"/>
    <col min="16" max="16" width="15.046875" bestFit="1" customWidth="1"/>
    <col min="17" max="17" width="12.09765625" bestFit="1" customWidth="1"/>
    <col min="18" max="18" width="15.3984375" bestFit="1" customWidth="1"/>
    <col min="19" max="19" width="8.5" customWidth="1"/>
    <col min="20" max="20" width="15.046875" bestFit="1" customWidth="1"/>
    <col min="21" max="21" width="12.09765625" bestFit="1" customWidth="1"/>
    <col min="22" max="22" width="15.3984375" bestFit="1" customWidth="1"/>
  </cols>
  <sheetData>
    <row r="3" spans="2:8" x14ac:dyDescent="1.25">
      <c r="C3" s="1" t="s">
        <v>788</v>
      </c>
    </row>
    <row r="4" spans="2:8" x14ac:dyDescent="1.25">
      <c r="C4" t="s">
        <v>784</v>
      </c>
      <c r="E4" t="s">
        <v>785</v>
      </c>
      <c r="G4" t="s">
        <v>786</v>
      </c>
    </row>
    <row r="5" spans="2:8" x14ac:dyDescent="1.25">
      <c r="B5" s="1" t="s">
        <v>0</v>
      </c>
      <c r="C5" t="s">
        <v>787</v>
      </c>
      <c r="D5" t="s">
        <v>792</v>
      </c>
      <c r="E5" t="s">
        <v>787</v>
      </c>
      <c r="F5" t="s">
        <v>792</v>
      </c>
      <c r="G5" t="s">
        <v>787</v>
      </c>
      <c r="H5" t="s">
        <v>792</v>
      </c>
    </row>
    <row r="6" spans="2:8" x14ac:dyDescent="1.25">
      <c r="B6" s="2" t="s">
        <v>1</v>
      </c>
      <c r="C6">
        <v>280</v>
      </c>
      <c r="D6" s="6">
        <v>6.7000000000000004E-2</v>
      </c>
      <c r="E6">
        <v>294.33333333333331</v>
      </c>
      <c r="F6" s="6">
        <v>6.7000000000000004E-2</v>
      </c>
      <c r="G6">
        <v>312.16666666666669</v>
      </c>
      <c r="H6" s="6">
        <v>5.3999999999999999E-2</v>
      </c>
    </row>
    <row r="7" spans="2:8" x14ac:dyDescent="1.25">
      <c r="B7" s="2" t="s">
        <v>2</v>
      </c>
      <c r="C7">
        <v>212.5</v>
      </c>
      <c r="D7" s="6">
        <v>6.7000000000000004E-2</v>
      </c>
      <c r="E7">
        <v>221.5</v>
      </c>
      <c r="F7" s="6">
        <v>6.7000000000000004E-2</v>
      </c>
      <c r="G7">
        <v>247.58333333333334</v>
      </c>
      <c r="H7" s="6">
        <v>5.3999999999999999E-2</v>
      </c>
    </row>
    <row r="8" spans="2:8" x14ac:dyDescent="1.25">
      <c r="B8" s="2" t="s">
        <v>3</v>
      </c>
      <c r="C8">
        <v>212</v>
      </c>
      <c r="D8" s="6">
        <v>6.7000000000000004E-2</v>
      </c>
      <c r="E8">
        <v>215.91666666666666</v>
      </c>
      <c r="F8" s="6">
        <v>6.7000000000000004E-2</v>
      </c>
      <c r="G8">
        <v>223.58333333333334</v>
      </c>
      <c r="H8" s="6">
        <v>5.3999999999999999E-2</v>
      </c>
    </row>
    <row r="9" spans="2:8" x14ac:dyDescent="1.25">
      <c r="B9" s="2" t="s">
        <v>4</v>
      </c>
      <c r="C9">
        <v>224</v>
      </c>
      <c r="D9" s="6">
        <v>6.7000000000000004E-2</v>
      </c>
      <c r="E9">
        <v>229</v>
      </c>
      <c r="F9" s="6">
        <v>6.7000000000000004E-2</v>
      </c>
      <c r="G9">
        <v>238</v>
      </c>
      <c r="H9" s="6">
        <v>5.3999999999999999E-2</v>
      </c>
    </row>
    <row r="10" spans="2:8" x14ac:dyDescent="1.25">
      <c r="B10" s="2" t="s">
        <v>5</v>
      </c>
      <c r="C10">
        <v>198</v>
      </c>
      <c r="D10" s="6">
        <v>6.7000000000000004E-2</v>
      </c>
      <c r="E10">
        <v>210</v>
      </c>
      <c r="F10" s="6">
        <v>6.7000000000000004E-2</v>
      </c>
      <c r="G10">
        <v>227.25</v>
      </c>
      <c r="H10" s="6">
        <v>5.3999999999999999E-2</v>
      </c>
    </row>
    <row r="11" spans="2:8" x14ac:dyDescent="1.25">
      <c r="B11" s="2" t="s">
        <v>6</v>
      </c>
      <c r="C11">
        <v>182.41666666666666</v>
      </c>
      <c r="D11" s="6">
        <v>6.7000000000000004E-2</v>
      </c>
      <c r="E11">
        <v>191.83333333333334</v>
      </c>
      <c r="F11" s="6">
        <v>6.7000000000000004E-2</v>
      </c>
      <c r="G11">
        <v>206.33333333333334</v>
      </c>
      <c r="H11" s="6">
        <v>5.3999999999999999E-2</v>
      </c>
    </row>
    <row r="12" spans="2:8" x14ac:dyDescent="1.25">
      <c r="B12" s="2" t="s">
        <v>7</v>
      </c>
      <c r="C12">
        <v>0</v>
      </c>
      <c r="D12" s="6">
        <v>6.7000000000000004E-2</v>
      </c>
      <c r="E12">
        <v>0</v>
      </c>
      <c r="F12" s="6">
        <v>6.7000000000000004E-2</v>
      </c>
      <c r="G12">
        <v>123.75</v>
      </c>
      <c r="H12" s="6">
        <v>5.3999999999999999E-2</v>
      </c>
    </row>
    <row r="13" spans="2:8" x14ac:dyDescent="1.25">
      <c r="B13" s="2" t="s">
        <v>8</v>
      </c>
      <c r="C13">
        <v>294.08333333333331</v>
      </c>
      <c r="D13" s="6">
        <v>6.7000000000000004E-2</v>
      </c>
      <c r="E13">
        <v>315</v>
      </c>
      <c r="F13" s="6">
        <v>6.7000000000000004E-2</v>
      </c>
      <c r="G13">
        <v>322</v>
      </c>
      <c r="H13" s="6">
        <v>5.3999999999999999E-2</v>
      </c>
    </row>
    <row r="14" spans="2:8" x14ac:dyDescent="1.25">
      <c r="B14" s="2" t="s">
        <v>9</v>
      </c>
      <c r="C14">
        <v>209.58333333333334</v>
      </c>
      <c r="D14" s="6">
        <v>6.7000000000000004E-2</v>
      </c>
      <c r="E14">
        <v>221.66666666666666</v>
      </c>
      <c r="F14" s="6">
        <v>6.7000000000000004E-2</v>
      </c>
      <c r="G14">
        <v>233.5</v>
      </c>
      <c r="H14" s="6">
        <v>5.3999999999999999E-2</v>
      </c>
    </row>
    <row r="15" spans="2:8" x14ac:dyDescent="1.25">
      <c r="B15" s="2" t="s">
        <v>10</v>
      </c>
      <c r="C15">
        <v>312.66666666666669</v>
      </c>
      <c r="D15" s="6">
        <v>6.7000000000000004E-2</v>
      </c>
      <c r="E15">
        <v>326.66666666666669</v>
      </c>
      <c r="F15" s="6">
        <v>6.7000000000000004E-2</v>
      </c>
      <c r="G15">
        <v>343.25</v>
      </c>
      <c r="H15" s="6">
        <v>5.3999999999999999E-2</v>
      </c>
    </row>
    <row r="16" spans="2:8" x14ac:dyDescent="1.25">
      <c r="B16" s="2" t="s">
        <v>11</v>
      </c>
      <c r="C16">
        <v>202.08333333333334</v>
      </c>
      <c r="D16" s="6">
        <v>6.7000000000000004E-2</v>
      </c>
      <c r="E16">
        <v>210.41666666666666</v>
      </c>
      <c r="F16" s="6">
        <v>6.7000000000000004E-2</v>
      </c>
      <c r="G16">
        <v>227.91666666666666</v>
      </c>
      <c r="H16" s="6">
        <v>5.3999999999999999E-2</v>
      </c>
    </row>
    <row r="17" spans="2:8" x14ac:dyDescent="1.25">
      <c r="B17" s="2" t="s">
        <v>12</v>
      </c>
      <c r="C17">
        <v>213.91666666666666</v>
      </c>
      <c r="D17" s="6">
        <v>6.7000000000000004E-2</v>
      </c>
      <c r="E17">
        <v>226.75</v>
      </c>
      <c r="F17" s="6">
        <v>6.7000000000000004E-2</v>
      </c>
      <c r="G17">
        <v>243.5</v>
      </c>
      <c r="H17" s="6">
        <v>5.3999999999999999E-2</v>
      </c>
    </row>
    <row r="18" spans="2:8" x14ac:dyDescent="1.25">
      <c r="B18" s="2" t="s">
        <v>13</v>
      </c>
      <c r="C18">
        <v>225</v>
      </c>
      <c r="D18" s="6">
        <v>6.7000000000000004E-2</v>
      </c>
      <c r="E18">
        <v>233.08333333333334</v>
      </c>
      <c r="F18" s="6">
        <v>6.7000000000000004E-2</v>
      </c>
      <c r="G18">
        <v>255</v>
      </c>
      <c r="H18" s="6">
        <v>5.3999999999999999E-2</v>
      </c>
    </row>
    <row r="19" spans="2:8" x14ac:dyDescent="1.25">
      <c r="B19" s="2" t="s">
        <v>14</v>
      </c>
      <c r="C19">
        <v>284.58333333333331</v>
      </c>
      <c r="D19" s="6">
        <v>6.7000000000000004E-2</v>
      </c>
      <c r="E19">
        <v>301.91666666666669</v>
      </c>
      <c r="F19" s="6">
        <v>6.7000000000000004E-2</v>
      </c>
      <c r="G19">
        <v>304.66666666666669</v>
      </c>
      <c r="H19" s="6">
        <v>5.3999999999999999E-2</v>
      </c>
    </row>
    <row r="20" spans="2:8" x14ac:dyDescent="1.25">
      <c r="B20" s="2" t="s">
        <v>15</v>
      </c>
      <c r="C20">
        <v>294.75</v>
      </c>
      <c r="D20" s="6">
        <v>6.7000000000000004E-2</v>
      </c>
      <c r="E20">
        <v>310.58333333333331</v>
      </c>
      <c r="F20" s="6">
        <v>6.7000000000000004E-2</v>
      </c>
      <c r="G20">
        <v>331.58333333333331</v>
      </c>
      <c r="H20" s="6">
        <v>5.3999999999999999E-2</v>
      </c>
    </row>
    <row r="21" spans="2:8" x14ac:dyDescent="1.25">
      <c r="B21" s="2" t="s">
        <v>16</v>
      </c>
      <c r="C21">
        <v>213.41666666666666</v>
      </c>
      <c r="D21" s="6">
        <v>6.7000000000000004E-2</v>
      </c>
      <c r="E21">
        <v>226.91666666666666</v>
      </c>
      <c r="F21" s="6">
        <v>6.7000000000000004E-2</v>
      </c>
      <c r="G21">
        <v>242.91666666666666</v>
      </c>
      <c r="H21" s="6">
        <v>5.3999999999999999E-2</v>
      </c>
    </row>
    <row r="22" spans="2:8" x14ac:dyDescent="1.25">
      <c r="B22" s="2" t="s">
        <v>17</v>
      </c>
      <c r="C22">
        <v>155.16666666666666</v>
      </c>
      <c r="D22" s="6">
        <v>6.7000000000000004E-2</v>
      </c>
      <c r="E22">
        <v>281.08333333333331</v>
      </c>
      <c r="F22" s="6">
        <v>6.7000000000000004E-2</v>
      </c>
      <c r="G22">
        <v>228</v>
      </c>
      <c r="H22" s="6">
        <v>5.3999999999999999E-2</v>
      </c>
    </row>
    <row r="23" spans="2:8" x14ac:dyDescent="1.25">
      <c r="B23" s="2" t="s">
        <v>18</v>
      </c>
      <c r="C23">
        <v>185.5</v>
      </c>
      <c r="D23" s="6">
        <v>6.7000000000000004E-2</v>
      </c>
      <c r="E23">
        <v>198.5</v>
      </c>
      <c r="F23" s="6">
        <v>6.7000000000000004E-2</v>
      </c>
      <c r="G23">
        <v>209.58333333333334</v>
      </c>
      <c r="H23" s="6">
        <v>5.3999999999999999E-2</v>
      </c>
    </row>
    <row r="24" spans="2:8" x14ac:dyDescent="1.25">
      <c r="B24" s="2" t="s">
        <v>19</v>
      </c>
      <c r="C24">
        <v>238.91666666666666</v>
      </c>
      <c r="D24" s="6">
        <v>6.7000000000000004E-2</v>
      </c>
      <c r="E24">
        <v>247.58333333333334</v>
      </c>
      <c r="F24" s="6">
        <v>6.7000000000000004E-2</v>
      </c>
      <c r="G24">
        <v>263.33333333333331</v>
      </c>
      <c r="H24" s="6">
        <v>5.3999999999999999E-2</v>
      </c>
    </row>
    <row r="25" spans="2:8" x14ac:dyDescent="1.25">
      <c r="B25" s="2" t="s">
        <v>20</v>
      </c>
      <c r="C25">
        <v>250.83333333333334</v>
      </c>
      <c r="D25" s="6">
        <v>6.7000000000000004E-2</v>
      </c>
      <c r="E25">
        <v>251</v>
      </c>
      <c r="F25" s="6">
        <v>6.7000000000000004E-2</v>
      </c>
      <c r="G25">
        <v>259.75</v>
      </c>
      <c r="H25" s="6">
        <v>5.3999999999999999E-2</v>
      </c>
    </row>
    <row r="26" spans="2:8" x14ac:dyDescent="1.25">
      <c r="B26" s="2" t="s">
        <v>21</v>
      </c>
      <c r="C26">
        <v>226</v>
      </c>
      <c r="D26" s="6">
        <v>6.7000000000000004E-2</v>
      </c>
      <c r="E26">
        <v>230</v>
      </c>
      <c r="F26" s="6">
        <v>6.7000000000000004E-2</v>
      </c>
      <c r="G26">
        <v>238</v>
      </c>
      <c r="H26" s="6">
        <v>5.3999999999999999E-2</v>
      </c>
    </row>
    <row r="27" spans="2:8" x14ac:dyDescent="1.25">
      <c r="B27" s="2" t="s">
        <v>22</v>
      </c>
      <c r="C27">
        <v>233</v>
      </c>
      <c r="D27" s="6">
        <v>6.7000000000000004E-2</v>
      </c>
      <c r="E27">
        <v>233</v>
      </c>
      <c r="F27" s="6">
        <v>6.7000000000000004E-2</v>
      </c>
      <c r="G27">
        <v>249</v>
      </c>
      <c r="H27" s="6">
        <v>5.3999999999999999E-2</v>
      </c>
    </row>
    <row r="28" spans="2:8" x14ac:dyDescent="1.25">
      <c r="B28" s="2" t="s">
        <v>23</v>
      </c>
      <c r="C28">
        <v>212</v>
      </c>
      <c r="D28" s="6">
        <v>6.7000000000000004E-2</v>
      </c>
      <c r="E28">
        <v>216</v>
      </c>
      <c r="F28" s="6">
        <v>6.7000000000000004E-2</v>
      </c>
      <c r="G28">
        <v>205.33333333333334</v>
      </c>
      <c r="H28" s="6">
        <v>5.3999999999999999E-2</v>
      </c>
    </row>
    <row r="29" spans="2:8" x14ac:dyDescent="1.25">
      <c r="B29" s="2" t="s">
        <v>24</v>
      </c>
      <c r="C29">
        <v>209.41666666666666</v>
      </c>
      <c r="D29" s="6">
        <v>6.7000000000000004E-2</v>
      </c>
      <c r="E29">
        <v>222.33333333333334</v>
      </c>
      <c r="F29" s="6">
        <v>6.7000000000000004E-2</v>
      </c>
      <c r="G29">
        <v>249.75</v>
      </c>
      <c r="H29" s="6">
        <v>5.3999999999999999E-2</v>
      </c>
    </row>
    <row r="30" spans="2:8" x14ac:dyDescent="1.25">
      <c r="B30" s="2" t="s">
        <v>25</v>
      </c>
      <c r="C30">
        <v>227.58333333333334</v>
      </c>
      <c r="D30" s="6">
        <v>6.7000000000000004E-2</v>
      </c>
      <c r="E30">
        <v>234.41666666666666</v>
      </c>
      <c r="F30" s="6">
        <v>6.7000000000000004E-2</v>
      </c>
      <c r="G30">
        <v>277.66666666666669</v>
      </c>
      <c r="H30" s="6">
        <v>5.3999999999999999E-2</v>
      </c>
    </row>
    <row r="31" spans="2:8" x14ac:dyDescent="1.25">
      <c r="B31" s="2" t="s">
        <v>26</v>
      </c>
      <c r="C31">
        <v>263.08333333333331</v>
      </c>
      <c r="D31" s="6">
        <v>6.7000000000000004E-2</v>
      </c>
      <c r="E31">
        <v>275.41666666666669</v>
      </c>
      <c r="F31" s="6">
        <v>6.7000000000000004E-2</v>
      </c>
      <c r="G31">
        <v>294</v>
      </c>
      <c r="H31" s="6">
        <v>5.3999999999999999E-2</v>
      </c>
    </row>
    <row r="32" spans="2:8" x14ac:dyDescent="1.25">
      <c r="B32" s="2" t="s">
        <v>27</v>
      </c>
      <c r="C32">
        <v>183.91666666666666</v>
      </c>
      <c r="D32" s="6">
        <v>6.7000000000000004E-2</v>
      </c>
      <c r="E32">
        <v>192.16666666666666</v>
      </c>
      <c r="F32" s="6">
        <v>6.7000000000000004E-2</v>
      </c>
      <c r="G32">
        <v>202.16666666666666</v>
      </c>
      <c r="H32" s="6">
        <v>5.3999999999999999E-2</v>
      </c>
    </row>
    <row r="33" spans="2:8" x14ac:dyDescent="1.25">
      <c r="B33" s="2" t="s">
        <v>28</v>
      </c>
      <c r="C33">
        <v>213.33333333333334</v>
      </c>
      <c r="D33" s="6">
        <v>6.7000000000000004E-2</v>
      </c>
      <c r="E33">
        <v>222.91666666666666</v>
      </c>
      <c r="F33" s="6">
        <v>6.7000000000000004E-2</v>
      </c>
      <c r="G33">
        <v>236.33333333333334</v>
      </c>
      <c r="H33" s="6">
        <v>5.3999999999999999E-2</v>
      </c>
    </row>
    <row r="34" spans="2:8" x14ac:dyDescent="1.25">
      <c r="B34" s="2" t="s">
        <v>29</v>
      </c>
      <c r="C34">
        <v>213</v>
      </c>
      <c r="D34" s="6">
        <v>6.7000000000000004E-2</v>
      </c>
      <c r="E34">
        <v>226.41666666666666</v>
      </c>
      <c r="F34" s="6">
        <v>6.7000000000000004E-2</v>
      </c>
      <c r="G34">
        <v>258.5</v>
      </c>
      <c r="H34" s="6">
        <v>5.3999999999999999E-2</v>
      </c>
    </row>
    <row r="35" spans="2:8" x14ac:dyDescent="1.25">
      <c r="B35" s="2" t="s">
        <v>30</v>
      </c>
      <c r="C35">
        <v>178.83333333333334</v>
      </c>
      <c r="D35" s="6">
        <v>6.7000000000000004E-2</v>
      </c>
      <c r="E35">
        <v>193.91666666666666</v>
      </c>
      <c r="F35" s="6">
        <v>6.7000000000000004E-2</v>
      </c>
      <c r="G35">
        <v>193.91666666666666</v>
      </c>
      <c r="H35" s="6">
        <v>5.3999999999999999E-2</v>
      </c>
    </row>
    <row r="36" spans="2:8" x14ac:dyDescent="1.25">
      <c r="B36" s="2" t="s">
        <v>31</v>
      </c>
      <c r="C36">
        <v>190.75</v>
      </c>
      <c r="D36" s="6">
        <v>6.7000000000000004E-2</v>
      </c>
      <c r="E36">
        <v>199.08333333333334</v>
      </c>
      <c r="F36" s="6">
        <v>6.7000000000000004E-2</v>
      </c>
      <c r="G36">
        <v>208.33333333333334</v>
      </c>
      <c r="H36" s="6">
        <v>5.3999999999999999E-2</v>
      </c>
    </row>
    <row r="37" spans="2:8" x14ac:dyDescent="1.25">
      <c r="B37" s="2" t="s">
        <v>32</v>
      </c>
      <c r="C37">
        <v>203.91666666666666</v>
      </c>
      <c r="D37" s="6">
        <v>6.7000000000000004E-2</v>
      </c>
      <c r="E37">
        <v>213</v>
      </c>
      <c r="F37" s="6">
        <v>6.7000000000000004E-2</v>
      </c>
      <c r="G37">
        <v>229.25</v>
      </c>
      <c r="H37" s="6">
        <v>5.3999999999999999E-2</v>
      </c>
    </row>
    <row r="38" spans="2:8" x14ac:dyDescent="1.25">
      <c r="B38" s="2" t="s">
        <v>33</v>
      </c>
      <c r="C38">
        <v>204</v>
      </c>
      <c r="D38" s="6">
        <v>6.7000000000000004E-2</v>
      </c>
      <c r="E38">
        <v>213</v>
      </c>
      <c r="F38" s="6">
        <v>6.7000000000000004E-2</v>
      </c>
      <c r="G38">
        <v>230</v>
      </c>
      <c r="H38" s="6">
        <v>5.3999999999999999E-2</v>
      </c>
    </row>
    <row r="39" spans="2:8" x14ac:dyDescent="1.25">
      <c r="B39" s="2" t="s">
        <v>34</v>
      </c>
      <c r="C39">
        <v>202.58333333333334</v>
      </c>
      <c r="D39" s="6">
        <v>6.7000000000000004E-2</v>
      </c>
      <c r="E39">
        <v>215</v>
      </c>
      <c r="F39" s="6">
        <v>6.7000000000000004E-2</v>
      </c>
      <c r="G39">
        <v>96.083333333333329</v>
      </c>
      <c r="H39" s="6">
        <v>5.3999999999999999E-2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988B-EF32-4626-9C58-D913D4DB980D}">
  <dimension ref="A1:E103"/>
  <sheetViews>
    <sheetView topLeftCell="A76" workbookViewId="0">
      <selection activeCell="C2" sqref="C2:C103"/>
    </sheetView>
  </sheetViews>
  <sheetFormatPr defaultRowHeight="22.9" x14ac:dyDescent="1.25"/>
  <cols>
    <col min="1" max="1" width="4.75" bestFit="1" customWidth="1"/>
    <col min="2" max="2" width="20.09765625" bestFit="1" customWidth="1"/>
    <col min="3" max="3" width="12.546875" bestFit="1" customWidth="1"/>
    <col min="4" max="4" width="11.6484375" bestFit="1" customWidth="1"/>
    <col min="5" max="5" width="12.94921875" bestFit="1" customWidth="1"/>
  </cols>
  <sheetData>
    <row r="1" spans="1:5" x14ac:dyDescent="1.25">
      <c r="A1" s="9" t="s">
        <v>781</v>
      </c>
      <c r="B1" s="10" t="s">
        <v>782</v>
      </c>
      <c r="C1" s="10" t="s">
        <v>789</v>
      </c>
      <c r="D1" s="10" t="s">
        <v>791</v>
      </c>
      <c r="E1" s="15" t="s">
        <v>790</v>
      </c>
    </row>
    <row r="2" spans="1:5" x14ac:dyDescent="1.25">
      <c r="A2" s="11">
        <v>1</v>
      </c>
      <c r="B2" s="12" t="s">
        <v>2</v>
      </c>
      <c r="C2" s="12" t="s">
        <v>786</v>
      </c>
      <c r="D2" s="12">
        <v>247.58333333333334</v>
      </c>
      <c r="E2" s="16">
        <v>5.3999999999999999E-2</v>
      </c>
    </row>
    <row r="3" spans="1:5" x14ac:dyDescent="1.25">
      <c r="A3" s="13">
        <v>1</v>
      </c>
      <c r="B3" s="14" t="s">
        <v>2</v>
      </c>
      <c r="C3" s="14" t="s">
        <v>785</v>
      </c>
      <c r="D3" s="14">
        <v>221.5</v>
      </c>
      <c r="E3" s="16">
        <v>6.7000000000000004E-2</v>
      </c>
    </row>
    <row r="4" spans="1:5" x14ac:dyDescent="1.25">
      <c r="A4" s="11">
        <v>1</v>
      </c>
      <c r="B4" s="12" t="s">
        <v>2</v>
      </c>
      <c r="C4" s="12" t="s">
        <v>784</v>
      </c>
      <c r="D4" s="12">
        <v>212.5</v>
      </c>
      <c r="E4" s="16">
        <v>6.7000000000000004E-2</v>
      </c>
    </row>
    <row r="5" spans="1:5" x14ac:dyDescent="1.25">
      <c r="A5" s="13">
        <v>2</v>
      </c>
      <c r="B5" s="14" t="s">
        <v>3</v>
      </c>
      <c r="C5" s="14" t="s">
        <v>786</v>
      </c>
      <c r="D5" s="14">
        <v>223.58333333333334</v>
      </c>
      <c r="E5" s="16">
        <v>5.3999999999999999E-2</v>
      </c>
    </row>
    <row r="6" spans="1:5" x14ac:dyDescent="1.25">
      <c r="A6" s="11">
        <v>2</v>
      </c>
      <c r="B6" s="12" t="s">
        <v>3</v>
      </c>
      <c r="C6" s="12" t="s">
        <v>785</v>
      </c>
      <c r="D6" s="12">
        <v>215.91666666666666</v>
      </c>
      <c r="E6" s="16">
        <v>6.7000000000000004E-2</v>
      </c>
    </row>
    <row r="7" spans="1:5" x14ac:dyDescent="1.25">
      <c r="A7" s="13">
        <v>2</v>
      </c>
      <c r="B7" s="14" t="s">
        <v>3</v>
      </c>
      <c r="C7" s="14" t="s">
        <v>784</v>
      </c>
      <c r="D7" s="14">
        <v>212</v>
      </c>
      <c r="E7" s="16">
        <v>6.7000000000000004E-2</v>
      </c>
    </row>
    <row r="8" spans="1:5" x14ac:dyDescent="1.25">
      <c r="A8" s="11">
        <v>3</v>
      </c>
      <c r="B8" s="12" t="s">
        <v>4</v>
      </c>
      <c r="C8" s="12" t="s">
        <v>786</v>
      </c>
      <c r="D8" s="12">
        <v>238</v>
      </c>
      <c r="E8" s="16">
        <v>5.3999999999999999E-2</v>
      </c>
    </row>
    <row r="9" spans="1:5" x14ac:dyDescent="1.25">
      <c r="A9" s="13">
        <v>3</v>
      </c>
      <c r="B9" s="14" t="s">
        <v>4</v>
      </c>
      <c r="C9" s="14" t="s">
        <v>785</v>
      </c>
      <c r="D9" s="14">
        <v>229</v>
      </c>
      <c r="E9" s="16">
        <v>6.7000000000000004E-2</v>
      </c>
    </row>
    <row r="10" spans="1:5" x14ac:dyDescent="1.25">
      <c r="A10" s="11">
        <v>3</v>
      </c>
      <c r="B10" s="12" t="s">
        <v>4</v>
      </c>
      <c r="C10" s="12" t="s">
        <v>784</v>
      </c>
      <c r="D10" s="12">
        <v>224</v>
      </c>
      <c r="E10" s="16">
        <v>6.7000000000000004E-2</v>
      </c>
    </row>
    <row r="11" spans="1:5" x14ac:dyDescent="1.25">
      <c r="A11" s="13">
        <v>4</v>
      </c>
      <c r="B11" s="14" t="s">
        <v>5</v>
      </c>
      <c r="C11" s="14" t="s">
        <v>786</v>
      </c>
      <c r="D11" s="14">
        <v>227.25</v>
      </c>
      <c r="E11" s="16">
        <v>5.3999999999999999E-2</v>
      </c>
    </row>
    <row r="12" spans="1:5" x14ac:dyDescent="1.25">
      <c r="A12" s="11">
        <v>4</v>
      </c>
      <c r="B12" s="12" t="s">
        <v>5</v>
      </c>
      <c r="C12" s="12" t="s">
        <v>785</v>
      </c>
      <c r="D12" s="12">
        <v>210</v>
      </c>
      <c r="E12" s="16">
        <v>6.7000000000000004E-2</v>
      </c>
    </row>
    <row r="13" spans="1:5" x14ac:dyDescent="1.25">
      <c r="A13" s="13">
        <v>4</v>
      </c>
      <c r="B13" s="14" t="s">
        <v>5</v>
      </c>
      <c r="C13" s="14" t="s">
        <v>784</v>
      </c>
      <c r="D13" s="14">
        <v>198</v>
      </c>
      <c r="E13" s="16">
        <v>6.7000000000000004E-2</v>
      </c>
    </row>
    <row r="14" spans="1:5" x14ac:dyDescent="1.25">
      <c r="A14" s="11">
        <v>5</v>
      </c>
      <c r="B14" s="12" t="s">
        <v>6</v>
      </c>
      <c r="C14" s="12" t="s">
        <v>786</v>
      </c>
      <c r="D14" s="12">
        <v>206.33333333333334</v>
      </c>
      <c r="E14" s="16">
        <v>5.3999999999999999E-2</v>
      </c>
    </row>
    <row r="15" spans="1:5" x14ac:dyDescent="1.25">
      <c r="A15" s="13">
        <v>5</v>
      </c>
      <c r="B15" s="14" t="s">
        <v>6</v>
      </c>
      <c r="C15" s="14" t="s">
        <v>785</v>
      </c>
      <c r="D15" s="14">
        <v>191.83333333333334</v>
      </c>
      <c r="E15" s="16">
        <v>6.7000000000000004E-2</v>
      </c>
    </row>
    <row r="16" spans="1:5" x14ac:dyDescent="1.25">
      <c r="A16" s="11">
        <v>5</v>
      </c>
      <c r="B16" s="12" t="s">
        <v>6</v>
      </c>
      <c r="C16" s="12" t="s">
        <v>784</v>
      </c>
      <c r="D16" s="12">
        <v>182.41666666666666</v>
      </c>
      <c r="E16" s="16">
        <v>6.7000000000000004E-2</v>
      </c>
    </row>
    <row r="17" spans="1:5" x14ac:dyDescent="1.25">
      <c r="A17" s="13">
        <v>6</v>
      </c>
      <c r="B17" s="14" t="s">
        <v>8</v>
      </c>
      <c r="C17" s="14" t="s">
        <v>786</v>
      </c>
      <c r="D17" s="14">
        <v>322</v>
      </c>
      <c r="E17" s="16">
        <v>5.3999999999999999E-2</v>
      </c>
    </row>
    <row r="18" spans="1:5" x14ac:dyDescent="1.25">
      <c r="A18" s="11">
        <v>6</v>
      </c>
      <c r="B18" s="12" t="s">
        <v>8</v>
      </c>
      <c r="C18" s="12" t="s">
        <v>785</v>
      </c>
      <c r="D18" s="12">
        <v>315</v>
      </c>
      <c r="E18" s="16">
        <v>6.7000000000000004E-2</v>
      </c>
    </row>
    <row r="19" spans="1:5" x14ac:dyDescent="1.25">
      <c r="A19" s="13">
        <v>6</v>
      </c>
      <c r="B19" s="14" t="s">
        <v>8</v>
      </c>
      <c r="C19" s="14" t="s">
        <v>784</v>
      </c>
      <c r="D19" s="14">
        <v>294.08333333333331</v>
      </c>
      <c r="E19" s="16">
        <v>6.7000000000000004E-2</v>
      </c>
    </row>
    <row r="20" spans="1:5" x14ac:dyDescent="1.25">
      <c r="A20" s="11">
        <v>7</v>
      </c>
      <c r="B20" s="12" t="s">
        <v>9</v>
      </c>
      <c r="C20" s="12" t="s">
        <v>786</v>
      </c>
      <c r="D20" s="12">
        <v>233.5</v>
      </c>
      <c r="E20" s="16">
        <v>5.3999999999999999E-2</v>
      </c>
    </row>
    <row r="21" spans="1:5" x14ac:dyDescent="1.25">
      <c r="A21" s="13">
        <v>7</v>
      </c>
      <c r="B21" s="14" t="s">
        <v>9</v>
      </c>
      <c r="C21" s="14" t="s">
        <v>785</v>
      </c>
      <c r="D21" s="14">
        <v>221.66666666666666</v>
      </c>
      <c r="E21" s="16">
        <v>6.7000000000000004E-2</v>
      </c>
    </row>
    <row r="22" spans="1:5" x14ac:dyDescent="1.25">
      <c r="A22" s="11">
        <v>7</v>
      </c>
      <c r="B22" s="12" t="s">
        <v>9</v>
      </c>
      <c r="C22" s="12" t="s">
        <v>784</v>
      </c>
      <c r="D22" s="12">
        <v>209.58333333333334</v>
      </c>
      <c r="E22" s="16">
        <v>6.7000000000000004E-2</v>
      </c>
    </row>
    <row r="23" spans="1:5" x14ac:dyDescent="1.25">
      <c r="A23" s="13">
        <v>8</v>
      </c>
      <c r="B23" s="14" t="s">
        <v>10</v>
      </c>
      <c r="C23" s="14" t="s">
        <v>786</v>
      </c>
      <c r="D23" s="14">
        <v>343.25</v>
      </c>
      <c r="E23" s="16">
        <v>5.3999999999999999E-2</v>
      </c>
    </row>
    <row r="24" spans="1:5" x14ac:dyDescent="1.25">
      <c r="A24" s="11">
        <v>8</v>
      </c>
      <c r="B24" s="12" t="s">
        <v>10</v>
      </c>
      <c r="C24" s="12" t="s">
        <v>785</v>
      </c>
      <c r="D24" s="12">
        <v>326.66666666666669</v>
      </c>
      <c r="E24" s="16">
        <v>6.7000000000000004E-2</v>
      </c>
    </row>
    <row r="25" spans="1:5" x14ac:dyDescent="1.25">
      <c r="A25" s="13">
        <v>8</v>
      </c>
      <c r="B25" s="14" t="s">
        <v>10</v>
      </c>
      <c r="C25" s="14" t="s">
        <v>784</v>
      </c>
      <c r="D25" s="14">
        <v>312.66666666666669</v>
      </c>
      <c r="E25" s="16">
        <v>6.7000000000000004E-2</v>
      </c>
    </row>
    <row r="26" spans="1:5" x14ac:dyDescent="1.25">
      <c r="A26" s="11">
        <v>9</v>
      </c>
      <c r="B26" s="12" t="s">
        <v>11</v>
      </c>
      <c r="C26" s="12" t="s">
        <v>786</v>
      </c>
      <c r="D26" s="12">
        <v>227.91666666666666</v>
      </c>
      <c r="E26" s="16">
        <v>5.3999999999999999E-2</v>
      </c>
    </row>
    <row r="27" spans="1:5" x14ac:dyDescent="1.25">
      <c r="A27" s="13">
        <v>9</v>
      </c>
      <c r="B27" s="14" t="s">
        <v>11</v>
      </c>
      <c r="C27" s="14" t="s">
        <v>785</v>
      </c>
      <c r="D27" s="14">
        <v>210.41666666666666</v>
      </c>
      <c r="E27" s="16">
        <v>6.7000000000000004E-2</v>
      </c>
    </row>
    <row r="28" spans="1:5" x14ac:dyDescent="1.25">
      <c r="A28" s="11">
        <v>9</v>
      </c>
      <c r="B28" s="12" t="s">
        <v>11</v>
      </c>
      <c r="C28" s="12" t="s">
        <v>784</v>
      </c>
      <c r="D28" s="12">
        <v>202.08333333333334</v>
      </c>
      <c r="E28" s="16">
        <v>6.7000000000000004E-2</v>
      </c>
    </row>
    <row r="29" spans="1:5" x14ac:dyDescent="1.25">
      <c r="A29" s="13">
        <v>10</v>
      </c>
      <c r="B29" s="14" t="s">
        <v>12</v>
      </c>
      <c r="C29" s="14" t="s">
        <v>786</v>
      </c>
      <c r="D29" s="14">
        <v>243.5</v>
      </c>
      <c r="E29" s="16">
        <v>5.3999999999999999E-2</v>
      </c>
    </row>
    <row r="30" spans="1:5" x14ac:dyDescent="1.25">
      <c r="A30" s="11">
        <v>10</v>
      </c>
      <c r="B30" s="12" t="s">
        <v>12</v>
      </c>
      <c r="C30" s="12" t="s">
        <v>785</v>
      </c>
      <c r="D30" s="12">
        <v>226.75</v>
      </c>
      <c r="E30" s="16">
        <v>6.7000000000000004E-2</v>
      </c>
    </row>
    <row r="31" spans="1:5" x14ac:dyDescent="1.25">
      <c r="A31" s="13">
        <v>10</v>
      </c>
      <c r="B31" s="14" t="s">
        <v>12</v>
      </c>
      <c r="C31" s="14" t="s">
        <v>784</v>
      </c>
      <c r="D31" s="14">
        <v>213.91666666666666</v>
      </c>
      <c r="E31" s="16">
        <v>6.7000000000000004E-2</v>
      </c>
    </row>
    <row r="32" spans="1:5" x14ac:dyDescent="1.25">
      <c r="A32" s="11">
        <v>11</v>
      </c>
      <c r="B32" s="12" t="s">
        <v>13</v>
      </c>
      <c r="C32" s="12" t="s">
        <v>786</v>
      </c>
      <c r="D32" s="12">
        <v>255</v>
      </c>
      <c r="E32" s="16">
        <v>5.3999999999999999E-2</v>
      </c>
    </row>
    <row r="33" spans="1:5" x14ac:dyDescent="1.25">
      <c r="A33" s="13">
        <v>11</v>
      </c>
      <c r="B33" s="14" t="s">
        <v>13</v>
      </c>
      <c r="C33" s="14" t="s">
        <v>785</v>
      </c>
      <c r="D33" s="14">
        <v>233.08333333333334</v>
      </c>
      <c r="E33" s="16">
        <v>6.7000000000000004E-2</v>
      </c>
    </row>
    <row r="34" spans="1:5" x14ac:dyDescent="1.25">
      <c r="A34" s="11">
        <v>11</v>
      </c>
      <c r="B34" s="12" t="s">
        <v>13</v>
      </c>
      <c r="C34" s="12" t="s">
        <v>784</v>
      </c>
      <c r="D34" s="12">
        <v>225</v>
      </c>
      <c r="E34" s="16">
        <v>6.7000000000000004E-2</v>
      </c>
    </row>
    <row r="35" spans="1:5" x14ac:dyDescent="1.25">
      <c r="A35" s="13">
        <v>12</v>
      </c>
      <c r="B35" s="14" t="s">
        <v>14</v>
      </c>
      <c r="C35" s="14" t="s">
        <v>786</v>
      </c>
      <c r="D35" s="14">
        <v>304.66666666666669</v>
      </c>
      <c r="E35" s="16">
        <v>5.3999999999999999E-2</v>
      </c>
    </row>
    <row r="36" spans="1:5" x14ac:dyDescent="1.25">
      <c r="A36" s="11">
        <v>12</v>
      </c>
      <c r="B36" s="12" t="s">
        <v>14</v>
      </c>
      <c r="C36" s="12" t="s">
        <v>785</v>
      </c>
      <c r="D36" s="12">
        <v>301.91666666666669</v>
      </c>
      <c r="E36" s="16">
        <v>6.7000000000000004E-2</v>
      </c>
    </row>
    <row r="37" spans="1:5" x14ac:dyDescent="1.25">
      <c r="A37" s="13">
        <v>12</v>
      </c>
      <c r="B37" s="14" t="s">
        <v>14</v>
      </c>
      <c r="C37" s="14" t="s">
        <v>784</v>
      </c>
      <c r="D37" s="14">
        <v>284.58333333333331</v>
      </c>
      <c r="E37" s="16">
        <v>6.7000000000000004E-2</v>
      </c>
    </row>
    <row r="38" spans="1:5" x14ac:dyDescent="1.25">
      <c r="A38" s="11">
        <v>13</v>
      </c>
      <c r="B38" s="12" t="s">
        <v>15</v>
      </c>
      <c r="C38" s="12" t="s">
        <v>786</v>
      </c>
      <c r="D38" s="12">
        <v>331.58333333333331</v>
      </c>
      <c r="E38" s="16">
        <v>5.3999999999999999E-2</v>
      </c>
    </row>
    <row r="39" spans="1:5" x14ac:dyDescent="1.25">
      <c r="A39" s="13">
        <v>13</v>
      </c>
      <c r="B39" s="14" t="s">
        <v>15</v>
      </c>
      <c r="C39" s="14" t="s">
        <v>785</v>
      </c>
      <c r="D39" s="14">
        <v>310.58333333333331</v>
      </c>
      <c r="E39" s="16">
        <v>6.7000000000000004E-2</v>
      </c>
    </row>
    <row r="40" spans="1:5" x14ac:dyDescent="1.25">
      <c r="A40" s="11">
        <v>13</v>
      </c>
      <c r="B40" s="12" t="s">
        <v>15</v>
      </c>
      <c r="C40" s="12" t="s">
        <v>784</v>
      </c>
      <c r="D40" s="12">
        <v>294.75</v>
      </c>
      <c r="E40" s="16">
        <v>6.7000000000000004E-2</v>
      </c>
    </row>
    <row r="41" spans="1:5" x14ac:dyDescent="1.25">
      <c r="A41" s="13">
        <v>14</v>
      </c>
      <c r="B41" s="14" t="s">
        <v>16</v>
      </c>
      <c r="C41" s="14" t="s">
        <v>786</v>
      </c>
      <c r="D41" s="14">
        <v>242.91666666666666</v>
      </c>
      <c r="E41" s="16">
        <v>5.3999999999999999E-2</v>
      </c>
    </row>
    <row r="42" spans="1:5" x14ac:dyDescent="1.25">
      <c r="A42" s="11">
        <v>14</v>
      </c>
      <c r="B42" s="12" t="s">
        <v>16</v>
      </c>
      <c r="C42" s="12" t="s">
        <v>785</v>
      </c>
      <c r="D42" s="12">
        <v>226.91666666666666</v>
      </c>
      <c r="E42" s="16">
        <v>6.7000000000000004E-2</v>
      </c>
    </row>
    <row r="43" spans="1:5" x14ac:dyDescent="1.25">
      <c r="A43" s="13">
        <v>14</v>
      </c>
      <c r="B43" s="14" t="s">
        <v>16</v>
      </c>
      <c r="C43" s="14" t="s">
        <v>784</v>
      </c>
      <c r="D43" s="14">
        <v>213.41666666666666</v>
      </c>
      <c r="E43" s="16">
        <v>6.7000000000000004E-2</v>
      </c>
    </row>
    <row r="44" spans="1:5" x14ac:dyDescent="1.25">
      <c r="A44" s="11">
        <v>15</v>
      </c>
      <c r="B44" s="12" t="s">
        <v>18</v>
      </c>
      <c r="C44" s="12" t="s">
        <v>786</v>
      </c>
      <c r="D44" s="12">
        <v>209.58333333333334</v>
      </c>
      <c r="E44" s="16">
        <v>5.3999999999999999E-2</v>
      </c>
    </row>
    <row r="45" spans="1:5" x14ac:dyDescent="1.25">
      <c r="A45" s="13">
        <v>15</v>
      </c>
      <c r="B45" s="14" t="s">
        <v>18</v>
      </c>
      <c r="C45" s="14" t="s">
        <v>785</v>
      </c>
      <c r="D45" s="14">
        <v>198.5</v>
      </c>
      <c r="E45" s="16">
        <v>6.7000000000000004E-2</v>
      </c>
    </row>
    <row r="46" spans="1:5" x14ac:dyDescent="1.25">
      <c r="A46" s="11">
        <v>15</v>
      </c>
      <c r="B46" s="12" t="s">
        <v>18</v>
      </c>
      <c r="C46" s="12" t="s">
        <v>784</v>
      </c>
      <c r="D46" s="12">
        <v>185.5</v>
      </c>
      <c r="E46" s="16">
        <v>6.7000000000000004E-2</v>
      </c>
    </row>
    <row r="47" spans="1:5" x14ac:dyDescent="1.25">
      <c r="A47" s="13">
        <v>16</v>
      </c>
      <c r="B47" s="14" t="s">
        <v>19</v>
      </c>
      <c r="C47" s="14" t="s">
        <v>786</v>
      </c>
      <c r="D47" s="14">
        <v>263.33333333333331</v>
      </c>
      <c r="E47" s="16">
        <v>5.3999999999999999E-2</v>
      </c>
    </row>
    <row r="48" spans="1:5" x14ac:dyDescent="1.25">
      <c r="A48" s="11">
        <v>16</v>
      </c>
      <c r="B48" s="12" t="s">
        <v>19</v>
      </c>
      <c r="C48" s="12" t="s">
        <v>785</v>
      </c>
      <c r="D48" s="12">
        <v>247.58333333333334</v>
      </c>
      <c r="E48" s="16">
        <v>6.7000000000000004E-2</v>
      </c>
    </row>
    <row r="49" spans="1:5" x14ac:dyDescent="1.25">
      <c r="A49" s="13">
        <v>16</v>
      </c>
      <c r="B49" s="14" t="s">
        <v>19</v>
      </c>
      <c r="C49" s="14" t="s">
        <v>784</v>
      </c>
      <c r="D49" s="14">
        <v>238.91666666666666</v>
      </c>
      <c r="E49" s="16">
        <v>6.7000000000000004E-2</v>
      </c>
    </row>
    <row r="50" spans="1:5" x14ac:dyDescent="1.25">
      <c r="A50" s="11">
        <v>17</v>
      </c>
      <c r="B50" s="12" t="s">
        <v>20</v>
      </c>
      <c r="C50" s="12" t="s">
        <v>786</v>
      </c>
      <c r="D50" s="12">
        <v>259.75</v>
      </c>
      <c r="E50" s="16">
        <v>5.3999999999999999E-2</v>
      </c>
    </row>
    <row r="51" spans="1:5" x14ac:dyDescent="1.25">
      <c r="A51" s="13">
        <v>17</v>
      </c>
      <c r="B51" s="14" t="s">
        <v>20</v>
      </c>
      <c r="C51" s="14" t="s">
        <v>785</v>
      </c>
      <c r="D51" s="14">
        <v>251</v>
      </c>
      <c r="E51" s="16">
        <v>6.7000000000000004E-2</v>
      </c>
    </row>
    <row r="52" spans="1:5" x14ac:dyDescent="1.25">
      <c r="A52" s="11">
        <v>17</v>
      </c>
      <c r="B52" s="12" t="s">
        <v>20</v>
      </c>
      <c r="C52" s="12" t="s">
        <v>784</v>
      </c>
      <c r="D52" s="12">
        <v>250.83333333333334</v>
      </c>
      <c r="E52" s="16">
        <v>6.7000000000000004E-2</v>
      </c>
    </row>
    <row r="53" spans="1:5" x14ac:dyDescent="1.25">
      <c r="A53" s="13">
        <v>18</v>
      </c>
      <c r="B53" s="14" t="s">
        <v>21</v>
      </c>
      <c r="C53" s="14" t="s">
        <v>786</v>
      </c>
      <c r="D53" s="14">
        <v>238</v>
      </c>
      <c r="E53" s="16">
        <v>5.3999999999999999E-2</v>
      </c>
    </row>
    <row r="54" spans="1:5" x14ac:dyDescent="1.25">
      <c r="A54" s="11">
        <v>18</v>
      </c>
      <c r="B54" s="12" t="s">
        <v>21</v>
      </c>
      <c r="C54" s="12" t="s">
        <v>785</v>
      </c>
      <c r="D54" s="12">
        <v>230</v>
      </c>
      <c r="E54" s="16">
        <v>6.7000000000000004E-2</v>
      </c>
    </row>
    <row r="55" spans="1:5" x14ac:dyDescent="1.25">
      <c r="A55" s="13">
        <v>18</v>
      </c>
      <c r="B55" s="14" t="s">
        <v>21</v>
      </c>
      <c r="C55" s="14" t="s">
        <v>784</v>
      </c>
      <c r="D55" s="14">
        <v>226</v>
      </c>
      <c r="E55" s="16">
        <v>6.7000000000000004E-2</v>
      </c>
    </row>
    <row r="56" spans="1:5" x14ac:dyDescent="1.25">
      <c r="A56" s="11">
        <v>19</v>
      </c>
      <c r="B56" s="12" t="s">
        <v>22</v>
      </c>
      <c r="C56" s="12" t="s">
        <v>786</v>
      </c>
      <c r="D56" s="12">
        <v>249</v>
      </c>
      <c r="E56" s="16">
        <v>5.3999999999999999E-2</v>
      </c>
    </row>
    <row r="57" spans="1:5" x14ac:dyDescent="1.25">
      <c r="A57" s="13">
        <v>19</v>
      </c>
      <c r="B57" s="14" t="s">
        <v>22</v>
      </c>
      <c r="C57" s="14" t="s">
        <v>785</v>
      </c>
      <c r="D57" s="14">
        <v>233</v>
      </c>
      <c r="E57" s="16">
        <v>6.7000000000000004E-2</v>
      </c>
    </row>
    <row r="58" spans="1:5" x14ac:dyDescent="1.25">
      <c r="A58" s="11">
        <v>19</v>
      </c>
      <c r="B58" s="12" t="s">
        <v>22</v>
      </c>
      <c r="C58" s="12" t="s">
        <v>784</v>
      </c>
      <c r="D58" s="12">
        <v>233</v>
      </c>
      <c r="E58" s="16">
        <v>6.7000000000000004E-2</v>
      </c>
    </row>
    <row r="59" spans="1:5" x14ac:dyDescent="1.25">
      <c r="A59" s="13">
        <v>20</v>
      </c>
      <c r="B59" s="14" t="s">
        <v>23</v>
      </c>
      <c r="C59" s="14" t="s">
        <v>786</v>
      </c>
      <c r="D59" s="14">
        <v>205.33333333333334</v>
      </c>
      <c r="E59" s="16">
        <v>5.3999999999999999E-2</v>
      </c>
    </row>
    <row r="60" spans="1:5" x14ac:dyDescent="1.25">
      <c r="A60" s="11">
        <v>20</v>
      </c>
      <c r="B60" s="12" t="s">
        <v>23</v>
      </c>
      <c r="C60" s="12" t="s">
        <v>785</v>
      </c>
      <c r="D60" s="12">
        <v>216</v>
      </c>
      <c r="E60" s="16">
        <v>6.7000000000000004E-2</v>
      </c>
    </row>
    <row r="61" spans="1:5" x14ac:dyDescent="1.25">
      <c r="A61" s="13">
        <v>20</v>
      </c>
      <c r="B61" s="14" t="s">
        <v>23</v>
      </c>
      <c r="C61" s="14" t="s">
        <v>784</v>
      </c>
      <c r="D61" s="14">
        <v>212</v>
      </c>
      <c r="E61" s="16">
        <v>6.7000000000000004E-2</v>
      </c>
    </row>
    <row r="62" spans="1:5" x14ac:dyDescent="1.25">
      <c r="A62" s="11">
        <v>21</v>
      </c>
      <c r="B62" s="12" t="s">
        <v>24</v>
      </c>
      <c r="C62" s="12" t="s">
        <v>786</v>
      </c>
      <c r="D62" s="12">
        <v>249.75</v>
      </c>
      <c r="E62" s="16">
        <v>5.3999999999999999E-2</v>
      </c>
    </row>
    <row r="63" spans="1:5" x14ac:dyDescent="1.25">
      <c r="A63" s="13">
        <v>21</v>
      </c>
      <c r="B63" s="14" t="s">
        <v>24</v>
      </c>
      <c r="C63" s="14" t="s">
        <v>785</v>
      </c>
      <c r="D63" s="14">
        <v>222.33333333333334</v>
      </c>
      <c r="E63" s="16">
        <v>6.7000000000000004E-2</v>
      </c>
    </row>
    <row r="64" spans="1:5" x14ac:dyDescent="1.25">
      <c r="A64" s="11">
        <v>21</v>
      </c>
      <c r="B64" s="12" t="s">
        <v>24</v>
      </c>
      <c r="C64" s="12" t="s">
        <v>784</v>
      </c>
      <c r="D64" s="12">
        <v>209.41666666666666</v>
      </c>
      <c r="E64" s="16">
        <v>6.7000000000000004E-2</v>
      </c>
    </row>
    <row r="65" spans="1:5" x14ac:dyDescent="1.25">
      <c r="A65" s="13">
        <v>22</v>
      </c>
      <c r="B65" s="14" t="s">
        <v>26</v>
      </c>
      <c r="C65" s="14" t="s">
        <v>786</v>
      </c>
      <c r="D65" s="14">
        <v>294</v>
      </c>
      <c r="E65" s="16">
        <v>5.3999999999999999E-2</v>
      </c>
    </row>
    <row r="66" spans="1:5" x14ac:dyDescent="1.25">
      <c r="A66" s="11">
        <v>22</v>
      </c>
      <c r="B66" s="12" t="s">
        <v>26</v>
      </c>
      <c r="C66" s="12" t="s">
        <v>785</v>
      </c>
      <c r="D66" s="12">
        <v>275.41666666666669</v>
      </c>
      <c r="E66" s="16">
        <v>6.7000000000000004E-2</v>
      </c>
    </row>
    <row r="67" spans="1:5" x14ac:dyDescent="1.25">
      <c r="A67" s="13">
        <v>22</v>
      </c>
      <c r="B67" s="14" t="s">
        <v>26</v>
      </c>
      <c r="C67" s="14" t="s">
        <v>784</v>
      </c>
      <c r="D67" s="14">
        <v>263.08333333333331</v>
      </c>
      <c r="E67" s="16">
        <v>6.7000000000000004E-2</v>
      </c>
    </row>
    <row r="68" spans="1:5" x14ac:dyDescent="1.25">
      <c r="A68" s="11">
        <v>23</v>
      </c>
      <c r="B68" s="12" t="s">
        <v>27</v>
      </c>
      <c r="C68" s="12" t="s">
        <v>786</v>
      </c>
      <c r="D68" s="12">
        <v>202.16666666666666</v>
      </c>
      <c r="E68" s="16">
        <v>5.3999999999999999E-2</v>
      </c>
    </row>
    <row r="69" spans="1:5" x14ac:dyDescent="1.25">
      <c r="A69" s="13">
        <v>23</v>
      </c>
      <c r="B69" s="14" t="s">
        <v>27</v>
      </c>
      <c r="C69" s="14" t="s">
        <v>785</v>
      </c>
      <c r="D69" s="14">
        <v>192.16666666666666</v>
      </c>
      <c r="E69" s="16">
        <v>6.7000000000000004E-2</v>
      </c>
    </row>
    <row r="70" spans="1:5" x14ac:dyDescent="1.25">
      <c r="A70" s="11">
        <v>23</v>
      </c>
      <c r="B70" s="12" t="s">
        <v>27</v>
      </c>
      <c r="C70" s="12" t="s">
        <v>784</v>
      </c>
      <c r="D70" s="12">
        <v>183.91666666666666</v>
      </c>
      <c r="E70" s="16">
        <v>6.7000000000000004E-2</v>
      </c>
    </row>
    <row r="71" spans="1:5" x14ac:dyDescent="1.25">
      <c r="A71" s="13">
        <v>24</v>
      </c>
      <c r="B71" s="14" t="s">
        <v>28</v>
      </c>
      <c r="C71" s="14" t="s">
        <v>786</v>
      </c>
      <c r="D71" s="14">
        <v>236.33333333333334</v>
      </c>
      <c r="E71" s="16">
        <v>5.3999999999999999E-2</v>
      </c>
    </row>
    <row r="72" spans="1:5" x14ac:dyDescent="1.25">
      <c r="A72" s="11">
        <v>24</v>
      </c>
      <c r="B72" s="12" t="s">
        <v>28</v>
      </c>
      <c r="C72" s="12" t="s">
        <v>785</v>
      </c>
      <c r="D72" s="12">
        <v>222.91666666666666</v>
      </c>
      <c r="E72" s="16">
        <v>6.7000000000000004E-2</v>
      </c>
    </row>
    <row r="73" spans="1:5" x14ac:dyDescent="1.25">
      <c r="A73" s="13">
        <v>24</v>
      </c>
      <c r="B73" s="14" t="s">
        <v>28</v>
      </c>
      <c r="C73" s="14" t="s">
        <v>784</v>
      </c>
      <c r="D73" s="14">
        <v>213.33333333333334</v>
      </c>
      <c r="E73" s="16">
        <v>6.7000000000000004E-2</v>
      </c>
    </row>
    <row r="74" spans="1:5" x14ac:dyDescent="1.25">
      <c r="A74" s="11">
        <v>25</v>
      </c>
      <c r="B74" s="12" t="s">
        <v>29</v>
      </c>
      <c r="C74" s="12" t="s">
        <v>786</v>
      </c>
      <c r="D74" s="12">
        <v>258.5</v>
      </c>
      <c r="E74" s="16">
        <v>5.3999999999999999E-2</v>
      </c>
    </row>
    <row r="75" spans="1:5" x14ac:dyDescent="1.25">
      <c r="A75" s="13">
        <v>25</v>
      </c>
      <c r="B75" s="14" t="s">
        <v>29</v>
      </c>
      <c r="C75" s="14" t="s">
        <v>785</v>
      </c>
      <c r="D75" s="14">
        <v>226.41666666666666</v>
      </c>
      <c r="E75" s="16">
        <v>6.7000000000000004E-2</v>
      </c>
    </row>
    <row r="76" spans="1:5" x14ac:dyDescent="1.25">
      <c r="A76" s="11">
        <v>25</v>
      </c>
      <c r="B76" s="12" t="s">
        <v>29</v>
      </c>
      <c r="C76" s="12" t="s">
        <v>784</v>
      </c>
      <c r="D76" s="12">
        <v>213</v>
      </c>
      <c r="E76" s="16">
        <v>6.7000000000000004E-2</v>
      </c>
    </row>
    <row r="77" spans="1:5" x14ac:dyDescent="1.25">
      <c r="A77" s="13">
        <v>26</v>
      </c>
      <c r="B77" s="14" t="s">
        <v>30</v>
      </c>
      <c r="C77" s="14" t="s">
        <v>786</v>
      </c>
      <c r="D77" s="14">
        <v>193.91666666666666</v>
      </c>
      <c r="E77" s="16">
        <v>5.3999999999999999E-2</v>
      </c>
    </row>
    <row r="78" spans="1:5" x14ac:dyDescent="1.25">
      <c r="A78" s="11">
        <v>26</v>
      </c>
      <c r="B78" s="12" t="s">
        <v>30</v>
      </c>
      <c r="C78" s="12" t="s">
        <v>785</v>
      </c>
      <c r="D78" s="12">
        <v>193.91666666666666</v>
      </c>
      <c r="E78" s="16">
        <v>6.7000000000000004E-2</v>
      </c>
    </row>
    <row r="79" spans="1:5" x14ac:dyDescent="1.25">
      <c r="A79" s="13">
        <v>26</v>
      </c>
      <c r="B79" s="14" t="s">
        <v>30</v>
      </c>
      <c r="C79" s="14" t="s">
        <v>784</v>
      </c>
      <c r="D79" s="14">
        <v>178.83333333333334</v>
      </c>
      <c r="E79" s="16">
        <v>6.7000000000000004E-2</v>
      </c>
    </row>
    <row r="80" spans="1:5" x14ac:dyDescent="1.25">
      <c r="A80" s="11">
        <v>27</v>
      </c>
      <c r="B80" s="12" t="s">
        <v>31</v>
      </c>
      <c r="C80" s="12" t="s">
        <v>786</v>
      </c>
      <c r="D80" s="12">
        <v>208.33333333333334</v>
      </c>
      <c r="E80" s="16">
        <v>5.3999999999999999E-2</v>
      </c>
    </row>
    <row r="81" spans="1:5" x14ac:dyDescent="1.25">
      <c r="A81" s="13">
        <v>27</v>
      </c>
      <c r="B81" s="14" t="s">
        <v>31</v>
      </c>
      <c r="C81" s="14" t="s">
        <v>785</v>
      </c>
      <c r="D81" s="14">
        <v>199.08333333333334</v>
      </c>
      <c r="E81" s="16">
        <v>6.7000000000000004E-2</v>
      </c>
    </row>
    <row r="82" spans="1:5" x14ac:dyDescent="1.25">
      <c r="A82" s="11">
        <v>27</v>
      </c>
      <c r="B82" s="12" t="s">
        <v>31</v>
      </c>
      <c r="C82" s="12" t="s">
        <v>784</v>
      </c>
      <c r="D82" s="12">
        <v>190.75</v>
      </c>
      <c r="E82" s="16">
        <v>6.7000000000000004E-2</v>
      </c>
    </row>
    <row r="83" spans="1:5" x14ac:dyDescent="1.25">
      <c r="A83" s="13">
        <v>28</v>
      </c>
      <c r="B83" s="14" t="s">
        <v>32</v>
      </c>
      <c r="C83" s="14" t="s">
        <v>786</v>
      </c>
      <c r="D83" s="14">
        <v>229.25</v>
      </c>
      <c r="E83" s="16">
        <v>5.3999999999999999E-2</v>
      </c>
    </row>
    <row r="84" spans="1:5" x14ac:dyDescent="1.25">
      <c r="A84" s="11">
        <v>28</v>
      </c>
      <c r="B84" s="12" t="s">
        <v>32</v>
      </c>
      <c r="C84" s="12" t="s">
        <v>785</v>
      </c>
      <c r="D84" s="12">
        <v>213</v>
      </c>
      <c r="E84" s="16">
        <v>6.7000000000000004E-2</v>
      </c>
    </row>
    <row r="85" spans="1:5" x14ac:dyDescent="1.25">
      <c r="A85" s="13">
        <v>28</v>
      </c>
      <c r="B85" s="14" t="s">
        <v>32</v>
      </c>
      <c r="C85" s="14" t="s">
        <v>784</v>
      </c>
      <c r="D85" s="14">
        <v>203.91666666666666</v>
      </c>
      <c r="E85" s="16">
        <v>6.7000000000000004E-2</v>
      </c>
    </row>
    <row r="86" spans="1:5" x14ac:dyDescent="1.25">
      <c r="A86" s="11">
        <v>29</v>
      </c>
      <c r="B86" s="12" t="s">
        <v>33</v>
      </c>
      <c r="C86" s="12" t="s">
        <v>786</v>
      </c>
      <c r="D86" s="12">
        <v>230</v>
      </c>
      <c r="E86" s="16">
        <v>5.3999999999999999E-2</v>
      </c>
    </row>
    <row r="87" spans="1:5" x14ac:dyDescent="1.25">
      <c r="A87" s="13">
        <v>29</v>
      </c>
      <c r="B87" s="14" t="s">
        <v>33</v>
      </c>
      <c r="C87" s="14" t="s">
        <v>785</v>
      </c>
      <c r="D87" s="14">
        <v>213</v>
      </c>
      <c r="E87" s="16">
        <v>6.7000000000000004E-2</v>
      </c>
    </row>
    <row r="88" spans="1:5" x14ac:dyDescent="1.25">
      <c r="A88" s="11">
        <v>29</v>
      </c>
      <c r="B88" s="12" t="s">
        <v>33</v>
      </c>
      <c r="C88" s="12" t="s">
        <v>784</v>
      </c>
      <c r="D88" s="12">
        <v>204</v>
      </c>
      <c r="E88" s="16">
        <v>6.7000000000000004E-2</v>
      </c>
    </row>
    <row r="89" spans="1:5" x14ac:dyDescent="1.25">
      <c r="A89" s="13">
        <v>30</v>
      </c>
      <c r="B89" s="14" t="s">
        <v>34</v>
      </c>
      <c r="C89" s="14" t="s">
        <v>786</v>
      </c>
      <c r="D89" s="14">
        <v>96.083333333333329</v>
      </c>
      <c r="E89" s="16">
        <v>5.3999999999999999E-2</v>
      </c>
    </row>
    <row r="90" spans="1:5" x14ac:dyDescent="1.25">
      <c r="A90" s="11">
        <v>30</v>
      </c>
      <c r="B90" s="12" t="s">
        <v>34</v>
      </c>
      <c r="C90" s="12" t="s">
        <v>785</v>
      </c>
      <c r="D90" s="12">
        <v>215</v>
      </c>
      <c r="E90" s="16">
        <v>6.7000000000000004E-2</v>
      </c>
    </row>
    <row r="91" spans="1:5" x14ac:dyDescent="1.25">
      <c r="A91" s="13">
        <v>30</v>
      </c>
      <c r="B91" s="14" t="s">
        <v>34</v>
      </c>
      <c r="C91" s="14" t="s">
        <v>784</v>
      </c>
      <c r="D91" s="14">
        <v>202.58333333333334</v>
      </c>
      <c r="E91" s="16">
        <v>6.7000000000000004E-2</v>
      </c>
    </row>
    <row r="92" spans="1:5" x14ac:dyDescent="1.25">
      <c r="A92" s="11">
        <v>31</v>
      </c>
      <c r="B92" s="12" t="s">
        <v>1</v>
      </c>
      <c r="C92" s="12" t="s">
        <v>786</v>
      </c>
      <c r="D92" s="12">
        <v>312.16666666666669</v>
      </c>
      <c r="E92" s="16">
        <v>5.3999999999999999E-2</v>
      </c>
    </row>
    <row r="93" spans="1:5" x14ac:dyDescent="1.25">
      <c r="A93" s="13">
        <v>31</v>
      </c>
      <c r="B93" s="14" t="s">
        <v>1</v>
      </c>
      <c r="C93" s="14" t="s">
        <v>785</v>
      </c>
      <c r="D93" s="14">
        <v>294.33333333333331</v>
      </c>
      <c r="E93" s="16">
        <v>6.7000000000000004E-2</v>
      </c>
    </row>
    <row r="94" spans="1:5" x14ac:dyDescent="1.25">
      <c r="A94" s="11">
        <v>31</v>
      </c>
      <c r="B94" s="12" t="s">
        <v>1</v>
      </c>
      <c r="C94" s="12" t="s">
        <v>784</v>
      </c>
      <c r="D94" s="12">
        <v>280</v>
      </c>
      <c r="E94" s="16">
        <v>6.7000000000000004E-2</v>
      </c>
    </row>
    <row r="95" spans="1:5" x14ac:dyDescent="1.25">
      <c r="A95" s="13">
        <v>32</v>
      </c>
      <c r="B95" s="14" t="s">
        <v>7</v>
      </c>
      <c r="C95" s="14" t="s">
        <v>786</v>
      </c>
      <c r="D95" s="14">
        <v>123.75</v>
      </c>
      <c r="E95" s="16">
        <v>5.3999999999999999E-2</v>
      </c>
    </row>
    <row r="96" spans="1:5" x14ac:dyDescent="1.25">
      <c r="A96" s="11">
        <v>32</v>
      </c>
      <c r="B96" s="12" t="s">
        <v>7</v>
      </c>
      <c r="C96" s="12" t="s">
        <v>785</v>
      </c>
      <c r="D96" s="12">
        <v>0</v>
      </c>
      <c r="E96" s="16">
        <v>6.7000000000000004E-2</v>
      </c>
    </row>
    <row r="97" spans="1:5" x14ac:dyDescent="1.25">
      <c r="A97" s="13">
        <v>32</v>
      </c>
      <c r="B97" s="14" t="s">
        <v>7</v>
      </c>
      <c r="C97" s="14" t="s">
        <v>784</v>
      </c>
      <c r="D97" s="14">
        <v>0</v>
      </c>
      <c r="E97" s="16">
        <v>6.7000000000000004E-2</v>
      </c>
    </row>
    <row r="98" spans="1:5" x14ac:dyDescent="1.25">
      <c r="A98" s="11">
        <v>33</v>
      </c>
      <c r="B98" s="12" t="s">
        <v>17</v>
      </c>
      <c r="C98" s="12" t="s">
        <v>786</v>
      </c>
      <c r="D98" s="12">
        <v>228</v>
      </c>
      <c r="E98" s="16">
        <v>5.3999999999999999E-2</v>
      </c>
    </row>
    <row r="99" spans="1:5" x14ac:dyDescent="1.25">
      <c r="A99" s="13">
        <v>33</v>
      </c>
      <c r="B99" s="14" t="s">
        <v>17</v>
      </c>
      <c r="C99" s="14" t="s">
        <v>785</v>
      </c>
      <c r="D99" s="14">
        <v>281.08333333333331</v>
      </c>
      <c r="E99" s="16">
        <v>6.7000000000000004E-2</v>
      </c>
    </row>
    <row r="100" spans="1:5" x14ac:dyDescent="1.25">
      <c r="A100" s="11">
        <v>33</v>
      </c>
      <c r="B100" s="12" t="s">
        <v>17</v>
      </c>
      <c r="C100" s="12" t="s">
        <v>784</v>
      </c>
      <c r="D100" s="12">
        <v>155.16666666666666</v>
      </c>
      <c r="E100" s="16">
        <v>6.7000000000000004E-2</v>
      </c>
    </row>
    <row r="101" spans="1:5" x14ac:dyDescent="1.25">
      <c r="A101" s="13">
        <v>34</v>
      </c>
      <c r="B101" s="14" t="s">
        <v>25</v>
      </c>
      <c r="C101" s="14" t="s">
        <v>786</v>
      </c>
      <c r="D101" s="14">
        <v>277.66666666666669</v>
      </c>
      <c r="E101" s="16">
        <v>5.3999999999999999E-2</v>
      </c>
    </row>
    <row r="102" spans="1:5" x14ac:dyDescent="1.25">
      <c r="A102" s="11">
        <v>34</v>
      </c>
      <c r="B102" s="12" t="s">
        <v>25</v>
      </c>
      <c r="C102" s="12" t="s">
        <v>785</v>
      </c>
      <c r="D102" s="12">
        <v>234.41666666666666</v>
      </c>
      <c r="E102" s="16">
        <v>6.7000000000000004E-2</v>
      </c>
    </row>
    <row r="103" spans="1:5" x14ac:dyDescent="1.25">
      <c r="A103" s="13">
        <v>34</v>
      </c>
      <c r="B103" s="14" t="s">
        <v>25</v>
      </c>
      <c r="C103" s="14" t="s">
        <v>784</v>
      </c>
      <c r="D103" s="14">
        <v>227.58333333333334</v>
      </c>
      <c r="E103" s="16">
        <v>6.7000000000000004E-2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2355-CA6A-450F-BD70-2BA92219E939}">
  <dimension ref="A1:AD742"/>
  <sheetViews>
    <sheetView topLeftCell="A724" zoomScale="85" zoomScaleNormal="85" workbookViewId="0">
      <selection activeCell="C742" sqref="C742"/>
    </sheetView>
  </sheetViews>
  <sheetFormatPr defaultRowHeight="22.9" x14ac:dyDescent="1.25"/>
  <cols>
    <col min="1" max="1" width="20.09765625" bestFit="1" customWidth="1"/>
    <col min="2" max="2" width="31.1484375" bestFit="1" customWidth="1"/>
    <col min="3" max="3" width="25.796875" bestFit="1" customWidth="1"/>
    <col min="4" max="4" width="18.94921875" bestFit="1" customWidth="1"/>
    <col min="5" max="5" width="25.94921875" bestFit="1" customWidth="1"/>
    <col min="6" max="6" width="24.59765625" bestFit="1" customWidth="1"/>
    <col min="7" max="7" width="31.19921875" bestFit="1" customWidth="1"/>
    <col min="8" max="8" width="30.94921875" bestFit="1" customWidth="1"/>
    <col min="9" max="9" width="23.19921875" bestFit="1" customWidth="1"/>
    <col min="10" max="10" width="32.69921875" bestFit="1" customWidth="1"/>
    <col min="11" max="11" width="14.8984375" bestFit="1" customWidth="1"/>
    <col min="12" max="12" width="14.6484375" bestFit="1" customWidth="1"/>
    <col min="13" max="13" width="19.1484375" bestFit="1" customWidth="1"/>
    <col min="14" max="14" width="47.5" bestFit="1" customWidth="1"/>
    <col min="15" max="15" width="38.796875" bestFit="1" customWidth="1"/>
    <col min="16" max="16" width="50" bestFit="1" customWidth="1"/>
    <col min="17" max="17" width="23.59765625" bestFit="1" customWidth="1"/>
    <col min="18" max="18" width="23.09765625" bestFit="1" customWidth="1"/>
    <col min="19" max="19" width="30" bestFit="1" customWidth="1"/>
    <col min="20" max="20" width="24.84765625" bestFit="1" customWidth="1"/>
    <col min="21" max="21" width="39.3984375" bestFit="1" customWidth="1"/>
    <col min="22" max="22" width="24.3984375" bestFit="1" customWidth="1"/>
    <col min="23" max="23" width="26.5" bestFit="1" customWidth="1"/>
    <col min="24" max="24" width="37" bestFit="1" customWidth="1"/>
    <col min="25" max="25" width="21" bestFit="1" customWidth="1"/>
    <col min="26" max="26" width="50.796875" bestFit="1" customWidth="1"/>
    <col min="27" max="27" width="21.34765625" bestFit="1" customWidth="1"/>
    <col min="28" max="28" width="19.296875" bestFit="1" customWidth="1"/>
    <col min="29" max="29" width="36.09765625" bestFit="1" customWidth="1"/>
    <col min="30" max="30" width="33.296875" bestFit="1" customWidth="1"/>
  </cols>
  <sheetData>
    <row r="1" spans="1:30" x14ac:dyDescent="1.25">
      <c r="A1" t="s">
        <v>793</v>
      </c>
      <c r="B1" t="s">
        <v>794</v>
      </c>
      <c r="C1" t="s">
        <v>795</v>
      </c>
      <c r="D1" t="s">
        <v>796</v>
      </c>
      <c r="E1" t="s">
        <v>797</v>
      </c>
      <c r="F1" t="s">
        <v>798</v>
      </c>
      <c r="G1" t="s">
        <v>799</v>
      </c>
      <c r="H1" t="s">
        <v>800</v>
      </c>
      <c r="I1" t="s">
        <v>801</v>
      </c>
      <c r="J1" t="s">
        <v>802</v>
      </c>
      <c r="K1" t="s">
        <v>803</v>
      </c>
      <c r="L1" t="s">
        <v>804</v>
      </c>
      <c r="M1" t="s">
        <v>805</v>
      </c>
      <c r="N1" t="s">
        <v>806</v>
      </c>
      <c r="O1" t="s">
        <v>807</v>
      </c>
      <c r="P1" t="s">
        <v>808</v>
      </c>
      <c r="Q1" t="s">
        <v>809</v>
      </c>
      <c r="R1" t="s">
        <v>810</v>
      </c>
      <c r="S1" t="s">
        <v>811</v>
      </c>
      <c r="T1" t="s">
        <v>812</v>
      </c>
      <c r="U1" t="s">
        <v>813</v>
      </c>
      <c r="V1" t="s">
        <v>814</v>
      </c>
      <c r="W1" t="s">
        <v>815</v>
      </c>
      <c r="X1" t="s">
        <v>816</v>
      </c>
      <c r="Y1" t="s">
        <v>817</v>
      </c>
      <c r="Z1" t="s">
        <v>818</v>
      </c>
      <c r="AA1" t="s">
        <v>819</v>
      </c>
      <c r="AB1" t="s">
        <v>820</v>
      </c>
      <c r="AC1" t="s">
        <v>821</v>
      </c>
      <c r="AD1" t="s">
        <v>822</v>
      </c>
    </row>
    <row r="2" spans="1:30" x14ac:dyDescent="1.25">
      <c r="A2" t="s">
        <v>1</v>
      </c>
      <c r="B2" t="s">
        <v>515</v>
      </c>
      <c r="C2" t="s">
        <v>823</v>
      </c>
      <c r="D2" t="s">
        <v>824</v>
      </c>
      <c r="E2" t="s">
        <v>825</v>
      </c>
      <c r="F2" t="s">
        <v>826</v>
      </c>
      <c r="G2" t="s">
        <v>827</v>
      </c>
      <c r="H2" t="s">
        <v>828</v>
      </c>
      <c r="I2" t="s">
        <v>829</v>
      </c>
      <c r="J2" t="s">
        <v>830</v>
      </c>
      <c r="K2" t="s">
        <v>827</v>
      </c>
      <c r="L2" t="s">
        <v>831</v>
      </c>
      <c r="M2" t="s">
        <v>832</v>
      </c>
      <c r="N2" t="s">
        <v>833</v>
      </c>
      <c r="O2" t="s">
        <v>834</v>
      </c>
      <c r="P2" t="s">
        <v>827</v>
      </c>
      <c r="Q2" t="s">
        <v>835</v>
      </c>
      <c r="R2" t="s">
        <v>836</v>
      </c>
      <c r="S2" t="s">
        <v>827</v>
      </c>
      <c r="T2" t="s">
        <v>837</v>
      </c>
      <c r="U2" t="s">
        <v>838</v>
      </c>
      <c r="V2" t="s">
        <v>838</v>
      </c>
      <c r="W2" t="s">
        <v>827</v>
      </c>
      <c r="X2" t="s">
        <v>839</v>
      </c>
      <c r="Y2" t="s">
        <v>840</v>
      </c>
      <c r="Z2" t="s">
        <v>841</v>
      </c>
      <c r="AA2" t="s">
        <v>842</v>
      </c>
      <c r="AB2" t="s">
        <v>842</v>
      </c>
      <c r="AC2" t="s">
        <v>827</v>
      </c>
      <c r="AD2" t="s">
        <v>827</v>
      </c>
    </row>
    <row r="3" spans="1:30" x14ac:dyDescent="1.25">
      <c r="A3" t="s">
        <v>1</v>
      </c>
      <c r="B3" t="s">
        <v>520</v>
      </c>
      <c r="C3" t="s">
        <v>843</v>
      </c>
      <c r="D3" t="s">
        <v>844</v>
      </c>
      <c r="E3" t="s">
        <v>845</v>
      </c>
      <c r="F3" t="s">
        <v>846</v>
      </c>
      <c r="G3" t="s">
        <v>827</v>
      </c>
      <c r="H3" t="s">
        <v>827</v>
      </c>
      <c r="I3" t="s">
        <v>847</v>
      </c>
      <c r="J3" t="s">
        <v>848</v>
      </c>
      <c r="K3" t="s">
        <v>827</v>
      </c>
      <c r="L3" t="s">
        <v>827</v>
      </c>
      <c r="M3" t="s">
        <v>849</v>
      </c>
      <c r="N3" t="s">
        <v>850</v>
      </c>
      <c r="O3" t="s">
        <v>851</v>
      </c>
      <c r="P3" t="s">
        <v>837</v>
      </c>
      <c r="Q3" t="s">
        <v>852</v>
      </c>
      <c r="R3" t="s">
        <v>853</v>
      </c>
      <c r="S3" t="s">
        <v>840</v>
      </c>
      <c r="T3" t="s">
        <v>827</v>
      </c>
      <c r="U3" t="s">
        <v>854</v>
      </c>
      <c r="V3" t="s">
        <v>855</v>
      </c>
      <c r="W3" t="s">
        <v>856</v>
      </c>
      <c r="X3" t="s">
        <v>857</v>
      </c>
      <c r="Y3" t="s">
        <v>858</v>
      </c>
      <c r="Z3" t="s">
        <v>859</v>
      </c>
      <c r="AA3" t="s">
        <v>860</v>
      </c>
      <c r="AB3" t="s">
        <v>861</v>
      </c>
      <c r="AC3" t="s">
        <v>862</v>
      </c>
      <c r="AD3" t="s">
        <v>827</v>
      </c>
    </row>
    <row r="4" spans="1:30" x14ac:dyDescent="1.25">
      <c r="A4" t="s">
        <v>1</v>
      </c>
      <c r="B4" t="s">
        <v>672</v>
      </c>
      <c r="C4" t="s">
        <v>863</v>
      </c>
      <c r="D4" t="s">
        <v>864</v>
      </c>
      <c r="E4" t="s">
        <v>865</v>
      </c>
      <c r="F4" t="s">
        <v>866</v>
      </c>
      <c r="G4" t="s">
        <v>827</v>
      </c>
      <c r="H4" t="s">
        <v>827</v>
      </c>
      <c r="I4" t="s">
        <v>867</v>
      </c>
      <c r="J4" t="s">
        <v>868</v>
      </c>
      <c r="K4" t="s">
        <v>827</v>
      </c>
      <c r="L4" t="s">
        <v>827</v>
      </c>
      <c r="M4" t="s">
        <v>869</v>
      </c>
      <c r="N4" t="s">
        <v>870</v>
      </c>
      <c r="O4" t="s">
        <v>871</v>
      </c>
      <c r="P4" t="s">
        <v>827</v>
      </c>
      <c r="Q4" t="s">
        <v>872</v>
      </c>
      <c r="R4" t="s">
        <v>873</v>
      </c>
      <c r="S4" t="s">
        <v>874</v>
      </c>
      <c r="T4" t="s">
        <v>875</v>
      </c>
      <c r="U4" t="s">
        <v>876</v>
      </c>
      <c r="V4" t="s">
        <v>877</v>
      </c>
      <c r="W4" t="s">
        <v>878</v>
      </c>
      <c r="X4" t="s">
        <v>879</v>
      </c>
      <c r="Y4" t="s">
        <v>880</v>
      </c>
      <c r="Z4" t="s">
        <v>881</v>
      </c>
      <c r="AA4" t="s">
        <v>882</v>
      </c>
      <c r="AB4" t="s">
        <v>883</v>
      </c>
      <c r="AC4" t="s">
        <v>884</v>
      </c>
      <c r="AD4" t="s">
        <v>885</v>
      </c>
    </row>
    <row r="5" spans="1:30" x14ac:dyDescent="1.25">
      <c r="A5" t="s">
        <v>2</v>
      </c>
      <c r="B5" t="s">
        <v>681</v>
      </c>
      <c r="C5" t="s">
        <v>886</v>
      </c>
      <c r="D5" t="s">
        <v>887</v>
      </c>
      <c r="E5" t="s">
        <v>888</v>
      </c>
      <c r="F5" t="s">
        <v>889</v>
      </c>
      <c r="G5" t="s">
        <v>890</v>
      </c>
      <c r="H5" t="s">
        <v>891</v>
      </c>
      <c r="I5" t="s">
        <v>892</v>
      </c>
      <c r="J5" t="s">
        <v>893</v>
      </c>
      <c r="K5" t="s">
        <v>894</v>
      </c>
      <c r="L5" t="s">
        <v>895</v>
      </c>
      <c r="M5" t="s">
        <v>896</v>
      </c>
      <c r="N5" t="s">
        <v>897</v>
      </c>
      <c r="O5" t="s">
        <v>898</v>
      </c>
      <c r="P5" t="s">
        <v>899</v>
      </c>
      <c r="Q5" t="s">
        <v>900</v>
      </c>
      <c r="R5" t="s">
        <v>901</v>
      </c>
      <c r="S5" t="s">
        <v>902</v>
      </c>
      <c r="T5" t="s">
        <v>903</v>
      </c>
      <c r="U5" t="s">
        <v>904</v>
      </c>
      <c r="V5" t="s">
        <v>905</v>
      </c>
      <c r="W5" t="s">
        <v>906</v>
      </c>
      <c r="X5" t="s">
        <v>907</v>
      </c>
      <c r="Y5" t="s">
        <v>908</v>
      </c>
      <c r="Z5" t="s">
        <v>909</v>
      </c>
      <c r="AA5" t="s">
        <v>910</v>
      </c>
      <c r="AB5" t="s">
        <v>911</v>
      </c>
      <c r="AC5" t="s">
        <v>912</v>
      </c>
      <c r="AD5" t="s">
        <v>913</v>
      </c>
    </row>
    <row r="6" spans="1:30" x14ac:dyDescent="1.25">
      <c r="A6" t="s">
        <v>2</v>
      </c>
      <c r="B6" t="s">
        <v>750</v>
      </c>
      <c r="C6" t="s">
        <v>914</v>
      </c>
      <c r="D6" t="s">
        <v>915</v>
      </c>
      <c r="E6" t="s">
        <v>916</v>
      </c>
      <c r="F6" t="s">
        <v>917</v>
      </c>
      <c r="G6" t="s">
        <v>918</v>
      </c>
      <c r="H6" t="s">
        <v>919</v>
      </c>
      <c r="I6" t="s">
        <v>920</v>
      </c>
      <c r="J6" t="s">
        <v>921</v>
      </c>
      <c r="K6" t="s">
        <v>922</v>
      </c>
      <c r="L6" t="s">
        <v>923</v>
      </c>
      <c r="M6" t="s">
        <v>924</v>
      </c>
      <c r="N6" t="s">
        <v>925</v>
      </c>
      <c r="O6" t="s">
        <v>926</v>
      </c>
      <c r="P6" t="s">
        <v>927</v>
      </c>
      <c r="Q6" t="s">
        <v>928</v>
      </c>
      <c r="R6" t="s">
        <v>929</v>
      </c>
      <c r="S6" t="s">
        <v>930</v>
      </c>
      <c r="T6" t="s">
        <v>874</v>
      </c>
      <c r="U6" t="s">
        <v>931</v>
      </c>
      <c r="V6" t="s">
        <v>932</v>
      </c>
      <c r="W6" t="s">
        <v>933</v>
      </c>
      <c r="X6" t="s">
        <v>934</v>
      </c>
      <c r="Y6" t="s">
        <v>908</v>
      </c>
      <c r="Z6" t="s">
        <v>935</v>
      </c>
      <c r="AA6" t="s">
        <v>936</v>
      </c>
      <c r="AB6" t="s">
        <v>937</v>
      </c>
      <c r="AC6" t="s">
        <v>938</v>
      </c>
      <c r="AD6" t="s">
        <v>939</v>
      </c>
    </row>
    <row r="7" spans="1:30" x14ac:dyDescent="1.25">
      <c r="A7" t="s">
        <v>2</v>
      </c>
      <c r="B7" t="s">
        <v>749</v>
      </c>
      <c r="C7" t="s">
        <v>940</v>
      </c>
      <c r="D7" t="s">
        <v>941</v>
      </c>
      <c r="E7" t="s">
        <v>942</v>
      </c>
      <c r="F7" t="s">
        <v>943</v>
      </c>
      <c r="G7" t="s">
        <v>944</v>
      </c>
      <c r="H7" t="s">
        <v>945</v>
      </c>
      <c r="I7" t="s">
        <v>946</v>
      </c>
      <c r="J7" t="s">
        <v>947</v>
      </c>
      <c r="K7" t="s">
        <v>948</v>
      </c>
      <c r="L7" t="s">
        <v>949</v>
      </c>
      <c r="M7" t="s">
        <v>950</v>
      </c>
      <c r="N7" t="s">
        <v>951</v>
      </c>
      <c r="O7" t="s">
        <v>952</v>
      </c>
      <c r="P7" t="s">
        <v>953</v>
      </c>
      <c r="Q7" t="s">
        <v>954</v>
      </c>
      <c r="R7" t="s">
        <v>955</v>
      </c>
      <c r="S7" t="s">
        <v>956</v>
      </c>
      <c r="T7" t="s">
        <v>957</v>
      </c>
      <c r="U7" t="s">
        <v>958</v>
      </c>
      <c r="V7" t="s">
        <v>959</v>
      </c>
      <c r="W7" t="s">
        <v>960</v>
      </c>
      <c r="X7" t="s">
        <v>961</v>
      </c>
      <c r="Y7" t="s">
        <v>962</v>
      </c>
      <c r="Z7" t="s">
        <v>963</v>
      </c>
      <c r="AA7" t="s">
        <v>964</v>
      </c>
      <c r="AB7" t="s">
        <v>965</v>
      </c>
      <c r="AC7" t="s">
        <v>966</v>
      </c>
      <c r="AD7" t="s">
        <v>967</v>
      </c>
    </row>
    <row r="8" spans="1:30" x14ac:dyDescent="1.25">
      <c r="A8" t="s">
        <v>2</v>
      </c>
      <c r="B8" t="s">
        <v>220</v>
      </c>
      <c r="C8" t="s">
        <v>968</v>
      </c>
      <c r="D8" t="s">
        <v>969</v>
      </c>
      <c r="E8" t="s">
        <v>970</v>
      </c>
      <c r="F8" t="s">
        <v>971</v>
      </c>
      <c r="G8" t="s">
        <v>972</v>
      </c>
      <c r="H8" t="s">
        <v>973</v>
      </c>
      <c r="I8" t="s">
        <v>974</v>
      </c>
      <c r="J8" t="s">
        <v>975</v>
      </c>
      <c r="K8" t="s">
        <v>976</v>
      </c>
      <c r="L8" t="s">
        <v>977</v>
      </c>
      <c r="M8" t="s">
        <v>978</v>
      </c>
      <c r="N8" t="s">
        <v>979</v>
      </c>
      <c r="O8" t="s">
        <v>980</v>
      </c>
      <c r="P8" t="s">
        <v>981</v>
      </c>
      <c r="Q8" t="s">
        <v>982</v>
      </c>
      <c r="R8" t="s">
        <v>983</v>
      </c>
      <c r="S8" t="s">
        <v>984</v>
      </c>
      <c r="T8" t="s">
        <v>827</v>
      </c>
      <c r="U8" t="s">
        <v>985</v>
      </c>
      <c r="V8" t="s">
        <v>986</v>
      </c>
      <c r="W8" t="s">
        <v>987</v>
      </c>
      <c r="X8" t="s">
        <v>988</v>
      </c>
      <c r="Y8" t="s">
        <v>897</v>
      </c>
      <c r="Z8" t="s">
        <v>989</v>
      </c>
      <c r="AA8" t="s">
        <v>990</v>
      </c>
      <c r="AB8" t="s">
        <v>991</v>
      </c>
      <c r="AC8" t="s">
        <v>992</v>
      </c>
      <c r="AD8" t="s">
        <v>993</v>
      </c>
    </row>
    <row r="9" spans="1:30" x14ac:dyDescent="1.25">
      <c r="A9" t="s">
        <v>2</v>
      </c>
      <c r="B9" t="s">
        <v>757</v>
      </c>
      <c r="C9" t="s">
        <v>994</v>
      </c>
      <c r="D9" t="s">
        <v>995</v>
      </c>
      <c r="E9" t="s">
        <v>996</v>
      </c>
      <c r="F9" t="s">
        <v>997</v>
      </c>
      <c r="G9" t="s">
        <v>998</v>
      </c>
      <c r="H9" t="s">
        <v>999</v>
      </c>
      <c r="I9" t="s">
        <v>1000</v>
      </c>
      <c r="J9" t="s">
        <v>1001</v>
      </c>
      <c r="K9" t="s">
        <v>1002</v>
      </c>
      <c r="L9" t="s">
        <v>1003</v>
      </c>
      <c r="M9" t="s">
        <v>1004</v>
      </c>
      <c r="N9" t="s">
        <v>1005</v>
      </c>
      <c r="O9" t="s">
        <v>1006</v>
      </c>
      <c r="P9" t="s">
        <v>1007</v>
      </c>
      <c r="Q9" t="s">
        <v>1008</v>
      </c>
      <c r="R9" t="s">
        <v>1009</v>
      </c>
      <c r="S9" t="s">
        <v>1010</v>
      </c>
      <c r="T9" t="s">
        <v>875</v>
      </c>
      <c r="U9" t="s">
        <v>1011</v>
      </c>
      <c r="V9" t="s">
        <v>1012</v>
      </c>
      <c r="W9" t="s">
        <v>1013</v>
      </c>
      <c r="X9" t="s">
        <v>1014</v>
      </c>
      <c r="Y9" t="s">
        <v>1015</v>
      </c>
      <c r="Z9" t="s">
        <v>1016</v>
      </c>
      <c r="AA9" t="s">
        <v>1017</v>
      </c>
      <c r="AB9" t="s">
        <v>1018</v>
      </c>
      <c r="AC9" t="s">
        <v>1019</v>
      </c>
      <c r="AD9" t="s">
        <v>1020</v>
      </c>
    </row>
    <row r="10" spans="1:30" x14ac:dyDescent="1.25">
      <c r="A10" t="s">
        <v>2</v>
      </c>
      <c r="B10" t="s">
        <v>405</v>
      </c>
      <c r="C10" t="s">
        <v>1021</v>
      </c>
      <c r="D10" t="s">
        <v>1022</v>
      </c>
      <c r="E10" t="s">
        <v>1023</v>
      </c>
      <c r="F10" t="s">
        <v>1024</v>
      </c>
      <c r="G10" t="s">
        <v>1025</v>
      </c>
      <c r="H10" t="s">
        <v>1026</v>
      </c>
      <c r="I10" t="s">
        <v>1027</v>
      </c>
      <c r="J10" t="s">
        <v>1028</v>
      </c>
      <c r="K10" t="s">
        <v>1029</v>
      </c>
      <c r="L10" t="s">
        <v>1030</v>
      </c>
      <c r="M10" t="s">
        <v>1031</v>
      </c>
      <c r="N10" t="s">
        <v>979</v>
      </c>
      <c r="O10" t="s">
        <v>1032</v>
      </c>
      <c r="P10" t="s">
        <v>1033</v>
      </c>
      <c r="Q10" t="s">
        <v>1034</v>
      </c>
      <c r="R10" t="s">
        <v>1035</v>
      </c>
      <c r="S10" t="s">
        <v>1036</v>
      </c>
      <c r="T10" t="s">
        <v>827</v>
      </c>
      <c r="U10" t="s">
        <v>1037</v>
      </c>
      <c r="V10" t="s">
        <v>1038</v>
      </c>
      <c r="W10" t="s">
        <v>1039</v>
      </c>
      <c r="X10" t="s">
        <v>1040</v>
      </c>
      <c r="Y10" t="s">
        <v>1041</v>
      </c>
      <c r="Z10" t="s">
        <v>1042</v>
      </c>
      <c r="AA10" t="s">
        <v>1043</v>
      </c>
      <c r="AB10" t="s">
        <v>1044</v>
      </c>
      <c r="AC10" t="s">
        <v>1045</v>
      </c>
      <c r="AD10" t="s">
        <v>1046</v>
      </c>
    </row>
    <row r="11" spans="1:30" x14ac:dyDescent="1.25">
      <c r="A11" t="s">
        <v>2</v>
      </c>
      <c r="B11" t="s">
        <v>267</v>
      </c>
      <c r="C11" t="s">
        <v>1047</v>
      </c>
      <c r="D11" t="s">
        <v>1048</v>
      </c>
      <c r="E11" t="s">
        <v>1049</v>
      </c>
      <c r="F11" t="s">
        <v>1050</v>
      </c>
      <c r="G11" t="s">
        <v>1051</v>
      </c>
      <c r="H11" t="s">
        <v>1052</v>
      </c>
      <c r="I11" t="s">
        <v>1053</v>
      </c>
      <c r="J11" t="s">
        <v>1054</v>
      </c>
      <c r="K11" t="s">
        <v>1055</v>
      </c>
      <c r="L11" t="s">
        <v>1056</v>
      </c>
      <c r="M11" t="s">
        <v>1057</v>
      </c>
      <c r="N11" t="s">
        <v>1058</v>
      </c>
      <c r="O11" t="s">
        <v>1059</v>
      </c>
      <c r="P11" t="s">
        <v>1060</v>
      </c>
      <c r="Q11" t="s">
        <v>1061</v>
      </c>
      <c r="R11" t="s">
        <v>1062</v>
      </c>
      <c r="S11" t="s">
        <v>1063</v>
      </c>
      <c r="T11" t="s">
        <v>1064</v>
      </c>
      <c r="U11" t="s">
        <v>1065</v>
      </c>
      <c r="V11" t="s">
        <v>1066</v>
      </c>
      <c r="W11" t="s">
        <v>1067</v>
      </c>
      <c r="X11" t="s">
        <v>1068</v>
      </c>
      <c r="Y11" t="s">
        <v>1069</v>
      </c>
      <c r="Z11" t="s">
        <v>1070</v>
      </c>
      <c r="AA11" t="s">
        <v>1071</v>
      </c>
      <c r="AB11" t="s">
        <v>1072</v>
      </c>
      <c r="AC11" t="s">
        <v>1073</v>
      </c>
      <c r="AD11" t="s">
        <v>1074</v>
      </c>
    </row>
    <row r="12" spans="1:30" x14ac:dyDescent="1.25">
      <c r="A12" t="s">
        <v>2</v>
      </c>
      <c r="B12" t="s">
        <v>562</v>
      </c>
      <c r="C12" t="s">
        <v>1075</v>
      </c>
      <c r="D12" t="s">
        <v>1076</v>
      </c>
      <c r="E12" t="s">
        <v>1077</v>
      </c>
      <c r="F12" t="s">
        <v>1078</v>
      </c>
      <c r="G12" t="s">
        <v>1079</v>
      </c>
      <c r="H12" t="s">
        <v>1080</v>
      </c>
      <c r="I12" t="s">
        <v>1081</v>
      </c>
      <c r="J12" t="s">
        <v>1082</v>
      </c>
      <c r="K12" t="s">
        <v>1083</v>
      </c>
      <c r="L12" t="s">
        <v>1084</v>
      </c>
      <c r="M12" t="s">
        <v>1085</v>
      </c>
      <c r="N12" t="s">
        <v>1015</v>
      </c>
      <c r="O12" t="s">
        <v>1086</v>
      </c>
      <c r="P12" t="s">
        <v>1087</v>
      </c>
      <c r="Q12" t="s">
        <v>1088</v>
      </c>
      <c r="R12" t="s">
        <v>1089</v>
      </c>
      <c r="S12" t="s">
        <v>1090</v>
      </c>
      <c r="T12" t="s">
        <v>837</v>
      </c>
      <c r="U12" t="s">
        <v>1091</v>
      </c>
      <c r="V12" t="s">
        <v>1092</v>
      </c>
      <c r="W12" t="s">
        <v>1093</v>
      </c>
      <c r="X12" t="s">
        <v>1094</v>
      </c>
      <c r="Y12" t="s">
        <v>1095</v>
      </c>
      <c r="Z12" t="s">
        <v>1096</v>
      </c>
      <c r="AA12" t="s">
        <v>1097</v>
      </c>
      <c r="AB12" t="s">
        <v>1098</v>
      </c>
      <c r="AC12" t="s">
        <v>1099</v>
      </c>
      <c r="AD12" t="s">
        <v>1100</v>
      </c>
    </row>
    <row r="13" spans="1:30" x14ac:dyDescent="1.25">
      <c r="A13" t="s">
        <v>2</v>
      </c>
      <c r="B13" t="s">
        <v>514</v>
      </c>
      <c r="C13" t="s">
        <v>1101</v>
      </c>
      <c r="D13" t="s">
        <v>1102</v>
      </c>
      <c r="E13" t="s">
        <v>1103</v>
      </c>
      <c r="F13" t="s">
        <v>1104</v>
      </c>
      <c r="G13" t="s">
        <v>1105</v>
      </c>
      <c r="H13" t="s">
        <v>1106</v>
      </c>
      <c r="I13" t="s">
        <v>1107</v>
      </c>
      <c r="J13" t="s">
        <v>1108</v>
      </c>
      <c r="K13" t="s">
        <v>1109</v>
      </c>
      <c r="L13" t="s">
        <v>1110</v>
      </c>
      <c r="M13" t="s">
        <v>1111</v>
      </c>
      <c r="N13" t="s">
        <v>880</v>
      </c>
      <c r="O13" t="s">
        <v>1112</v>
      </c>
      <c r="P13" t="s">
        <v>1113</v>
      </c>
      <c r="Q13" t="s">
        <v>1114</v>
      </c>
      <c r="R13" t="s">
        <v>1115</v>
      </c>
      <c r="S13" t="s">
        <v>1116</v>
      </c>
      <c r="T13" t="s">
        <v>903</v>
      </c>
      <c r="U13" t="s">
        <v>1117</v>
      </c>
      <c r="V13" t="s">
        <v>1118</v>
      </c>
      <c r="W13" t="s">
        <v>1119</v>
      </c>
      <c r="X13" t="s">
        <v>1120</v>
      </c>
      <c r="Y13" t="s">
        <v>1121</v>
      </c>
      <c r="Z13" t="s">
        <v>1122</v>
      </c>
      <c r="AA13" t="s">
        <v>1123</v>
      </c>
      <c r="AB13" t="s">
        <v>1124</v>
      </c>
      <c r="AC13" t="s">
        <v>1125</v>
      </c>
      <c r="AD13" t="s">
        <v>1126</v>
      </c>
    </row>
    <row r="14" spans="1:30" x14ac:dyDescent="1.25">
      <c r="A14" t="s">
        <v>2</v>
      </c>
      <c r="B14" t="s">
        <v>171</v>
      </c>
      <c r="C14" t="s">
        <v>1127</v>
      </c>
      <c r="D14" t="s">
        <v>1128</v>
      </c>
      <c r="E14" t="s">
        <v>1129</v>
      </c>
      <c r="F14" t="s">
        <v>1130</v>
      </c>
      <c r="G14" t="s">
        <v>1131</v>
      </c>
      <c r="H14" t="s">
        <v>1132</v>
      </c>
      <c r="I14" t="s">
        <v>1133</v>
      </c>
      <c r="J14" t="s">
        <v>1134</v>
      </c>
      <c r="K14" t="s">
        <v>1135</v>
      </c>
      <c r="L14" t="s">
        <v>1136</v>
      </c>
      <c r="M14" t="s">
        <v>1137</v>
      </c>
      <c r="N14" t="s">
        <v>1138</v>
      </c>
      <c r="O14" t="s">
        <v>1139</v>
      </c>
      <c r="P14" t="s">
        <v>1140</v>
      </c>
      <c r="Q14" t="s">
        <v>1141</v>
      </c>
      <c r="R14" t="s">
        <v>1142</v>
      </c>
      <c r="S14" t="s">
        <v>1143</v>
      </c>
      <c r="T14" t="s">
        <v>1144</v>
      </c>
      <c r="U14" t="s">
        <v>1145</v>
      </c>
      <c r="V14" t="s">
        <v>1146</v>
      </c>
      <c r="W14" t="s">
        <v>1147</v>
      </c>
      <c r="X14" t="s">
        <v>1148</v>
      </c>
      <c r="Y14" t="s">
        <v>1149</v>
      </c>
      <c r="Z14" t="s">
        <v>1150</v>
      </c>
      <c r="AA14" t="s">
        <v>1151</v>
      </c>
      <c r="AB14" t="s">
        <v>1152</v>
      </c>
      <c r="AC14" t="s">
        <v>1153</v>
      </c>
      <c r="AD14" t="s">
        <v>1154</v>
      </c>
    </row>
    <row r="15" spans="1:30" x14ac:dyDescent="1.25">
      <c r="A15" t="s">
        <v>2</v>
      </c>
      <c r="B15" t="s">
        <v>766</v>
      </c>
      <c r="C15" t="s">
        <v>1155</v>
      </c>
      <c r="D15" t="s">
        <v>1156</v>
      </c>
      <c r="E15" t="s">
        <v>1157</v>
      </c>
      <c r="F15" t="s">
        <v>1158</v>
      </c>
      <c r="G15" t="s">
        <v>1159</v>
      </c>
      <c r="H15" t="s">
        <v>1160</v>
      </c>
      <c r="I15" t="s">
        <v>1161</v>
      </c>
      <c r="J15" t="s">
        <v>1162</v>
      </c>
      <c r="K15" t="s">
        <v>1163</v>
      </c>
      <c r="L15" t="s">
        <v>1164</v>
      </c>
      <c r="M15" t="s">
        <v>1165</v>
      </c>
      <c r="N15" t="s">
        <v>1015</v>
      </c>
      <c r="O15" t="s">
        <v>1166</v>
      </c>
      <c r="P15" t="s">
        <v>1167</v>
      </c>
      <c r="Q15" t="s">
        <v>1168</v>
      </c>
      <c r="R15" t="s">
        <v>1169</v>
      </c>
      <c r="S15" t="s">
        <v>1170</v>
      </c>
      <c r="T15" t="s">
        <v>875</v>
      </c>
      <c r="U15" t="s">
        <v>1171</v>
      </c>
      <c r="V15" t="s">
        <v>1172</v>
      </c>
      <c r="W15" t="s">
        <v>1173</v>
      </c>
      <c r="X15" t="s">
        <v>1174</v>
      </c>
      <c r="Y15" t="s">
        <v>1175</v>
      </c>
      <c r="Z15" t="s">
        <v>1176</v>
      </c>
      <c r="AA15" t="s">
        <v>1177</v>
      </c>
      <c r="AB15" t="s">
        <v>1178</v>
      </c>
      <c r="AC15" t="s">
        <v>1179</v>
      </c>
      <c r="AD15" t="s">
        <v>1180</v>
      </c>
    </row>
    <row r="16" spans="1:30" x14ac:dyDescent="1.25">
      <c r="A16" t="s">
        <v>2</v>
      </c>
      <c r="B16" t="s">
        <v>62</v>
      </c>
      <c r="C16" t="s">
        <v>1181</v>
      </c>
      <c r="D16" t="s">
        <v>1182</v>
      </c>
      <c r="E16" t="s">
        <v>1183</v>
      </c>
      <c r="F16" t="s">
        <v>1184</v>
      </c>
      <c r="G16" t="s">
        <v>1185</v>
      </c>
      <c r="H16" t="s">
        <v>1186</v>
      </c>
      <c r="I16" t="s">
        <v>1107</v>
      </c>
      <c r="J16" t="s">
        <v>1187</v>
      </c>
      <c r="K16" t="s">
        <v>1188</v>
      </c>
      <c r="L16" t="s">
        <v>1189</v>
      </c>
      <c r="M16" t="s">
        <v>1190</v>
      </c>
      <c r="N16" t="s">
        <v>1191</v>
      </c>
      <c r="O16" t="s">
        <v>1192</v>
      </c>
      <c r="P16" t="s">
        <v>1193</v>
      </c>
      <c r="Q16" t="s">
        <v>1194</v>
      </c>
      <c r="R16" t="s">
        <v>1195</v>
      </c>
      <c r="S16" t="s">
        <v>1196</v>
      </c>
      <c r="T16" t="s">
        <v>827</v>
      </c>
      <c r="U16" t="s">
        <v>1197</v>
      </c>
      <c r="V16" t="s">
        <v>1198</v>
      </c>
      <c r="W16" t="s">
        <v>1199</v>
      </c>
      <c r="X16" t="s">
        <v>1200</v>
      </c>
      <c r="Y16" t="s">
        <v>897</v>
      </c>
      <c r="Z16" t="s">
        <v>1201</v>
      </c>
      <c r="AA16" t="s">
        <v>1202</v>
      </c>
      <c r="AB16" t="s">
        <v>1203</v>
      </c>
      <c r="AC16" t="s">
        <v>1204</v>
      </c>
      <c r="AD16" t="s">
        <v>1205</v>
      </c>
    </row>
    <row r="17" spans="1:30" x14ac:dyDescent="1.25">
      <c r="A17" t="s">
        <v>2</v>
      </c>
      <c r="B17" t="s">
        <v>411</v>
      </c>
      <c r="C17" t="s">
        <v>1206</v>
      </c>
      <c r="D17" t="s">
        <v>1207</v>
      </c>
      <c r="E17" t="s">
        <v>1208</v>
      </c>
      <c r="F17" t="s">
        <v>1209</v>
      </c>
      <c r="G17" t="s">
        <v>1210</v>
      </c>
      <c r="H17" t="s">
        <v>1211</v>
      </c>
      <c r="I17" t="s">
        <v>1212</v>
      </c>
      <c r="J17" t="s">
        <v>1213</v>
      </c>
      <c r="K17" t="s">
        <v>1214</v>
      </c>
      <c r="L17" t="s">
        <v>1215</v>
      </c>
      <c r="M17" t="s">
        <v>1216</v>
      </c>
      <c r="N17" t="s">
        <v>858</v>
      </c>
      <c r="O17" t="s">
        <v>1217</v>
      </c>
      <c r="P17" t="s">
        <v>1218</v>
      </c>
      <c r="Q17" t="s">
        <v>1219</v>
      </c>
      <c r="R17" t="s">
        <v>1220</v>
      </c>
      <c r="S17" t="s">
        <v>1221</v>
      </c>
      <c r="T17" t="s">
        <v>840</v>
      </c>
      <c r="U17" t="s">
        <v>1222</v>
      </c>
      <c r="V17" t="s">
        <v>1223</v>
      </c>
      <c r="W17" t="s">
        <v>1224</v>
      </c>
      <c r="X17" t="s">
        <v>1225</v>
      </c>
      <c r="Y17" t="s">
        <v>1226</v>
      </c>
      <c r="Z17" t="s">
        <v>1227</v>
      </c>
      <c r="AA17" t="s">
        <v>1228</v>
      </c>
      <c r="AB17" t="s">
        <v>1229</v>
      </c>
      <c r="AC17" t="s">
        <v>1230</v>
      </c>
      <c r="AD17" t="s">
        <v>1231</v>
      </c>
    </row>
    <row r="18" spans="1:30" x14ac:dyDescent="1.25">
      <c r="A18" t="s">
        <v>2</v>
      </c>
      <c r="B18" t="s">
        <v>50</v>
      </c>
      <c r="C18" t="s">
        <v>1232</v>
      </c>
      <c r="D18" t="s">
        <v>1233</v>
      </c>
      <c r="E18" t="s">
        <v>1234</v>
      </c>
      <c r="F18" t="s">
        <v>1235</v>
      </c>
      <c r="G18" t="s">
        <v>1236</v>
      </c>
      <c r="H18" t="s">
        <v>1237</v>
      </c>
      <c r="I18" t="s">
        <v>1238</v>
      </c>
      <c r="J18" t="s">
        <v>1239</v>
      </c>
      <c r="K18" t="s">
        <v>1240</v>
      </c>
      <c r="L18" t="s">
        <v>1241</v>
      </c>
      <c r="M18" t="s">
        <v>1242</v>
      </c>
      <c r="N18" t="s">
        <v>1243</v>
      </c>
      <c r="O18" t="s">
        <v>1244</v>
      </c>
      <c r="P18" t="s">
        <v>1245</v>
      </c>
      <c r="Q18" t="s">
        <v>1246</v>
      </c>
      <c r="R18" t="s">
        <v>1247</v>
      </c>
      <c r="S18" t="s">
        <v>1248</v>
      </c>
      <c r="T18" t="s">
        <v>1144</v>
      </c>
      <c r="U18" t="s">
        <v>1249</v>
      </c>
      <c r="V18" t="s">
        <v>1250</v>
      </c>
      <c r="W18" t="s">
        <v>1251</v>
      </c>
      <c r="X18" t="s">
        <v>1252</v>
      </c>
      <c r="Y18" t="s">
        <v>1253</v>
      </c>
      <c r="Z18" t="s">
        <v>1254</v>
      </c>
      <c r="AA18" t="s">
        <v>1255</v>
      </c>
      <c r="AB18" t="s">
        <v>1256</v>
      </c>
      <c r="AC18" t="s">
        <v>1257</v>
      </c>
      <c r="AD18" t="s">
        <v>1258</v>
      </c>
    </row>
    <row r="19" spans="1:30" x14ac:dyDescent="1.25">
      <c r="A19" t="s">
        <v>2</v>
      </c>
      <c r="B19" t="s">
        <v>60</v>
      </c>
      <c r="C19" t="s">
        <v>1259</v>
      </c>
      <c r="D19" t="s">
        <v>1260</v>
      </c>
      <c r="E19" t="s">
        <v>1261</v>
      </c>
      <c r="F19" t="s">
        <v>1262</v>
      </c>
      <c r="G19" t="s">
        <v>1263</v>
      </c>
      <c r="H19" t="s">
        <v>1264</v>
      </c>
      <c r="I19" t="s">
        <v>1265</v>
      </c>
      <c r="J19" t="s">
        <v>1266</v>
      </c>
      <c r="K19" t="s">
        <v>1267</v>
      </c>
      <c r="L19" t="s">
        <v>1268</v>
      </c>
      <c r="M19" t="s">
        <v>1269</v>
      </c>
      <c r="N19" t="s">
        <v>925</v>
      </c>
      <c r="O19" t="s">
        <v>1270</v>
      </c>
      <c r="P19" t="s">
        <v>1271</v>
      </c>
      <c r="Q19" t="s">
        <v>1272</v>
      </c>
      <c r="R19" t="s">
        <v>1273</v>
      </c>
      <c r="S19" t="s">
        <v>1274</v>
      </c>
      <c r="T19" t="s">
        <v>957</v>
      </c>
      <c r="U19" t="s">
        <v>1275</v>
      </c>
      <c r="V19" t="s">
        <v>1276</v>
      </c>
      <c r="W19" t="s">
        <v>1277</v>
      </c>
      <c r="X19" t="s">
        <v>1278</v>
      </c>
      <c r="Y19" t="s">
        <v>1279</v>
      </c>
      <c r="Z19" t="s">
        <v>1280</v>
      </c>
      <c r="AA19" t="s">
        <v>1281</v>
      </c>
      <c r="AB19" t="s">
        <v>1282</v>
      </c>
      <c r="AC19" t="s">
        <v>1283</v>
      </c>
      <c r="AD19" t="s">
        <v>1284</v>
      </c>
    </row>
    <row r="20" spans="1:30" x14ac:dyDescent="1.25">
      <c r="A20" t="s">
        <v>2</v>
      </c>
      <c r="B20" t="s">
        <v>395</v>
      </c>
      <c r="C20" t="s">
        <v>1285</v>
      </c>
      <c r="D20" t="s">
        <v>1286</v>
      </c>
      <c r="E20" t="s">
        <v>1287</v>
      </c>
      <c r="F20" t="s">
        <v>1288</v>
      </c>
      <c r="G20" t="s">
        <v>1289</v>
      </c>
      <c r="H20" t="s">
        <v>1290</v>
      </c>
      <c r="I20" t="s">
        <v>1291</v>
      </c>
      <c r="J20" t="s">
        <v>1292</v>
      </c>
      <c r="K20" t="s">
        <v>1293</v>
      </c>
      <c r="L20" t="s">
        <v>1294</v>
      </c>
      <c r="M20" t="s">
        <v>1295</v>
      </c>
      <c r="N20" t="s">
        <v>1296</v>
      </c>
      <c r="O20" t="s">
        <v>1297</v>
      </c>
      <c r="P20" t="s">
        <v>1298</v>
      </c>
      <c r="Q20" t="s">
        <v>1299</v>
      </c>
      <c r="R20" t="s">
        <v>1300</v>
      </c>
      <c r="S20" t="s">
        <v>1301</v>
      </c>
      <c r="T20" t="s">
        <v>1144</v>
      </c>
      <c r="U20" t="s">
        <v>1302</v>
      </c>
      <c r="V20" t="s">
        <v>1303</v>
      </c>
      <c r="W20" t="s">
        <v>1304</v>
      </c>
      <c r="X20" t="s">
        <v>1305</v>
      </c>
      <c r="Y20" t="s">
        <v>1095</v>
      </c>
      <c r="Z20" t="s">
        <v>1306</v>
      </c>
      <c r="AA20" t="s">
        <v>1307</v>
      </c>
      <c r="AB20" t="s">
        <v>1308</v>
      </c>
      <c r="AC20" t="s">
        <v>1309</v>
      </c>
      <c r="AD20" t="s">
        <v>1310</v>
      </c>
    </row>
    <row r="21" spans="1:30" x14ac:dyDescent="1.25">
      <c r="A21" t="s">
        <v>2</v>
      </c>
      <c r="B21" t="s">
        <v>227</v>
      </c>
      <c r="C21" t="s">
        <v>1311</v>
      </c>
      <c r="D21" t="s">
        <v>1312</v>
      </c>
      <c r="E21" t="s">
        <v>1313</v>
      </c>
      <c r="F21" t="s">
        <v>1314</v>
      </c>
      <c r="G21" t="s">
        <v>1315</v>
      </c>
      <c r="H21" t="s">
        <v>1316</v>
      </c>
      <c r="I21" t="s">
        <v>1317</v>
      </c>
      <c r="J21" t="s">
        <v>1318</v>
      </c>
      <c r="K21" t="s">
        <v>1319</v>
      </c>
      <c r="L21" t="s">
        <v>1320</v>
      </c>
      <c r="M21" t="s">
        <v>1321</v>
      </c>
      <c r="N21" t="s">
        <v>880</v>
      </c>
      <c r="O21" t="s">
        <v>1322</v>
      </c>
      <c r="P21" t="s">
        <v>1323</v>
      </c>
      <c r="Q21" t="s">
        <v>1324</v>
      </c>
      <c r="R21" t="s">
        <v>1325</v>
      </c>
      <c r="S21" t="s">
        <v>1326</v>
      </c>
      <c r="T21" t="s">
        <v>875</v>
      </c>
      <c r="U21" t="s">
        <v>1327</v>
      </c>
      <c r="V21" t="s">
        <v>1328</v>
      </c>
      <c r="W21" t="s">
        <v>1329</v>
      </c>
      <c r="X21" t="s">
        <v>1330</v>
      </c>
      <c r="Y21" t="s">
        <v>1243</v>
      </c>
      <c r="Z21" t="s">
        <v>1331</v>
      </c>
      <c r="AA21" t="s">
        <v>1332</v>
      </c>
      <c r="AB21" t="s">
        <v>1333</v>
      </c>
      <c r="AC21" t="s">
        <v>1334</v>
      </c>
      <c r="AD21" t="s">
        <v>1335</v>
      </c>
    </row>
    <row r="22" spans="1:30" x14ac:dyDescent="1.25">
      <c r="A22" t="s">
        <v>2</v>
      </c>
      <c r="B22" t="s">
        <v>524</v>
      </c>
      <c r="C22" t="s">
        <v>1336</v>
      </c>
      <c r="D22" t="s">
        <v>1337</v>
      </c>
      <c r="E22" t="s">
        <v>1338</v>
      </c>
      <c r="F22" t="s">
        <v>1339</v>
      </c>
      <c r="G22" t="s">
        <v>1340</v>
      </c>
      <c r="H22" t="s">
        <v>1341</v>
      </c>
      <c r="I22" t="s">
        <v>1342</v>
      </c>
      <c r="J22" t="s">
        <v>1343</v>
      </c>
      <c r="K22" t="s">
        <v>1344</v>
      </c>
      <c r="L22" t="s">
        <v>1345</v>
      </c>
      <c r="M22" t="s">
        <v>1346</v>
      </c>
      <c r="N22" t="s">
        <v>897</v>
      </c>
      <c r="O22" t="s">
        <v>1347</v>
      </c>
      <c r="P22" t="s">
        <v>1348</v>
      </c>
      <c r="Q22" t="s">
        <v>1349</v>
      </c>
      <c r="R22" t="s">
        <v>1350</v>
      </c>
      <c r="S22" t="s">
        <v>1351</v>
      </c>
      <c r="T22" t="s">
        <v>1144</v>
      </c>
      <c r="U22" t="s">
        <v>1352</v>
      </c>
      <c r="V22" t="s">
        <v>1353</v>
      </c>
      <c r="W22" t="s">
        <v>1354</v>
      </c>
      <c r="X22" t="s">
        <v>1355</v>
      </c>
      <c r="Y22" t="s">
        <v>1095</v>
      </c>
      <c r="Z22" t="s">
        <v>1356</v>
      </c>
      <c r="AA22" t="s">
        <v>1357</v>
      </c>
      <c r="AB22" t="s">
        <v>1358</v>
      </c>
      <c r="AC22" t="s">
        <v>1359</v>
      </c>
      <c r="AD22" t="s">
        <v>1360</v>
      </c>
    </row>
    <row r="23" spans="1:30" x14ac:dyDescent="1.25">
      <c r="A23" t="s">
        <v>2</v>
      </c>
      <c r="B23" t="s">
        <v>98</v>
      </c>
      <c r="C23" t="s">
        <v>1361</v>
      </c>
      <c r="D23" t="s">
        <v>1362</v>
      </c>
      <c r="E23" t="s">
        <v>1363</v>
      </c>
      <c r="F23" t="s">
        <v>1364</v>
      </c>
      <c r="G23" t="s">
        <v>1365</v>
      </c>
      <c r="H23" t="s">
        <v>1366</v>
      </c>
      <c r="I23" t="s">
        <v>1367</v>
      </c>
      <c r="J23" t="s">
        <v>1368</v>
      </c>
      <c r="K23" t="s">
        <v>1369</v>
      </c>
      <c r="L23" t="s">
        <v>1370</v>
      </c>
      <c r="M23" t="s">
        <v>1371</v>
      </c>
      <c r="N23" t="s">
        <v>1226</v>
      </c>
      <c r="O23" t="s">
        <v>1372</v>
      </c>
      <c r="P23" t="s">
        <v>1373</v>
      </c>
      <c r="Q23" t="s">
        <v>1374</v>
      </c>
      <c r="R23" t="s">
        <v>1375</v>
      </c>
      <c r="S23" t="s">
        <v>1376</v>
      </c>
      <c r="T23" t="s">
        <v>874</v>
      </c>
      <c r="U23" t="s">
        <v>1377</v>
      </c>
      <c r="V23" t="s">
        <v>1378</v>
      </c>
      <c r="W23" t="s">
        <v>1379</v>
      </c>
      <c r="X23" t="s">
        <v>1380</v>
      </c>
      <c r="Y23" t="s">
        <v>1381</v>
      </c>
      <c r="Z23" t="s">
        <v>1382</v>
      </c>
      <c r="AA23" t="s">
        <v>1383</v>
      </c>
      <c r="AB23" t="s">
        <v>1384</v>
      </c>
      <c r="AC23" t="s">
        <v>1385</v>
      </c>
      <c r="AD23" t="s">
        <v>1386</v>
      </c>
    </row>
    <row r="24" spans="1:30" x14ac:dyDescent="1.25">
      <c r="A24" t="s">
        <v>2</v>
      </c>
      <c r="B24" t="s">
        <v>534</v>
      </c>
      <c r="C24" t="s">
        <v>1387</v>
      </c>
      <c r="D24" t="s">
        <v>1388</v>
      </c>
      <c r="E24" t="s">
        <v>1389</v>
      </c>
      <c r="F24" t="s">
        <v>1390</v>
      </c>
      <c r="G24" t="s">
        <v>1391</v>
      </c>
      <c r="H24" t="s">
        <v>1392</v>
      </c>
      <c r="I24" t="s">
        <v>1393</v>
      </c>
      <c r="J24" t="s">
        <v>1394</v>
      </c>
      <c r="K24" t="s">
        <v>1395</v>
      </c>
      <c r="L24" t="s">
        <v>1396</v>
      </c>
      <c r="M24" t="s">
        <v>1397</v>
      </c>
      <c r="N24" t="s">
        <v>1296</v>
      </c>
      <c r="O24" t="s">
        <v>1398</v>
      </c>
      <c r="P24" t="s">
        <v>1399</v>
      </c>
      <c r="Q24" t="s">
        <v>1400</v>
      </c>
      <c r="R24" t="s">
        <v>1401</v>
      </c>
      <c r="S24" t="s">
        <v>1402</v>
      </c>
      <c r="T24" t="s">
        <v>1403</v>
      </c>
      <c r="U24" t="s">
        <v>1404</v>
      </c>
      <c r="V24" t="s">
        <v>1405</v>
      </c>
      <c r="W24" t="s">
        <v>1406</v>
      </c>
      <c r="X24" t="s">
        <v>1407</v>
      </c>
      <c r="Y24" t="s">
        <v>1381</v>
      </c>
      <c r="Z24" t="s">
        <v>1408</v>
      </c>
      <c r="AA24" t="s">
        <v>1409</v>
      </c>
      <c r="AB24" t="s">
        <v>1410</v>
      </c>
      <c r="AC24" t="s">
        <v>1411</v>
      </c>
      <c r="AD24" t="s">
        <v>1412</v>
      </c>
    </row>
    <row r="25" spans="1:30" x14ac:dyDescent="1.25">
      <c r="A25" t="s">
        <v>2</v>
      </c>
      <c r="B25" t="s">
        <v>502</v>
      </c>
      <c r="C25" t="s">
        <v>1413</v>
      </c>
      <c r="D25" t="s">
        <v>1414</v>
      </c>
      <c r="E25" t="s">
        <v>1415</v>
      </c>
      <c r="F25" t="s">
        <v>1416</v>
      </c>
      <c r="G25" t="s">
        <v>1417</v>
      </c>
      <c r="H25" t="s">
        <v>1418</v>
      </c>
      <c r="I25" t="s">
        <v>1419</v>
      </c>
      <c r="J25" t="s">
        <v>1420</v>
      </c>
      <c r="K25" t="s">
        <v>1421</v>
      </c>
      <c r="L25" t="s">
        <v>1422</v>
      </c>
      <c r="M25" t="s">
        <v>1423</v>
      </c>
      <c r="N25" t="s">
        <v>1058</v>
      </c>
      <c r="O25" t="s">
        <v>1424</v>
      </c>
      <c r="P25" t="s">
        <v>1425</v>
      </c>
      <c r="Q25" t="s">
        <v>1426</v>
      </c>
      <c r="R25" t="s">
        <v>1427</v>
      </c>
      <c r="S25" t="s">
        <v>1428</v>
      </c>
      <c r="T25" t="s">
        <v>875</v>
      </c>
      <c r="U25" t="s">
        <v>1429</v>
      </c>
      <c r="V25" t="s">
        <v>1430</v>
      </c>
      <c r="W25" t="s">
        <v>1431</v>
      </c>
      <c r="X25" t="s">
        <v>1432</v>
      </c>
      <c r="Y25" t="s">
        <v>1433</v>
      </c>
      <c r="Z25" t="s">
        <v>1434</v>
      </c>
      <c r="AA25" t="s">
        <v>1435</v>
      </c>
      <c r="AB25" t="s">
        <v>1436</v>
      </c>
      <c r="AC25" t="s">
        <v>1437</v>
      </c>
      <c r="AD25" t="s">
        <v>1438</v>
      </c>
    </row>
    <row r="26" spans="1:30" x14ac:dyDescent="1.25">
      <c r="A26" t="s">
        <v>2</v>
      </c>
      <c r="B26" t="s">
        <v>680</v>
      </c>
      <c r="C26" t="s">
        <v>1439</v>
      </c>
      <c r="D26" t="s">
        <v>1440</v>
      </c>
      <c r="E26" t="s">
        <v>1441</v>
      </c>
      <c r="F26" t="s">
        <v>1442</v>
      </c>
      <c r="G26" t="s">
        <v>1443</v>
      </c>
      <c r="H26" t="s">
        <v>1444</v>
      </c>
      <c r="I26" t="s">
        <v>1445</v>
      </c>
      <c r="J26" t="s">
        <v>1446</v>
      </c>
      <c r="K26" t="s">
        <v>1447</v>
      </c>
      <c r="L26" t="s">
        <v>1448</v>
      </c>
      <c r="M26" t="s">
        <v>1449</v>
      </c>
      <c r="N26" t="s">
        <v>951</v>
      </c>
      <c r="O26" t="s">
        <v>1450</v>
      </c>
      <c r="P26" t="s">
        <v>1451</v>
      </c>
      <c r="Q26" t="s">
        <v>1452</v>
      </c>
      <c r="R26" t="s">
        <v>1453</v>
      </c>
      <c r="S26" t="s">
        <v>1454</v>
      </c>
      <c r="T26" t="s">
        <v>827</v>
      </c>
      <c r="U26" t="s">
        <v>1455</v>
      </c>
      <c r="V26" t="s">
        <v>1456</v>
      </c>
      <c r="W26" t="s">
        <v>1457</v>
      </c>
      <c r="X26" t="s">
        <v>1458</v>
      </c>
      <c r="Y26" t="s">
        <v>1459</v>
      </c>
      <c r="Z26" t="s">
        <v>1460</v>
      </c>
      <c r="AA26" t="s">
        <v>1461</v>
      </c>
      <c r="AB26" t="s">
        <v>1462</v>
      </c>
      <c r="AC26" t="s">
        <v>1463</v>
      </c>
      <c r="AD26" t="s">
        <v>1464</v>
      </c>
    </row>
    <row r="27" spans="1:30" x14ac:dyDescent="1.25">
      <c r="A27" t="s">
        <v>2</v>
      </c>
      <c r="B27" t="s">
        <v>66</v>
      </c>
      <c r="C27" t="s">
        <v>1465</v>
      </c>
      <c r="D27" t="s">
        <v>1466</v>
      </c>
      <c r="E27" t="s">
        <v>1467</v>
      </c>
      <c r="F27" t="s">
        <v>1468</v>
      </c>
      <c r="G27" t="s">
        <v>1469</v>
      </c>
      <c r="H27" t="s">
        <v>1470</v>
      </c>
      <c r="I27" t="s">
        <v>1342</v>
      </c>
      <c r="J27" t="s">
        <v>1471</v>
      </c>
      <c r="K27" t="s">
        <v>1472</v>
      </c>
      <c r="L27" t="s">
        <v>1473</v>
      </c>
      <c r="M27" t="s">
        <v>1474</v>
      </c>
      <c r="N27" t="s">
        <v>925</v>
      </c>
      <c r="O27" t="s">
        <v>1475</v>
      </c>
      <c r="P27" t="s">
        <v>1476</v>
      </c>
      <c r="Q27" t="s">
        <v>1477</v>
      </c>
      <c r="R27" t="s">
        <v>1478</v>
      </c>
      <c r="S27" t="s">
        <v>1479</v>
      </c>
      <c r="T27" t="s">
        <v>875</v>
      </c>
      <c r="U27" t="s">
        <v>1480</v>
      </c>
      <c r="V27" t="s">
        <v>1481</v>
      </c>
      <c r="W27" t="s">
        <v>1482</v>
      </c>
      <c r="X27" t="s">
        <v>1483</v>
      </c>
      <c r="Y27" t="s">
        <v>1484</v>
      </c>
      <c r="Z27" t="s">
        <v>1485</v>
      </c>
      <c r="AA27" t="s">
        <v>1486</v>
      </c>
      <c r="AB27" t="s">
        <v>1487</v>
      </c>
      <c r="AC27" t="s">
        <v>1488</v>
      </c>
      <c r="AD27" t="s">
        <v>1489</v>
      </c>
    </row>
    <row r="28" spans="1:30" x14ac:dyDescent="1.25">
      <c r="A28" t="s">
        <v>2</v>
      </c>
      <c r="B28" t="s">
        <v>714</v>
      </c>
      <c r="C28" t="s">
        <v>1490</v>
      </c>
      <c r="D28" t="s">
        <v>1491</v>
      </c>
      <c r="E28" t="s">
        <v>1492</v>
      </c>
      <c r="F28" t="s">
        <v>1493</v>
      </c>
      <c r="G28" t="s">
        <v>1494</v>
      </c>
      <c r="H28" t="s">
        <v>1495</v>
      </c>
      <c r="I28" t="s">
        <v>1496</v>
      </c>
      <c r="J28" t="s">
        <v>1497</v>
      </c>
      <c r="K28" t="s">
        <v>1498</v>
      </c>
      <c r="L28" t="s">
        <v>1499</v>
      </c>
      <c r="M28" t="s">
        <v>1500</v>
      </c>
      <c r="N28" t="s">
        <v>1191</v>
      </c>
      <c r="O28" t="s">
        <v>1501</v>
      </c>
      <c r="P28" t="s">
        <v>1502</v>
      </c>
      <c r="Q28" t="s">
        <v>1503</v>
      </c>
      <c r="R28" t="s">
        <v>1504</v>
      </c>
      <c r="S28" t="s">
        <v>1505</v>
      </c>
      <c r="T28" t="s">
        <v>1506</v>
      </c>
      <c r="U28" t="s">
        <v>1507</v>
      </c>
      <c r="V28" t="s">
        <v>1508</v>
      </c>
      <c r="W28" t="s">
        <v>1509</v>
      </c>
      <c r="X28" t="s">
        <v>1510</v>
      </c>
      <c r="Y28" t="s">
        <v>951</v>
      </c>
      <c r="Z28" t="s">
        <v>1511</v>
      </c>
      <c r="AA28" t="s">
        <v>1512</v>
      </c>
      <c r="AB28" t="s">
        <v>1513</v>
      </c>
      <c r="AC28" t="s">
        <v>1514</v>
      </c>
      <c r="AD28" t="s">
        <v>1515</v>
      </c>
    </row>
    <row r="29" spans="1:30" x14ac:dyDescent="1.25">
      <c r="A29" t="s">
        <v>2</v>
      </c>
      <c r="B29" t="s">
        <v>542</v>
      </c>
      <c r="C29" t="s">
        <v>1516</v>
      </c>
      <c r="D29" t="s">
        <v>1517</v>
      </c>
      <c r="E29" t="s">
        <v>1518</v>
      </c>
      <c r="F29" t="s">
        <v>1519</v>
      </c>
      <c r="G29" t="s">
        <v>1520</v>
      </c>
      <c r="H29" t="s">
        <v>1521</v>
      </c>
      <c r="I29" t="s">
        <v>1107</v>
      </c>
      <c r="J29" t="s">
        <v>1522</v>
      </c>
      <c r="K29" t="s">
        <v>1523</v>
      </c>
      <c r="L29" t="s">
        <v>1524</v>
      </c>
      <c r="M29" t="s">
        <v>1525</v>
      </c>
      <c r="N29" t="s">
        <v>1243</v>
      </c>
      <c r="O29" t="s">
        <v>1526</v>
      </c>
      <c r="P29" t="s">
        <v>1527</v>
      </c>
      <c r="Q29" t="s">
        <v>1528</v>
      </c>
      <c r="R29" t="s">
        <v>1529</v>
      </c>
      <c r="S29" t="s">
        <v>1530</v>
      </c>
      <c r="T29" t="s">
        <v>874</v>
      </c>
      <c r="U29" t="s">
        <v>1531</v>
      </c>
      <c r="V29" t="s">
        <v>1532</v>
      </c>
      <c r="W29" t="s">
        <v>1533</v>
      </c>
      <c r="X29" t="s">
        <v>1534</v>
      </c>
      <c r="Y29" t="s">
        <v>1535</v>
      </c>
      <c r="Z29" t="s">
        <v>1536</v>
      </c>
      <c r="AA29" t="s">
        <v>1537</v>
      </c>
      <c r="AB29" t="s">
        <v>1538</v>
      </c>
      <c r="AC29" t="s">
        <v>1539</v>
      </c>
      <c r="AD29" t="s">
        <v>1540</v>
      </c>
    </row>
    <row r="30" spans="1:30" x14ac:dyDescent="1.25">
      <c r="A30" t="s">
        <v>2</v>
      </c>
      <c r="B30" t="s">
        <v>334</v>
      </c>
      <c r="C30" t="s">
        <v>1541</v>
      </c>
      <c r="D30" t="s">
        <v>1542</v>
      </c>
      <c r="E30" t="s">
        <v>1543</v>
      </c>
      <c r="F30" t="s">
        <v>1544</v>
      </c>
      <c r="G30" t="s">
        <v>1545</v>
      </c>
      <c r="H30" t="s">
        <v>1546</v>
      </c>
      <c r="I30" t="s">
        <v>1547</v>
      </c>
      <c r="J30" t="s">
        <v>1548</v>
      </c>
      <c r="K30" t="s">
        <v>1549</v>
      </c>
      <c r="L30" t="s">
        <v>1550</v>
      </c>
      <c r="M30" t="s">
        <v>1551</v>
      </c>
      <c r="N30" t="s">
        <v>1552</v>
      </c>
      <c r="O30" t="s">
        <v>1553</v>
      </c>
      <c r="P30" t="s">
        <v>1554</v>
      </c>
      <c r="Q30" t="s">
        <v>1555</v>
      </c>
      <c r="R30" t="s">
        <v>1556</v>
      </c>
      <c r="S30" t="s">
        <v>1557</v>
      </c>
      <c r="T30" t="s">
        <v>903</v>
      </c>
      <c r="U30" t="s">
        <v>1558</v>
      </c>
      <c r="V30" t="s">
        <v>1559</v>
      </c>
      <c r="W30" t="s">
        <v>1560</v>
      </c>
      <c r="X30" t="s">
        <v>1561</v>
      </c>
      <c r="Y30" t="s">
        <v>880</v>
      </c>
      <c r="Z30" t="s">
        <v>1562</v>
      </c>
      <c r="AA30" t="s">
        <v>1563</v>
      </c>
      <c r="AB30" t="s">
        <v>1564</v>
      </c>
      <c r="AC30" t="s">
        <v>1565</v>
      </c>
      <c r="AD30" t="s">
        <v>1566</v>
      </c>
    </row>
    <row r="31" spans="1:30" x14ac:dyDescent="1.25">
      <c r="A31" t="s">
        <v>3</v>
      </c>
      <c r="B31" t="s">
        <v>65</v>
      </c>
      <c r="C31" t="s">
        <v>1567</v>
      </c>
      <c r="D31" t="s">
        <v>1568</v>
      </c>
      <c r="E31" t="s">
        <v>1569</v>
      </c>
      <c r="F31" t="s">
        <v>1570</v>
      </c>
      <c r="G31" t="s">
        <v>827</v>
      </c>
      <c r="H31" t="s">
        <v>1571</v>
      </c>
      <c r="I31" t="s">
        <v>1572</v>
      </c>
      <c r="J31" t="s">
        <v>1573</v>
      </c>
      <c r="K31" t="s">
        <v>827</v>
      </c>
      <c r="L31" t="s">
        <v>1574</v>
      </c>
      <c r="M31" t="s">
        <v>1575</v>
      </c>
      <c r="N31" t="s">
        <v>1576</v>
      </c>
      <c r="O31" t="s">
        <v>1577</v>
      </c>
      <c r="P31" t="s">
        <v>827</v>
      </c>
      <c r="Q31" t="s">
        <v>1578</v>
      </c>
      <c r="R31" t="s">
        <v>1579</v>
      </c>
      <c r="S31" t="s">
        <v>827</v>
      </c>
      <c r="T31" t="s">
        <v>903</v>
      </c>
      <c r="U31" t="s">
        <v>836</v>
      </c>
      <c r="V31" t="s">
        <v>836</v>
      </c>
      <c r="W31" t="s">
        <v>827</v>
      </c>
      <c r="X31" t="s">
        <v>1580</v>
      </c>
      <c r="Y31" t="s">
        <v>827</v>
      </c>
      <c r="Z31" t="s">
        <v>1581</v>
      </c>
      <c r="AA31" t="s">
        <v>1582</v>
      </c>
      <c r="AB31" t="s">
        <v>1583</v>
      </c>
      <c r="AC31" t="s">
        <v>1584</v>
      </c>
      <c r="AD31" t="s">
        <v>1585</v>
      </c>
    </row>
    <row r="32" spans="1:30" x14ac:dyDescent="1.25">
      <c r="A32" t="s">
        <v>3</v>
      </c>
      <c r="B32" t="s">
        <v>158</v>
      </c>
      <c r="C32" t="s">
        <v>1586</v>
      </c>
      <c r="D32" t="s">
        <v>1587</v>
      </c>
      <c r="E32" t="s">
        <v>1588</v>
      </c>
      <c r="F32" t="s">
        <v>1589</v>
      </c>
      <c r="G32" t="s">
        <v>874</v>
      </c>
      <c r="H32" t="s">
        <v>1590</v>
      </c>
      <c r="I32" t="s">
        <v>1591</v>
      </c>
      <c r="J32" t="s">
        <v>1592</v>
      </c>
      <c r="K32" t="s">
        <v>870</v>
      </c>
      <c r="L32" t="s">
        <v>1593</v>
      </c>
      <c r="M32" t="s">
        <v>1594</v>
      </c>
      <c r="N32" t="s">
        <v>1506</v>
      </c>
      <c r="O32" t="s">
        <v>1595</v>
      </c>
      <c r="P32" t="s">
        <v>827</v>
      </c>
      <c r="Q32" t="s">
        <v>1596</v>
      </c>
      <c r="R32" t="s">
        <v>1596</v>
      </c>
      <c r="S32" t="s">
        <v>827</v>
      </c>
      <c r="T32" t="s">
        <v>1191</v>
      </c>
      <c r="U32" t="s">
        <v>1597</v>
      </c>
      <c r="V32" t="s">
        <v>1598</v>
      </c>
      <c r="W32" t="s">
        <v>1069</v>
      </c>
      <c r="X32" t="s">
        <v>827</v>
      </c>
      <c r="Y32" t="s">
        <v>827</v>
      </c>
      <c r="Z32" t="s">
        <v>1599</v>
      </c>
      <c r="AA32" t="s">
        <v>1600</v>
      </c>
      <c r="AB32" t="s">
        <v>1601</v>
      </c>
      <c r="AC32" t="s">
        <v>1602</v>
      </c>
      <c r="AD32" t="s">
        <v>1603</v>
      </c>
    </row>
    <row r="33" spans="1:30" x14ac:dyDescent="1.25">
      <c r="A33" t="s">
        <v>3</v>
      </c>
      <c r="B33" t="s">
        <v>222</v>
      </c>
      <c r="C33" t="s">
        <v>1604</v>
      </c>
      <c r="D33" t="s">
        <v>1605</v>
      </c>
      <c r="E33" t="s">
        <v>1606</v>
      </c>
      <c r="F33" t="s">
        <v>1607</v>
      </c>
      <c r="G33" t="s">
        <v>874</v>
      </c>
      <c r="H33" t="s">
        <v>1608</v>
      </c>
      <c r="I33" t="s">
        <v>1609</v>
      </c>
      <c r="J33" t="s">
        <v>1610</v>
      </c>
      <c r="K33" t="s">
        <v>1611</v>
      </c>
      <c r="L33" t="s">
        <v>1612</v>
      </c>
      <c r="M33" t="s">
        <v>1613</v>
      </c>
      <c r="N33" t="s">
        <v>1355</v>
      </c>
      <c r="O33" t="s">
        <v>1614</v>
      </c>
      <c r="P33" t="s">
        <v>827</v>
      </c>
      <c r="Q33" t="s">
        <v>1615</v>
      </c>
      <c r="R33" t="s">
        <v>1616</v>
      </c>
      <c r="S33" t="s">
        <v>840</v>
      </c>
      <c r="T33" t="s">
        <v>870</v>
      </c>
      <c r="U33" t="s">
        <v>1617</v>
      </c>
      <c r="V33" t="s">
        <v>1618</v>
      </c>
      <c r="W33" t="s">
        <v>1619</v>
      </c>
      <c r="X33" t="s">
        <v>827</v>
      </c>
      <c r="Y33" t="s">
        <v>827</v>
      </c>
      <c r="Z33" t="s">
        <v>1620</v>
      </c>
      <c r="AA33" t="s">
        <v>1621</v>
      </c>
      <c r="AB33" t="s">
        <v>1622</v>
      </c>
      <c r="AC33" t="s">
        <v>1623</v>
      </c>
      <c r="AD33" t="s">
        <v>1624</v>
      </c>
    </row>
    <row r="34" spans="1:30" x14ac:dyDescent="1.25">
      <c r="A34" t="s">
        <v>3</v>
      </c>
      <c r="B34" t="s">
        <v>224</v>
      </c>
      <c r="C34" t="s">
        <v>1625</v>
      </c>
      <c r="D34" t="s">
        <v>1626</v>
      </c>
      <c r="E34" t="s">
        <v>1627</v>
      </c>
      <c r="F34" t="s">
        <v>1628</v>
      </c>
      <c r="G34" t="s">
        <v>827</v>
      </c>
      <c r="H34" t="s">
        <v>1629</v>
      </c>
      <c r="I34" t="s">
        <v>1630</v>
      </c>
      <c r="J34" t="s">
        <v>1631</v>
      </c>
      <c r="K34" t="s">
        <v>827</v>
      </c>
      <c r="L34" t="s">
        <v>1632</v>
      </c>
      <c r="M34" t="s">
        <v>1633</v>
      </c>
      <c r="N34" t="s">
        <v>1403</v>
      </c>
      <c r="O34" t="s">
        <v>1634</v>
      </c>
      <c r="P34" t="s">
        <v>827</v>
      </c>
      <c r="Q34" t="s">
        <v>1635</v>
      </c>
      <c r="R34" t="s">
        <v>1635</v>
      </c>
      <c r="S34" t="s">
        <v>827</v>
      </c>
      <c r="T34" t="s">
        <v>1636</v>
      </c>
      <c r="U34" t="s">
        <v>1637</v>
      </c>
      <c r="V34" t="s">
        <v>1638</v>
      </c>
      <c r="W34" t="s">
        <v>874</v>
      </c>
      <c r="X34" t="s">
        <v>1639</v>
      </c>
      <c r="Y34" t="s">
        <v>1640</v>
      </c>
      <c r="Z34" t="s">
        <v>827</v>
      </c>
      <c r="AA34" t="s">
        <v>1641</v>
      </c>
      <c r="AB34" t="s">
        <v>1642</v>
      </c>
      <c r="AC34" t="s">
        <v>1643</v>
      </c>
      <c r="AD34" t="s">
        <v>1644</v>
      </c>
    </row>
    <row r="35" spans="1:30" x14ac:dyDescent="1.25">
      <c r="A35" t="s">
        <v>3</v>
      </c>
      <c r="B35" t="s">
        <v>341</v>
      </c>
      <c r="C35" t="s">
        <v>1645</v>
      </c>
      <c r="D35" t="s">
        <v>1646</v>
      </c>
      <c r="E35" t="s">
        <v>1647</v>
      </c>
      <c r="F35" t="s">
        <v>1648</v>
      </c>
      <c r="G35" t="s">
        <v>874</v>
      </c>
      <c r="H35" t="s">
        <v>1649</v>
      </c>
      <c r="I35" t="s">
        <v>1650</v>
      </c>
      <c r="J35" t="s">
        <v>1651</v>
      </c>
      <c r="K35" t="s">
        <v>827</v>
      </c>
      <c r="L35" t="s">
        <v>1652</v>
      </c>
      <c r="M35" t="s">
        <v>1653</v>
      </c>
      <c r="N35" t="s">
        <v>1506</v>
      </c>
      <c r="O35" t="s">
        <v>1654</v>
      </c>
      <c r="P35" t="s">
        <v>827</v>
      </c>
      <c r="Q35" t="s">
        <v>1655</v>
      </c>
      <c r="R35" t="s">
        <v>1656</v>
      </c>
      <c r="S35" t="s">
        <v>840</v>
      </c>
      <c r="T35" t="s">
        <v>1433</v>
      </c>
      <c r="U35" t="s">
        <v>1657</v>
      </c>
      <c r="V35" t="s">
        <v>1657</v>
      </c>
      <c r="W35" t="s">
        <v>827</v>
      </c>
      <c r="X35" t="s">
        <v>1658</v>
      </c>
      <c r="Y35" t="s">
        <v>827</v>
      </c>
      <c r="Z35" t="s">
        <v>1659</v>
      </c>
      <c r="AA35" t="s">
        <v>1660</v>
      </c>
      <c r="AB35" t="s">
        <v>1661</v>
      </c>
      <c r="AC35" t="s">
        <v>1662</v>
      </c>
      <c r="AD35" t="s">
        <v>1663</v>
      </c>
    </row>
    <row r="36" spans="1:30" x14ac:dyDescent="1.25">
      <c r="A36" t="s">
        <v>3</v>
      </c>
      <c r="B36" t="s">
        <v>404</v>
      </c>
      <c r="C36" t="s">
        <v>1664</v>
      </c>
      <c r="D36" t="s">
        <v>1665</v>
      </c>
      <c r="E36" t="s">
        <v>1666</v>
      </c>
      <c r="F36" t="s">
        <v>1667</v>
      </c>
      <c r="G36" t="s">
        <v>827</v>
      </c>
      <c r="H36" t="s">
        <v>1668</v>
      </c>
      <c r="I36" t="s">
        <v>1669</v>
      </c>
      <c r="J36" t="s">
        <v>1670</v>
      </c>
      <c r="K36" t="s">
        <v>827</v>
      </c>
      <c r="L36" t="s">
        <v>1671</v>
      </c>
      <c r="M36" t="s">
        <v>1672</v>
      </c>
      <c r="N36" t="s">
        <v>1355</v>
      </c>
      <c r="O36" t="s">
        <v>1673</v>
      </c>
      <c r="P36" t="s">
        <v>1674</v>
      </c>
      <c r="Q36" t="s">
        <v>1675</v>
      </c>
      <c r="R36" t="s">
        <v>1676</v>
      </c>
      <c r="S36" t="s">
        <v>957</v>
      </c>
      <c r="T36" t="s">
        <v>903</v>
      </c>
      <c r="U36" t="s">
        <v>1677</v>
      </c>
      <c r="V36" t="s">
        <v>1678</v>
      </c>
      <c r="W36" t="s">
        <v>1679</v>
      </c>
      <c r="X36" t="s">
        <v>1680</v>
      </c>
      <c r="Y36" t="s">
        <v>1144</v>
      </c>
      <c r="Z36" t="s">
        <v>1681</v>
      </c>
      <c r="AA36" t="s">
        <v>1682</v>
      </c>
      <c r="AB36" t="s">
        <v>1683</v>
      </c>
      <c r="AC36" t="s">
        <v>1684</v>
      </c>
      <c r="AD36" t="s">
        <v>1685</v>
      </c>
    </row>
    <row r="37" spans="1:30" x14ac:dyDescent="1.25">
      <c r="A37" t="s">
        <v>3</v>
      </c>
      <c r="B37" t="s">
        <v>413</v>
      </c>
      <c r="C37" t="s">
        <v>1686</v>
      </c>
      <c r="D37" t="s">
        <v>1687</v>
      </c>
      <c r="E37" t="s">
        <v>1688</v>
      </c>
      <c r="F37" t="s">
        <v>1689</v>
      </c>
      <c r="G37" t="s">
        <v>850</v>
      </c>
      <c r="H37" t="s">
        <v>1690</v>
      </c>
      <c r="I37" t="s">
        <v>1691</v>
      </c>
      <c r="J37" t="s">
        <v>1692</v>
      </c>
      <c r="K37" t="s">
        <v>1693</v>
      </c>
      <c r="L37" t="s">
        <v>1694</v>
      </c>
      <c r="M37" t="s">
        <v>1695</v>
      </c>
      <c r="N37" t="s">
        <v>1296</v>
      </c>
      <c r="O37" t="s">
        <v>1696</v>
      </c>
      <c r="P37" t="s">
        <v>1611</v>
      </c>
      <c r="Q37" t="s">
        <v>1697</v>
      </c>
      <c r="R37" t="s">
        <v>1698</v>
      </c>
      <c r="S37" t="s">
        <v>1355</v>
      </c>
      <c r="T37" t="s">
        <v>827</v>
      </c>
      <c r="U37" t="s">
        <v>1699</v>
      </c>
      <c r="V37" t="s">
        <v>1699</v>
      </c>
      <c r="W37" t="s">
        <v>827</v>
      </c>
      <c r="X37" t="s">
        <v>1700</v>
      </c>
      <c r="Y37" t="s">
        <v>827</v>
      </c>
      <c r="Z37" t="s">
        <v>1701</v>
      </c>
      <c r="AA37" t="s">
        <v>1702</v>
      </c>
      <c r="AB37" t="s">
        <v>1703</v>
      </c>
      <c r="AC37" t="s">
        <v>1704</v>
      </c>
      <c r="AD37" t="s">
        <v>1705</v>
      </c>
    </row>
    <row r="38" spans="1:30" x14ac:dyDescent="1.25">
      <c r="A38" t="s">
        <v>3</v>
      </c>
      <c r="B38" t="s">
        <v>424</v>
      </c>
      <c r="C38" t="s">
        <v>1706</v>
      </c>
      <c r="D38" t="s">
        <v>1707</v>
      </c>
      <c r="E38" t="s">
        <v>1708</v>
      </c>
      <c r="F38" t="s">
        <v>1533</v>
      </c>
      <c r="G38" t="s">
        <v>874</v>
      </c>
      <c r="H38" t="s">
        <v>1709</v>
      </c>
      <c r="I38" t="s">
        <v>1710</v>
      </c>
      <c r="J38" t="s">
        <v>1711</v>
      </c>
      <c r="K38" t="s">
        <v>827</v>
      </c>
      <c r="L38" t="s">
        <v>1711</v>
      </c>
      <c r="M38" t="s">
        <v>1712</v>
      </c>
      <c r="N38" t="s">
        <v>957</v>
      </c>
      <c r="O38" t="s">
        <v>1713</v>
      </c>
      <c r="P38" t="s">
        <v>827</v>
      </c>
      <c r="Q38" t="s">
        <v>1714</v>
      </c>
      <c r="R38" t="s">
        <v>1715</v>
      </c>
      <c r="S38" t="s">
        <v>827</v>
      </c>
      <c r="T38" t="s">
        <v>1619</v>
      </c>
      <c r="U38" t="s">
        <v>1716</v>
      </c>
      <c r="V38" t="s">
        <v>1716</v>
      </c>
      <c r="W38" t="s">
        <v>827</v>
      </c>
      <c r="X38" t="s">
        <v>827</v>
      </c>
      <c r="Y38" t="s">
        <v>875</v>
      </c>
      <c r="Z38" t="s">
        <v>1717</v>
      </c>
      <c r="AA38" t="s">
        <v>1718</v>
      </c>
      <c r="AB38" t="s">
        <v>1719</v>
      </c>
      <c r="AC38" t="s">
        <v>1720</v>
      </c>
      <c r="AD38" t="s">
        <v>1721</v>
      </c>
    </row>
    <row r="39" spans="1:30" x14ac:dyDescent="1.25">
      <c r="A39" t="s">
        <v>3</v>
      </c>
      <c r="B39" t="s">
        <v>426</v>
      </c>
      <c r="C39" t="s">
        <v>1722</v>
      </c>
      <c r="D39" t="s">
        <v>1723</v>
      </c>
      <c r="E39" t="s">
        <v>1724</v>
      </c>
      <c r="F39" t="s">
        <v>1725</v>
      </c>
      <c r="G39" t="s">
        <v>827</v>
      </c>
      <c r="H39" t="s">
        <v>1726</v>
      </c>
      <c r="I39" t="s">
        <v>1727</v>
      </c>
      <c r="J39" t="s">
        <v>1728</v>
      </c>
      <c r="K39" t="s">
        <v>827</v>
      </c>
      <c r="L39" t="s">
        <v>1728</v>
      </c>
      <c r="M39" t="s">
        <v>1729</v>
      </c>
      <c r="N39" t="s">
        <v>1005</v>
      </c>
      <c r="O39" t="s">
        <v>1730</v>
      </c>
      <c r="P39" t="s">
        <v>827</v>
      </c>
      <c r="Q39" t="s">
        <v>1253</v>
      </c>
      <c r="R39" t="s">
        <v>1253</v>
      </c>
      <c r="S39" t="s">
        <v>827</v>
      </c>
      <c r="T39" t="s">
        <v>1144</v>
      </c>
      <c r="U39" t="s">
        <v>1731</v>
      </c>
      <c r="V39" t="s">
        <v>1732</v>
      </c>
      <c r="W39" t="s">
        <v>1733</v>
      </c>
      <c r="X39" t="s">
        <v>827</v>
      </c>
      <c r="Y39" t="s">
        <v>856</v>
      </c>
      <c r="Z39" t="s">
        <v>827</v>
      </c>
      <c r="AA39" t="s">
        <v>1734</v>
      </c>
      <c r="AB39" t="s">
        <v>1735</v>
      </c>
      <c r="AC39" t="s">
        <v>1736</v>
      </c>
      <c r="AD39" t="s">
        <v>1737</v>
      </c>
    </row>
    <row r="40" spans="1:30" x14ac:dyDescent="1.25">
      <c r="A40" t="s">
        <v>3</v>
      </c>
      <c r="B40" t="s">
        <v>427</v>
      </c>
      <c r="C40" t="s">
        <v>1738</v>
      </c>
      <c r="D40" t="s">
        <v>1739</v>
      </c>
      <c r="E40" t="s">
        <v>1740</v>
      </c>
      <c r="F40" t="s">
        <v>1741</v>
      </c>
      <c r="G40" t="s">
        <v>827</v>
      </c>
      <c r="H40" t="s">
        <v>1742</v>
      </c>
      <c r="I40" t="s">
        <v>1743</v>
      </c>
      <c r="J40" t="s">
        <v>1744</v>
      </c>
      <c r="K40" t="s">
        <v>827</v>
      </c>
      <c r="L40" t="s">
        <v>1745</v>
      </c>
      <c r="M40" t="s">
        <v>1746</v>
      </c>
      <c r="N40" t="s">
        <v>1005</v>
      </c>
      <c r="O40" t="s">
        <v>1747</v>
      </c>
      <c r="P40" t="s">
        <v>827</v>
      </c>
      <c r="Q40" t="s">
        <v>1748</v>
      </c>
      <c r="R40" t="s">
        <v>1749</v>
      </c>
      <c r="S40" t="s">
        <v>827</v>
      </c>
      <c r="T40" t="s">
        <v>903</v>
      </c>
      <c r="U40" t="s">
        <v>1750</v>
      </c>
      <c r="V40" t="s">
        <v>1751</v>
      </c>
      <c r="W40" t="s">
        <v>1752</v>
      </c>
      <c r="X40" t="s">
        <v>1753</v>
      </c>
      <c r="Y40" t="s">
        <v>827</v>
      </c>
      <c r="Z40" t="s">
        <v>1754</v>
      </c>
      <c r="AA40" t="s">
        <v>1755</v>
      </c>
      <c r="AB40" t="s">
        <v>1756</v>
      </c>
      <c r="AC40" t="s">
        <v>1757</v>
      </c>
      <c r="AD40" t="s">
        <v>1758</v>
      </c>
    </row>
    <row r="41" spans="1:30" x14ac:dyDescent="1.25">
      <c r="A41" t="s">
        <v>3</v>
      </c>
      <c r="B41" t="s">
        <v>429</v>
      </c>
      <c r="C41" t="s">
        <v>1759</v>
      </c>
      <c r="D41" t="s">
        <v>1760</v>
      </c>
      <c r="E41" t="s">
        <v>1761</v>
      </c>
      <c r="F41" t="s">
        <v>1762</v>
      </c>
      <c r="G41" t="s">
        <v>827</v>
      </c>
      <c r="H41" t="s">
        <v>1763</v>
      </c>
      <c r="I41" t="s">
        <v>1764</v>
      </c>
      <c r="J41" t="s">
        <v>1765</v>
      </c>
      <c r="K41" t="s">
        <v>827</v>
      </c>
      <c r="L41" t="s">
        <v>1766</v>
      </c>
      <c r="M41" t="s">
        <v>1767</v>
      </c>
      <c r="N41" t="s">
        <v>1403</v>
      </c>
      <c r="O41" t="s">
        <v>1768</v>
      </c>
      <c r="P41" t="s">
        <v>827</v>
      </c>
      <c r="Q41" t="s">
        <v>1769</v>
      </c>
      <c r="R41" t="s">
        <v>1770</v>
      </c>
      <c r="S41" t="s">
        <v>840</v>
      </c>
      <c r="T41" t="s">
        <v>827</v>
      </c>
      <c r="U41" t="s">
        <v>1771</v>
      </c>
      <c r="V41" t="s">
        <v>1772</v>
      </c>
      <c r="W41" t="s">
        <v>957</v>
      </c>
      <c r="X41" t="s">
        <v>1773</v>
      </c>
      <c r="Y41" t="s">
        <v>1381</v>
      </c>
      <c r="Z41" t="s">
        <v>1774</v>
      </c>
      <c r="AA41" t="s">
        <v>1775</v>
      </c>
      <c r="AB41" t="s">
        <v>1776</v>
      </c>
      <c r="AC41" t="s">
        <v>1777</v>
      </c>
      <c r="AD41" t="s">
        <v>1778</v>
      </c>
    </row>
    <row r="42" spans="1:30" x14ac:dyDescent="1.25">
      <c r="A42" t="s">
        <v>3</v>
      </c>
      <c r="B42" t="s">
        <v>430</v>
      </c>
      <c r="C42" t="s">
        <v>1779</v>
      </c>
      <c r="D42" t="s">
        <v>1780</v>
      </c>
      <c r="E42" t="s">
        <v>1781</v>
      </c>
      <c r="F42" t="s">
        <v>1782</v>
      </c>
      <c r="G42" t="s">
        <v>827</v>
      </c>
      <c r="H42" t="s">
        <v>1783</v>
      </c>
      <c r="I42" t="s">
        <v>1784</v>
      </c>
      <c r="J42" t="s">
        <v>1785</v>
      </c>
      <c r="K42" t="s">
        <v>827</v>
      </c>
      <c r="L42" t="s">
        <v>1786</v>
      </c>
      <c r="M42" t="s">
        <v>1787</v>
      </c>
      <c r="N42" t="s">
        <v>1506</v>
      </c>
      <c r="O42" t="s">
        <v>1788</v>
      </c>
      <c r="P42" t="s">
        <v>874</v>
      </c>
      <c r="Q42" t="s">
        <v>1789</v>
      </c>
      <c r="R42" t="s">
        <v>1790</v>
      </c>
      <c r="S42" t="s">
        <v>874</v>
      </c>
      <c r="T42" t="s">
        <v>837</v>
      </c>
      <c r="U42" t="s">
        <v>1791</v>
      </c>
      <c r="V42" t="s">
        <v>1791</v>
      </c>
      <c r="W42" t="s">
        <v>827</v>
      </c>
      <c r="X42" t="s">
        <v>1792</v>
      </c>
      <c r="Y42" t="s">
        <v>875</v>
      </c>
      <c r="Z42" t="s">
        <v>1793</v>
      </c>
      <c r="AA42" t="s">
        <v>1794</v>
      </c>
      <c r="AB42" t="s">
        <v>1795</v>
      </c>
      <c r="AC42" t="s">
        <v>1796</v>
      </c>
      <c r="AD42" t="s">
        <v>1797</v>
      </c>
    </row>
    <row r="43" spans="1:30" x14ac:dyDescent="1.25">
      <c r="A43" t="s">
        <v>3</v>
      </c>
      <c r="B43" t="s">
        <v>431</v>
      </c>
      <c r="C43" t="s">
        <v>1798</v>
      </c>
      <c r="D43" t="s">
        <v>1799</v>
      </c>
      <c r="E43" t="s">
        <v>1800</v>
      </c>
      <c r="F43" t="s">
        <v>1801</v>
      </c>
      <c r="G43" t="s">
        <v>827</v>
      </c>
      <c r="H43" t="s">
        <v>1802</v>
      </c>
      <c r="I43" t="s">
        <v>1803</v>
      </c>
      <c r="J43" t="s">
        <v>1804</v>
      </c>
      <c r="K43" t="s">
        <v>827</v>
      </c>
      <c r="L43" t="s">
        <v>1805</v>
      </c>
      <c r="M43" t="s">
        <v>1806</v>
      </c>
      <c r="N43" t="s">
        <v>1506</v>
      </c>
      <c r="O43" t="s">
        <v>1807</v>
      </c>
      <c r="P43" t="s">
        <v>827</v>
      </c>
      <c r="Q43" t="s">
        <v>1808</v>
      </c>
      <c r="R43" t="s">
        <v>1809</v>
      </c>
      <c r="S43" t="s">
        <v>1810</v>
      </c>
      <c r="T43" t="s">
        <v>1811</v>
      </c>
      <c r="U43" t="s">
        <v>1812</v>
      </c>
      <c r="V43" t="s">
        <v>1813</v>
      </c>
      <c r="W43" t="s">
        <v>874</v>
      </c>
      <c r="X43" t="s">
        <v>1814</v>
      </c>
      <c r="Y43" t="s">
        <v>827</v>
      </c>
      <c r="Z43" t="s">
        <v>1815</v>
      </c>
      <c r="AA43" t="s">
        <v>1816</v>
      </c>
      <c r="AB43" t="s">
        <v>1817</v>
      </c>
      <c r="AC43" t="s">
        <v>1818</v>
      </c>
      <c r="AD43" t="s">
        <v>1819</v>
      </c>
    </row>
    <row r="44" spans="1:30" x14ac:dyDescent="1.25">
      <c r="A44" t="s">
        <v>3</v>
      </c>
      <c r="B44" t="s">
        <v>499</v>
      </c>
      <c r="C44" t="s">
        <v>1820</v>
      </c>
      <c r="D44" t="s">
        <v>1821</v>
      </c>
      <c r="E44" t="s">
        <v>1822</v>
      </c>
      <c r="F44" t="s">
        <v>1823</v>
      </c>
      <c r="G44" t="s">
        <v>827</v>
      </c>
      <c r="H44" t="s">
        <v>1824</v>
      </c>
      <c r="I44" t="s">
        <v>1825</v>
      </c>
      <c r="J44" t="s">
        <v>1826</v>
      </c>
      <c r="K44" t="s">
        <v>827</v>
      </c>
      <c r="L44" t="s">
        <v>1827</v>
      </c>
      <c r="M44" t="s">
        <v>1828</v>
      </c>
      <c r="N44" t="s">
        <v>1064</v>
      </c>
      <c r="O44" t="s">
        <v>1829</v>
      </c>
      <c r="P44" t="s">
        <v>827</v>
      </c>
      <c r="Q44" t="s">
        <v>1830</v>
      </c>
      <c r="R44" t="s">
        <v>1831</v>
      </c>
      <c r="S44" t="s">
        <v>1832</v>
      </c>
      <c r="T44" t="s">
        <v>1674</v>
      </c>
      <c r="U44" t="s">
        <v>1833</v>
      </c>
      <c r="V44" t="s">
        <v>1834</v>
      </c>
      <c r="W44" t="s">
        <v>1835</v>
      </c>
      <c r="X44" t="s">
        <v>1611</v>
      </c>
      <c r="Y44" t="s">
        <v>1836</v>
      </c>
      <c r="Z44" t="s">
        <v>1837</v>
      </c>
      <c r="AA44" t="s">
        <v>1838</v>
      </c>
      <c r="AB44" t="s">
        <v>1839</v>
      </c>
      <c r="AC44" t="s">
        <v>1840</v>
      </c>
      <c r="AD44" t="s">
        <v>1841</v>
      </c>
    </row>
    <row r="45" spans="1:30" x14ac:dyDescent="1.25">
      <c r="A45" t="s">
        <v>3</v>
      </c>
      <c r="B45" t="s">
        <v>527</v>
      </c>
      <c r="C45" t="s">
        <v>1842</v>
      </c>
      <c r="D45" t="s">
        <v>1843</v>
      </c>
      <c r="E45" t="s">
        <v>1844</v>
      </c>
      <c r="F45" t="s">
        <v>1845</v>
      </c>
      <c r="G45" t="s">
        <v>827</v>
      </c>
      <c r="H45" t="s">
        <v>1846</v>
      </c>
      <c r="I45" t="s">
        <v>1847</v>
      </c>
      <c r="J45" t="s">
        <v>1848</v>
      </c>
      <c r="K45" t="s">
        <v>827</v>
      </c>
      <c r="L45" t="s">
        <v>1848</v>
      </c>
      <c r="M45" t="s">
        <v>1849</v>
      </c>
      <c r="N45" t="s">
        <v>1850</v>
      </c>
      <c r="O45" t="s">
        <v>1851</v>
      </c>
      <c r="P45" t="s">
        <v>827</v>
      </c>
      <c r="Q45" t="s">
        <v>1852</v>
      </c>
      <c r="R45" t="s">
        <v>1852</v>
      </c>
      <c r="S45" t="s">
        <v>1144</v>
      </c>
      <c r="T45" t="s">
        <v>1144</v>
      </c>
      <c r="U45" t="s">
        <v>1853</v>
      </c>
      <c r="V45" t="s">
        <v>1853</v>
      </c>
      <c r="W45" t="s">
        <v>827</v>
      </c>
      <c r="X45" t="s">
        <v>827</v>
      </c>
      <c r="Y45" t="s">
        <v>827</v>
      </c>
      <c r="Z45" t="s">
        <v>1854</v>
      </c>
      <c r="AA45" t="s">
        <v>1855</v>
      </c>
      <c r="AB45" t="s">
        <v>1856</v>
      </c>
      <c r="AC45" t="s">
        <v>1857</v>
      </c>
      <c r="AD45" t="s">
        <v>1858</v>
      </c>
    </row>
    <row r="46" spans="1:30" x14ac:dyDescent="1.25">
      <c r="A46" t="s">
        <v>3</v>
      </c>
      <c r="B46" t="s">
        <v>540</v>
      </c>
      <c r="C46" t="s">
        <v>1859</v>
      </c>
      <c r="D46" t="s">
        <v>1860</v>
      </c>
      <c r="E46" t="s">
        <v>1861</v>
      </c>
      <c r="F46" t="s">
        <v>1862</v>
      </c>
      <c r="G46" t="s">
        <v>957</v>
      </c>
      <c r="H46" t="s">
        <v>1863</v>
      </c>
      <c r="I46" t="s">
        <v>1864</v>
      </c>
      <c r="J46" t="s">
        <v>1865</v>
      </c>
      <c r="K46" t="s">
        <v>1866</v>
      </c>
      <c r="L46" t="s">
        <v>1867</v>
      </c>
      <c r="M46" t="s">
        <v>1868</v>
      </c>
      <c r="N46" t="s">
        <v>1869</v>
      </c>
      <c r="O46" t="s">
        <v>1870</v>
      </c>
      <c r="P46" t="s">
        <v>827</v>
      </c>
      <c r="Q46" t="s">
        <v>1871</v>
      </c>
      <c r="R46" t="s">
        <v>1872</v>
      </c>
      <c r="S46" t="s">
        <v>903</v>
      </c>
      <c r="T46" t="s">
        <v>875</v>
      </c>
      <c r="U46" t="s">
        <v>1873</v>
      </c>
      <c r="V46" t="s">
        <v>1873</v>
      </c>
      <c r="W46" t="s">
        <v>827</v>
      </c>
      <c r="X46" t="s">
        <v>1874</v>
      </c>
      <c r="Y46" t="s">
        <v>827</v>
      </c>
      <c r="Z46" t="s">
        <v>1875</v>
      </c>
      <c r="AA46" t="s">
        <v>1876</v>
      </c>
      <c r="AB46" t="s">
        <v>1877</v>
      </c>
      <c r="AC46" t="s">
        <v>1878</v>
      </c>
      <c r="AD46" t="s">
        <v>1879</v>
      </c>
    </row>
    <row r="47" spans="1:30" x14ac:dyDescent="1.25">
      <c r="A47" t="s">
        <v>3</v>
      </c>
      <c r="B47" t="s">
        <v>642</v>
      </c>
      <c r="C47" t="s">
        <v>1880</v>
      </c>
      <c r="D47" t="s">
        <v>1881</v>
      </c>
      <c r="E47" t="s">
        <v>1882</v>
      </c>
      <c r="F47" t="s">
        <v>1883</v>
      </c>
      <c r="G47" t="s">
        <v>827</v>
      </c>
      <c r="H47" t="s">
        <v>1884</v>
      </c>
      <c r="I47" t="s">
        <v>1885</v>
      </c>
      <c r="J47" t="s">
        <v>1886</v>
      </c>
      <c r="K47" t="s">
        <v>827</v>
      </c>
      <c r="L47" t="s">
        <v>1886</v>
      </c>
      <c r="M47" t="s">
        <v>1887</v>
      </c>
      <c r="N47" t="s">
        <v>1403</v>
      </c>
      <c r="O47" t="s">
        <v>1888</v>
      </c>
      <c r="P47" t="s">
        <v>827</v>
      </c>
      <c r="Q47" t="s">
        <v>1889</v>
      </c>
      <c r="R47" t="s">
        <v>1890</v>
      </c>
      <c r="S47" t="s">
        <v>827</v>
      </c>
      <c r="T47" t="s">
        <v>1121</v>
      </c>
      <c r="U47" t="s">
        <v>1891</v>
      </c>
      <c r="V47" t="s">
        <v>1892</v>
      </c>
      <c r="W47" t="s">
        <v>840</v>
      </c>
      <c r="X47" t="s">
        <v>827</v>
      </c>
      <c r="Y47" t="s">
        <v>827</v>
      </c>
      <c r="Z47" t="s">
        <v>1893</v>
      </c>
      <c r="AA47" t="s">
        <v>1894</v>
      </c>
      <c r="AB47" t="s">
        <v>1895</v>
      </c>
      <c r="AC47" t="s">
        <v>827</v>
      </c>
      <c r="AD47" t="s">
        <v>1896</v>
      </c>
    </row>
    <row r="48" spans="1:30" x14ac:dyDescent="1.25">
      <c r="A48" t="s">
        <v>3</v>
      </c>
      <c r="B48" t="s">
        <v>648</v>
      </c>
      <c r="C48" t="s">
        <v>1897</v>
      </c>
      <c r="D48" t="s">
        <v>1898</v>
      </c>
      <c r="E48" t="s">
        <v>1899</v>
      </c>
      <c r="F48" t="s">
        <v>1900</v>
      </c>
      <c r="G48" t="s">
        <v>874</v>
      </c>
      <c r="H48" t="s">
        <v>1901</v>
      </c>
      <c r="I48" t="s">
        <v>1902</v>
      </c>
      <c r="J48" t="s">
        <v>1903</v>
      </c>
      <c r="K48" t="s">
        <v>827</v>
      </c>
      <c r="L48" t="s">
        <v>1903</v>
      </c>
      <c r="M48" t="s">
        <v>1904</v>
      </c>
      <c r="N48" t="s">
        <v>1552</v>
      </c>
      <c r="O48" t="s">
        <v>1905</v>
      </c>
      <c r="P48" t="s">
        <v>827</v>
      </c>
      <c r="Q48" t="s">
        <v>1906</v>
      </c>
      <c r="R48" t="s">
        <v>1907</v>
      </c>
      <c r="S48" t="s">
        <v>827</v>
      </c>
      <c r="T48" t="s">
        <v>1064</v>
      </c>
      <c r="U48" t="s">
        <v>1908</v>
      </c>
      <c r="V48" t="s">
        <v>1909</v>
      </c>
      <c r="W48" t="s">
        <v>874</v>
      </c>
      <c r="X48" t="s">
        <v>1910</v>
      </c>
      <c r="Y48" t="s">
        <v>827</v>
      </c>
      <c r="Z48" t="s">
        <v>1911</v>
      </c>
      <c r="AA48" t="s">
        <v>1912</v>
      </c>
      <c r="AB48" t="s">
        <v>1913</v>
      </c>
      <c r="AC48" t="s">
        <v>1914</v>
      </c>
      <c r="AD48" t="s">
        <v>1915</v>
      </c>
    </row>
    <row r="49" spans="1:30" x14ac:dyDescent="1.25">
      <c r="A49" t="s">
        <v>3</v>
      </c>
      <c r="B49" t="s">
        <v>696</v>
      </c>
      <c r="C49" t="s">
        <v>1916</v>
      </c>
      <c r="D49" t="s">
        <v>1917</v>
      </c>
      <c r="E49" t="s">
        <v>1918</v>
      </c>
      <c r="F49" t="s">
        <v>1919</v>
      </c>
      <c r="G49" t="s">
        <v>903</v>
      </c>
      <c r="H49" t="s">
        <v>1920</v>
      </c>
      <c r="I49" t="s">
        <v>1921</v>
      </c>
      <c r="J49" t="s">
        <v>1922</v>
      </c>
      <c r="K49" t="s">
        <v>1923</v>
      </c>
      <c r="L49" t="s">
        <v>1924</v>
      </c>
      <c r="M49" t="s">
        <v>1925</v>
      </c>
      <c r="N49" t="s">
        <v>1041</v>
      </c>
      <c r="O49" t="s">
        <v>1926</v>
      </c>
      <c r="P49" t="s">
        <v>827</v>
      </c>
      <c r="Q49" t="s">
        <v>1927</v>
      </c>
      <c r="R49" t="s">
        <v>1928</v>
      </c>
      <c r="S49" t="s">
        <v>1752</v>
      </c>
      <c r="T49" t="s">
        <v>903</v>
      </c>
      <c r="U49" t="s">
        <v>1929</v>
      </c>
      <c r="V49" t="s">
        <v>1930</v>
      </c>
      <c r="W49" t="s">
        <v>1381</v>
      </c>
      <c r="X49" t="s">
        <v>1931</v>
      </c>
      <c r="Y49" t="s">
        <v>827</v>
      </c>
      <c r="Z49" t="s">
        <v>1932</v>
      </c>
      <c r="AA49" t="s">
        <v>1933</v>
      </c>
      <c r="AB49" t="s">
        <v>1934</v>
      </c>
      <c r="AC49" t="s">
        <v>1935</v>
      </c>
      <c r="AD49" t="s">
        <v>1936</v>
      </c>
    </row>
    <row r="50" spans="1:30" x14ac:dyDescent="1.25">
      <c r="A50" t="s">
        <v>3</v>
      </c>
      <c r="B50" t="s">
        <v>710</v>
      </c>
      <c r="C50" t="s">
        <v>1937</v>
      </c>
      <c r="D50" t="s">
        <v>1938</v>
      </c>
      <c r="E50" t="s">
        <v>1939</v>
      </c>
      <c r="F50" t="s">
        <v>1940</v>
      </c>
      <c r="G50" t="s">
        <v>1144</v>
      </c>
      <c r="H50" t="s">
        <v>1941</v>
      </c>
      <c r="I50" t="s">
        <v>1942</v>
      </c>
      <c r="J50" t="s">
        <v>1943</v>
      </c>
      <c r="K50" t="s">
        <v>827</v>
      </c>
      <c r="L50" t="s">
        <v>1944</v>
      </c>
      <c r="M50" t="s">
        <v>1945</v>
      </c>
      <c r="N50" t="s">
        <v>1064</v>
      </c>
      <c r="O50" t="s">
        <v>1946</v>
      </c>
      <c r="P50" t="s">
        <v>837</v>
      </c>
      <c r="Q50" t="s">
        <v>1947</v>
      </c>
      <c r="R50" t="s">
        <v>1948</v>
      </c>
      <c r="S50" t="s">
        <v>827</v>
      </c>
      <c r="T50" t="s">
        <v>874</v>
      </c>
      <c r="U50" t="s">
        <v>1949</v>
      </c>
      <c r="V50" t="s">
        <v>1950</v>
      </c>
      <c r="W50" t="s">
        <v>1951</v>
      </c>
      <c r="X50" t="s">
        <v>1952</v>
      </c>
      <c r="Y50" t="s">
        <v>870</v>
      </c>
      <c r="Z50" t="s">
        <v>1953</v>
      </c>
      <c r="AA50" t="s">
        <v>1954</v>
      </c>
      <c r="AB50" t="s">
        <v>1955</v>
      </c>
      <c r="AC50" t="s">
        <v>1956</v>
      </c>
      <c r="AD50" t="s">
        <v>1957</v>
      </c>
    </row>
    <row r="51" spans="1:30" x14ac:dyDescent="1.25">
      <c r="A51" t="s">
        <v>3</v>
      </c>
      <c r="B51" t="s">
        <v>733</v>
      </c>
      <c r="C51" t="s">
        <v>1958</v>
      </c>
      <c r="D51" t="s">
        <v>1959</v>
      </c>
      <c r="E51" t="s">
        <v>1960</v>
      </c>
      <c r="F51" t="s">
        <v>1961</v>
      </c>
      <c r="G51" t="s">
        <v>1640</v>
      </c>
      <c r="H51" t="s">
        <v>1962</v>
      </c>
      <c r="I51" t="s">
        <v>1963</v>
      </c>
      <c r="J51" t="s">
        <v>1964</v>
      </c>
      <c r="K51" t="s">
        <v>1965</v>
      </c>
      <c r="L51" t="s">
        <v>1966</v>
      </c>
      <c r="M51" t="s">
        <v>1967</v>
      </c>
      <c r="N51" t="s">
        <v>1968</v>
      </c>
      <c r="O51" t="s">
        <v>1969</v>
      </c>
      <c r="P51" t="s">
        <v>827</v>
      </c>
      <c r="Q51" t="s">
        <v>1970</v>
      </c>
      <c r="R51" t="s">
        <v>1971</v>
      </c>
      <c r="S51" t="s">
        <v>903</v>
      </c>
      <c r="T51" t="s">
        <v>837</v>
      </c>
      <c r="U51" t="s">
        <v>1972</v>
      </c>
      <c r="V51" t="s">
        <v>1973</v>
      </c>
      <c r="W51" t="s">
        <v>874</v>
      </c>
      <c r="X51" t="s">
        <v>827</v>
      </c>
      <c r="Y51" t="s">
        <v>827</v>
      </c>
      <c r="Z51" t="s">
        <v>1974</v>
      </c>
      <c r="AA51" t="s">
        <v>1975</v>
      </c>
      <c r="AB51" t="s">
        <v>1976</v>
      </c>
      <c r="AC51" t="s">
        <v>1977</v>
      </c>
      <c r="AD51" t="s">
        <v>827</v>
      </c>
    </row>
    <row r="52" spans="1:30" x14ac:dyDescent="1.25">
      <c r="A52" t="s">
        <v>3</v>
      </c>
      <c r="B52" t="s">
        <v>734</v>
      </c>
      <c r="C52" t="s">
        <v>1978</v>
      </c>
      <c r="D52" t="s">
        <v>1979</v>
      </c>
      <c r="E52" t="s">
        <v>1980</v>
      </c>
      <c r="F52" t="s">
        <v>1981</v>
      </c>
      <c r="G52" t="s">
        <v>827</v>
      </c>
      <c r="H52" t="s">
        <v>1982</v>
      </c>
      <c r="I52" t="s">
        <v>1983</v>
      </c>
      <c r="J52" t="s">
        <v>1984</v>
      </c>
      <c r="K52" t="s">
        <v>827</v>
      </c>
      <c r="L52" t="s">
        <v>1984</v>
      </c>
      <c r="M52" t="s">
        <v>1985</v>
      </c>
      <c r="N52" t="s">
        <v>1674</v>
      </c>
      <c r="O52" t="s">
        <v>1986</v>
      </c>
      <c r="P52" t="s">
        <v>827</v>
      </c>
      <c r="Q52" t="s">
        <v>1987</v>
      </c>
      <c r="R52" t="s">
        <v>1987</v>
      </c>
      <c r="S52" t="s">
        <v>827</v>
      </c>
      <c r="T52" t="s">
        <v>1810</v>
      </c>
      <c r="U52" t="s">
        <v>1988</v>
      </c>
      <c r="V52" t="s">
        <v>1989</v>
      </c>
      <c r="W52" t="s">
        <v>874</v>
      </c>
      <c r="X52" t="s">
        <v>827</v>
      </c>
      <c r="Y52" t="s">
        <v>827</v>
      </c>
      <c r="Z52" t="s">
        <v>1751</v>
      </c>
      <c r="AA52" t="s">
        <v>1990</v>
      </c>
      <c r="AB52" t="s">
        <v>1991</v>
      </c>
      <c r="AC52" t="s">
        <v>1992</v>
      </c>
      <c r="AD52" t="s">
        <v>1993</v>
      </c>
    </row>
    <row r="53" spans="1:30" x14ac:dyDescent="1.25">
      <c r="A53" t="s">
        <v>3</v>
      </c>
      <c r="B53" t="s">
        <v>735</v>
      </c>
      <c r="C53" t="s">
        <v>1994</v>
      </c>
      <c r="D53" t="s">
        <v>1995</v>
      </c>
      <c r="E53" t="s">
        <v>1996</v>
      </c>
      <c r="F53" t="s">
        <v>1997</v>
      </c>
      <c r="G53" t="s">
        <v>1998</v>
      </c>
      <c r="H53" t="s">
        <v>1999</v>
      </c>
      <c r="I53" t="s">
        <v>2000</v>
      </c>
      <c r="J53" t="s">
        <v>2001</v>
      </c>
      <c r="K53" t="s">
        <v>2002</v>
      </c>
      <c r="L53" t="s">
        <v>2003</v>
      </c>
      <c r="M53" t="s">
        <v>2004</v>
      </c>
      <c r="N53" t="s">
        <v>850</v>
      </c>
      <c r="O53" t="s">
        <v>2005</v>
      </c>
      <c r="P53" t="s">
        <v>827</v>
      </c>
      <c r="Q53" t="s">
        <v>2006</v>
      </c>
      <c r="R53" t="s">
        <v>2007</v>
      </c>
      <c r="S53" t="s">
        <v>2008</v>
      </c>
      <c r="T53" t="s">
        <v>903</v>
      </c>
      <c r="U53" t="s">
        <v>2009</v>
      </c>
      <c r="V53" t="s">
        <v>2010</v>
      </c>
      <c r="W53" t="s">
        <v>1619</v>
      </c>
      <c r="X53" t="s">
        <v>2011</v>
      </c>
      <c r="Y53" t="s">
        <v>827</v>
      </c>
      <c r="Z53" t="s">
        <v>2012</v>
      </c>
      <c r="AA53" t="s">
        <v>2013</v>
      </c>
      <c r="AB53" t="s">
        <v>2014</v>
      </c>
      <c r="AC53" t="s">
        <v>2015</v>
      </c>
      <c r="AD53" t="s">
        <v>2016</v>
      </c>
    </row>
    <row r="54" spans="1:30" x14ac:dyDescent="1.25">
      <c r="A54" t="s">
        <v>3</v>
      </c>
      <c r="B54" t="s">
        <v>759</v>
      </c>
      <c r="C54" t="s">
        <v>2017</v>
      </c>
      <c r="D54" t="s">
        <v>2018</v>
      </c>
      <c r="E54" t="s">
        <v>2019</v>
      </c>
      <c r="F54" t="s">
        <v>2020</v>
      </c>
      <c r="G54" t="s">
        <v>827</v>
      </c>
      <c r="H54" t="s">
        <v>2021</v>
      </c>
      <c r="I54" t="s">
        <v>2022</v>
      </c>
      <c r="J54" t="s">
        <v>2023</v>
      </c>
      <c r="K54" t="s">
        <v>827</v>
      </c>
      <c r="L54" t="s">
        <v>2024</v>
      </c>
      <c r="M54" t="s">
        <v>2025</v>
      </c>
      <c r="N54" t="s">
        <v>1810</v>
      </c>
      <c r="O54" t="s">
        <v>2026</v>
      </c>
      <c r="P54" t="s">
        <v>827</v>
      </c>
      <c r="Q54" t="s">
        <v>2027</v>
      </c>
      <c r="R54" t="s">
        <v>2028</v>
      </c>
      <c r="S54" t="s">
        <v>1144</v>
      </c>
      <c r="T54" t="s">
        <v>2029</v>
      </c>
      <c r="U54" t="s">
        <v>2030</v>
      </c>
      <c r="V54" t="s">
        <v>2031</v>
      </c>
      <c r="W54" t="s">
        <v>1640</v>
      </c>
      <c r="X54" t="s">
        <v>2032</v>
      </c>
      <c r="Y54" t="s">
        <v>827</v>
      </c>
      <c r="Z54" t="s">
        <v>2033</v>
      </c>
      <c r="AA54" t="s">
        <v>2034</v>
      </c>
      <c r="AB54" t="s">
        <v>2035</v>
      </c>
      <c r="AC54" t="s">
        <v>2036</v>
      </c>
      <c r="AD54" t="s">
        <v>2037</v>
      </c>
    </row>
    <row r="55" spans="1:30" x14ac:dyDescent="1.25">
      <c r="A55" t="s">
        <v>3</v>
      </c>
      <c r="B55" t="s">
        <v>762</v>
      </c>
      <c r="C55" t="s">
        <v>2038</v>
      </c>
      <c r="D55" t="s">
        <v>2039</v>
      </c>
      <c r="E55" t="s">
        <v>2040</v>
      </c>
      <c r="F55" t="s">
        <v>2041</v>
      </c>
      <c r="G55" t="s">
        <v>874</v>
      </c>
      <c r="H55" t="s">
        <v>2042</v>
      </c>
      <c r="I55" t="s">
        <v>2043</v>
      </c>
      <c r="J55" t="s">
        <v>2044</v>
      </c>
      <c r="K55" t="s">
        <v>1810</v>
      </c>
      <c r="L55" t="s">
        <v>2045</v>
      </c>
      <c r="M55" t="s">
        <v>2046</v>
      </c>
      <c r="N55" t="s">
        <v>2047</v>
      </c>
      <c r="O55" t="s">
        <v>2048</v>
      </c>
      <c r="P55" t="s">
        <v>827</v>
      </c>
      <c r="Q55" t="s">
        <v>2049</v>
      </c>
      <c r="R55" t="s">
        <v>2050</v>
      </c>
      <c r="S55" t="s">
        <v>840</v>
      </c>
      <c r="T55" t="s">
        <v>2051</v>
      </c>
      <c r="U55" t="s">
        <v>2052</v>
      </c>
      <c r="V55" t="s">
        <v>2052</v>
      </c>
      <c r="W55" t="s">
        <v>827</v>
      </c>
      <c r="X55" t="s">
        <v>827</v>
      </c>
      <c r="Y55" t="s">
        <v>827</v>
      </c>
      <c r="Z55" t="s">
        <v>2053</v>
      </c>
      <c r="AA55" t="s">
        <v>2054</v>
      </c>
      <c r="AB55" t="s">
        <v>2055</v>
      </c>
      <c r="AC55" t="s">
        <v>2056</v>
      </c>
      <c r="AD55" t="s">
        <v>2057</v>
      </c>
    </row>
    <row r="56" spans="1:30" x14ac:dyDescent="1.25">
      <c r="A56" t="s">
        <v>4</v>
      </c>
      <c r="B56" t="s">
        <v>205</v>
      </c>
      <c r="C56" t="s">
        <v>2058</v>
      </c>
      <c r="D56" t="s">
        <v>2059</v>
      </c>
      <c r="E56" t="s">
        <v>2060</v>
      </c>
      <c r="F56" t="s">
        <v>2061</v>
      </c>
      <c r="G56" t="s">
        <v>2062</v>
      </c>
      <c r="H56" t="s">
        <v>2063</v>
      </c>
      <c r="I56" t="s">
        <v>2064</v>
      </c>
      <c r="J56" t="s">
        <v>2065</v>
      </c>
      <c r="K56" t="s">
        <v>2066</v>
      </c>
      <c r="L56" t="s">
        <v>2067</v>
      </c>
      <c r="M56" t="s">
        <v>2068</v>
      </c>
      <c r="N56" t="s">
        <v>880</v>
      </c>
      <c r="O56" t="s">
        <v>2069</v>
      </c>
      <c r="P56" t="s">
        <v>2070</v>
      </c>
      <c r="Q56" t="s">
        <v>2071</v>
      </c>
      <c r="R56" t="s">
        <v>2072</v>
      </c>
      <c r="S56" t="s">
        <v>2073</v>
      </c>
      <c r="T56" t="s">
        <v>827</v>
      </c>
      <c r="U56" t="s">
        <v>2074</v>
      </c>
      <c r="V56" t="s">
        <v>2075</v>
      </c>
      <c r="W56" t="s">
        <v>2076</v>
      </c>
      <c r="X56" t="s">
        <v>963</v>
      </c>
      <c r="Y56" t="s">
        <v>2077</v>
      </c>
      <c r="Z56" t="s">
        <v>2078</v>
      </c>
      <c r="AA56" t="s">
        <v>2079</v>
      </c>
      <c r="AB56" t="s">
        <v>2080</v>
      </c>
      <c r="AC56" t="s">
        <v>2081</v>
      </c>
      <c r="AD56" t="s">
        <v>827</v>
      </c>
    </row>
    <row r="57" spans="1:30" x14ac:dyDescent="1.25">
      <c r="A57" t="s">
        <v>4</v>
      </c>
      <c r="B57" t="s">
        <v>390</v>
      </c>
      <c r="C57" t="s">
        <v>2082</v>
      </c>
      <c r="D57" t="s">
        <v>2083</v>
      </c>
      <c r="E57" t="s">
        <v>2084</v>
      </c>
      <c r="F57" t="s">
        <v>2085</v>
      </c>
      <c r="G57" t="s">
        <v>2086</v>
      </c>
      <c r="H57" t="s">
        <v>2087</v>
      </c>
      <c r="I57" t="s">
        <v>2088</v>
      </c>
      <c r="J57" t="s">
        <v>2089</v>
      </c>
      <c r="K57" t="s">
        <v>2090</v>
      </c>
      <c r="L57" t="s">
        <v>2091</v>
      </c>
      <c r="M57" t="s">
        <v>2092</v>
      </c>
      <c r="N57" t="s">
        <v>1095</v>
      </c>
      <c r="O57" t="s">
        <v>2093</v>
      </c>
      <c r="P57" t="s">
        <v>2094</v>
      </c>
      <c r="Q57" t="s">
        <v>2095</v>
      </c>
      <c r="R57" t="s">
        <v>2096</v>
      </c>
      <c r="S57" t="s">
        <v>2097</v>
      </c>
      <c r="T57" t="s">
        <v>827</v>
      </c>
      <c r="U57" t="s">
        <v>2098</v>
      </c>
      <c r="V57" t="s">
        <v>2099</v>
      </c>
      <c r="W57" t="s">
        <v>2100</v>
      </c>
      <c r="X57" t="s">
        <v>2101</v>
      </c>
      <c r="Y57" t="s">
        <v>2102</v>
      </c>
      <c r="Z57" t="s">
        <v>2103</v>
      </c>
      <c r="AA57" t="s">
        <v>2104</v>
      </c>
      <c r="AB57" t="s">
        <v>2105</v>
      </c>
      <c r="AC57" t="s">
        <v>2106</v>
      </c>
      <c r="AD57" t="s">
        <v>827</v>
      </c>
    </row>
    <row r="58" spans="1:30" x14ac:dyDescent="1.25">
      <c r="A58" t="s">
        <v>4</v>
      </c>
      <c r="B58" t="s">
        <v>140</v>
      </c>
      <c r="C58" t="s">
        <v>2107</v>
      </c>
      <c r="D58" t="s">
        <v>2108</v>
      </c>
      <c r="E58" t="s">
        <v>2109</v>
      </c>
      <c r="F58" t="s">
        <v>2110</v>
      </c>
      <c r="G58" t="s">
        <v>2111</v>
      </c>
      <c r="H58" t="s">
        <v>2112</v>
      </c>
      <c r="I58" t="s">
        <v>2113</v>
      </c>
      <c r="J58" t="s">
        <v>2114</v>
      </c>
      <c r="K58" t="s">
        <v>2115</v>
      </c>
      <c r="L58" t="s">
        <v>2116</v>
      </c>
      <c r="M58" t="s">
        <v>2117</v>
      </c>
      <c r="N58" t="s">
        <v>1552</v>
      </c>
      <c r="O58" t="s">
        <v>2118</v>
      </c>
      <c r="P58" t="s">
        <v>925</v>
      </c>
      <c r="Q58" t="s">
        <v>2119</v>
      </c>
      <c r="R58" t="s">
        <v>2120</v>
      </c>
      <c r="S58" t="s">
        <v>1892</v>
      </c>
      <c r="T58" t="s">
        <v>827</v>
      </c>
      <c r="U58" t="s">
        <v>2121</v>
      </c>
      <c r="V58" t="s">
        <v>2122</v>
      </c>
      <c r="W58" t="s">
        <v>2123</v>
      </c>
      <c r="X58" t="s">
        <v>2124</v>
      </c>
      <c r="Y58" t="s">
        <v>2125</v>
      </c>
      <c r="Z58" t="s">
        <v>2126</v>
      </c>
      <c r="AA58" t="s">
        <v>2127</v>
      </c>
      <c r="AB58" t="s">
        <v>2127</v>
      </c>
      <c r="AC58" t="s">
        <v>827</v>
      </c>
      <c r="AD58" t="s">
        <v>827</v>
      </c>
    </row>
    <row r="59" spans="1:30" x14ac:dyDescent="1.25">
      <c r="A59" t="s">
        <v>4</v>
      </c>
      <c r="B59" t="s">
        <v>257</v>
      </c>
      <c r="C59" t="s">
        <v>2128</v>
      </c>
      <c r="D59" t="s">
        <v>2129</v>
      </c>
      <c r="E59" t="s">
        <v>2130</v>
      </c>
      <c r="F59" t="s">
        <v>2131</v>
      </c>
      <c r="G59" t="s">
        <v>2132</v>
      </c>
      <c r="H59" t="s">
        <v>2133</v>
      </c>
      <c r="I59" t="s">
        <v>2134</v>
      </c>
      <c r="J59" t="s">
        <v>2135</v>
      </c>
      <c r="K59" t="s">
        <v>2136</v>
      </c>
      <c r="L59" t="s">
        <v>2137</v>
      </c>
      <c r="M59" t="s">
        <v>2138</v>
      </c>
      <c r="N59" t="s">
        <v>1005</v>
      </c>
      <c r="O59" t="s">
        <v>2139</v>
      </c>
      <c r="P59" t="s">
        <v>2029</v>
      </c>
      <c r="Q59" t="s">
        <v>2140</v>
      </c>
      <c r="R59" t="s">
        <v>2141</v>
      </c>
      <c r="S59" t="s">
        <v>2142</v>
      </c>
      <c r="T59" t="s">
        <v>827</v>
      </c>
      <c r="U59" t="s">
        <v>2143</v>
      </c>
      <c r="V59" t="s">
        <v>2144</v>
      </c>
      <c r="W59" t="s">
        <v>2145</v>
      </c>
      <c r="X59" t="s">
        <v>2146</v>
      </c>
      <c r="Y59" t="s">
        <v>2125</v>
      </c>
      <c r="Z59" t="s">
        <v>2147</v>
      </c>
      <c r="AA59" t="s">
        <v>2148</v>
      </c>
      <c r="AB59" t="s">
        <v>2149</v>
      </c>
      <c r="AC59" t="s">
        <v>2150</v>
      </c>
      <c r="AD59" t="s">
        <v>827</v>
      </c>
    </row>
    <row r="60" spans="1:30" x14ac:dyDescent="1.25">
      <c r="A60" t="s">
        <v>4</v>
      </c>
      <c r="B60" t="s">
        <v>106</v>
      </c>
      <c r="C60" t="s">
        <v>2151</v>
      </c>
      <c r="D60" t="s">
        <v>2152</v>
      </c>
      <c r="E60" t="s">
        <v>2153</v>
      </c>
      <c r="F60" t="s">
        <v>2154</v>
      </c>
      <c r="G60" t="s">
        <v>2155</v>
      </c>
      <c r="H60" t="s">
        <v>2156</v>
      </c>
      <c r="I60" t="s">
        <v>2157</v>
      </c>
      <c r="J60" t="s">
        <v>2158</v>
      </c>
      <c r="K60" t="s">
        <v>2159</v>
      </c>
      <c r="L60" t="s">
        <v>2160</v>
      </c>
      <c r="M60" t="s">
        <v>2161</v>
      </c>
      <c r="N60" t="s">
        <v>1968</v>
      </c>
      <c r="O60" t="s">
        <v>2162</v>
      </c>
      <c r="P60" t="s">
        <v>2163</v>
      </c>
      <c r="Q60" t="s">
        <v>2164</v>
      </c>
      <c r="R60" t="s">
        <v>2165</v>
      </c>
      <c r="S60" t="s">
        <v>2166</v>
      </c>
      <c r="T60" t="s">
        <v>827</v>
      </c>
      <c r="U60" t="s">
        <v>2167</v>
      </c>
      <c r="V60" t="s">
        <v>2168</v>
      </c>
      <c r="W60" t="s">
        <v>1668</v>
      </c>
      <c r="X60" t="s">
        <v>2169</v>
      </c>
      <c r="Y60" t="s">
        <v>2125</v>
      </c>
      <c r="Z60" t="s">
        <v>2170</v>
      </c>
      <c r="AA60" t="s">
        <v>2171</v>
      </c>
      <c r="AB60" t="s">
        <v>2172</v>
      </c>
      <c r="AC60" t="s">
        <v>2173</v>
      </c>
      <c r="AD60" t="s">
        <v>827</v>
      </c>
    </row>
    <row r="61" spans="1:30" x14ac:dyDescent="1.25">
      <c r="A61" t="s">
        <v>4</v>
      </c>
      <c r="B61" t="s">
        <v>495</v>
      </c>
      <c r="C61" t="s">
        <v>2174</v>
      </c>
      <c r="D61" t="s">
        <v>2175</v>
      </c>
      <c r="E61" t="s">
        <v>2176</v>
      </c>
      <c r="F61" t="s">
        <v>2177</v>
      </c>
      <c r="G61" t="s">
        <v>2178</v>
      </c>
      <c r="H61" t="s">
        <v>1026</v>
      </c>
      <c r="I61" t="s">
        <v>2179</v>
      </c>
      <c r="J61" t="s">
        <v>2180</v>
      </c>
      <c r="K61" t="s">
        <v>2181</v>
      </c>
      <c r="L61" t="s">
        <v>2182</v>
      </c>
      <c r="M61" t="s">
        <v>2183</v>
      </c>
      <c r="N61" t="s">
        <v>1850</v>
      </c>
      <c r="O61" t="s">
        <v>2184</v>
      </c>
      <c r="P61" t="s">
        <v>1751</v>
      </c>
      <c r="Q61" t="s">
        <v>2185</v>
      </c>
      <c r="R61" t="s">
        <v>2186</v>
      </c>
      <c r="S61" t="s">
        <v>2187</v>
      </c>
      <c r="T61" t="s">
        <v>827</v>
      </c>
      <c r="U61" t="s">
        <v>2188</v>
      </c>
      <c r="V61" t="s">
        <v>2189</v>
      </c>
      <c r="W61" t="s">
        <v>2190</v>
      </c>
      <c r="X61" t="s">
        <v>2191</v>
      </c>
      <c r="Y61" t="s">
        <v>1853</v>
      </c>
      <c r="Z61" t="s">
        <v>2192</v>
      </c>
      <c r="AA61" t="s">
        <v>2193</v>
      </c>
      <c r="AB61" t="s">
        <v>2194</v>
      </c>
      <c r="AC61" t="s">
        <v>2195</v>
      </c>
      <c r="AD61" t="s">
        <v>827</v>
      </c>
    </row>
    <row r="62" spans="1:30" x14ac:dyDescent="1.25">
      <c r="A62" t="s">
        <v>4</v>
      </c>
      <c r="B62" t="s">
        <v>342</v>
      </c>
      <c r="C62" t="s">
        <v>2196</v>
      </c>
      <c r="D62" t="s">
        <v>2197</v>
      </c>
      <c r="E62" t="s">
        <v>2198</v>
      </c>
      <c r="F62" t="s">
        <v>2199</v>
      </c>
      <c r="G62" t="s">
        <v>2200</v>
      </c>
      <c r="H62" t="s">
        <v>2201</v>
      </c>
      <c r="I62" t="s">
        <v>2202</v>
      </c>
      <c r="J62" t="s">
        <v>2203</v>
      </c>
      <c r="K62" t="s">
        <v>2204</v>
      </c>
      <c r="L62" t="s">
        <v>2205</v>
      </c>
      <c r="M62" t="s">
        <v>2206</v>
      </c>
      <c r="N62" t="s">
        <v>1069</v>
      </c>
      <c r="O62" t="s">
        <v>2207</v>
      </c>
      <c r="P62" t="s">
        <v>2208</v>
      </c>
      <c r="Q62" t="s">
        <v>2209</v>
      </c>
      <c r="R62" t="s">
        <v>2210</v>
      </c>
      <c r="S62" t="s">
        <v>2125</v>
      </c>
      <c r="T62" t="s">
        <v>827</v>
      </c>
      <c r="U62" t="s">
        <v>2211</v>
      </c>
      <c r="V62" t="s">
        <v>2212</v>
      </c>
      <c r="W62" t="s">
        <v>2213</v>
      </c>
      <c r="X62" t="s">
        <v>2214</v>
      </c>
      <c r="Y62" t="s">
        <v>2215</v>
      </c>
      <c r="Z62" t="s">
        <v>2216</v>
      </c>
      <c r="AA62" t="s">
        <v>2217</v>
      </c>
      <c r="AB62" t="s">
        <v>2218</v>
      </c>
      <c r="AC62" t="s">
        <v>2219</v>
      </c>
      <c r="AD62" t="s">
        <v>827</v>
      </c>
    </row>
    <row r="63" spans="1:30" x14ac:dyDescent="1.25">
      <c r="A63" t="s">
        <v>4</v>
      </c>
      <c r="B63" t="s">
        <v>186</v>
      </c>
      <c r="C63" t="s">
        <v>2220</v>
      </c>
      <c r="D63" t="s">
        <v>2221</v>
      </c>
      <c r="E63" t="s">
        <v>2222</v>
      </c>
      <c r="F63" t="s">
        <v>2223</v>
      </c>
      <c r="G63" t="s">
        <v>2224</v>
      </c>
      <c r="H63" t="s">
        <v>2225</v>
      </c>
      <c r="I63" t="s">
        <v>2226</v>
      </c>
      <c r="J63" t="s">
        <v>2227</v>
      </c>
      <c r="K63" t="s">
        <v>2228</v>
      </c>
      <c r="L63" t="s">
        <v>2229</v>
      </c>
      <c r="M63" t="s">
        <v>2230</v>
      </c>
      <c r="N63" t="s">
        <v>1095</v>
      </c>
      <c r="O63" t="s">
        <v>2231</v>
      </c>
      <c r="P63" t="s">
        <v>2232</v>
      </c>
      <c r="Q63" t="s">
        <v>2233</v>
      </c>
      <c r="R63" t="s">
        <v>2234</v>
      </c>
      <c r="S63" t="s">
        <v>2235</v>
      </c>
      <c r="T63" t="s">
        <v>827</v>
      </c>
      <c r="U63" t="s">
        <v>2236</v>
      </c>
      <c r="V63" t="s">
        <v>2237</v>
      </c>
      <c r="W63" t="s">
        <v>2238</v>
      </c>
      <c r="X63" t="s">
        <v>2239</v>
      </c>
      <c r="Y63" t="s">
        <v>2215</v>
      </c>
      <c r="Z63" t="s">
        <v>2240</v>
      </c>
      <c r="AA63" t="s">
        <v>2241</v>
      </c>
      <c r="AB63" t="s">
        <v>2242</v>
      </c>
      <c r="AC63" t="s">
        <v>2243</v>
      </c>
      <c r="AD63" t="s">
        <v>827</v>
      </c>
    </row>
    <row r="64" spans="1:30" x14ac:dyDescent="1.25">
      <c r="A64" t="s">
        <v>4</v>
      </c>
      <c r="B64" t="s">
        <v>670</v>
      </c>
      <c r="C64" t="s">
        <v>2244</v>
      </c>
      <c r="D64" t="s">
        <v>2245</v>
      </c>
      <c r="E64" t="s">
        <v>2246</v>
      </c>
      <c r="F64" t="s">
        <v>2247</v>
      </c>
      <c r="G64" t="s">
        <v>2248</v>
      </c>
      <c r="H64" t="s">
        <v>2249</v>
      </c>
      <c r="I64" t="s">
        <v>2250</v>
      </c>
      <c r="J64" t="s">
        <v>2251</v>
      </c>
      <c r="K64" t="s">
        <v>2252</v>
      </c>
      <c r="L64" t="s">
        <v>2253</v>
      </c>
      <c r="M64" t="s">
        <v>2254</v>
      </c>
      <c r="N64" t="s">
        <v>2255</v>
      </c>
      <c r="O64" t="s">
        <v>2256</v>
      </c>
      <c r="P64" t="s">
        <v>1674</v>
      </c>
      <c r="Q64" t="s">
        <v>2257</v>
      </c>
      <c r="R64" t="s">
        <v>2258</v>
      </c>
      <c r="S64" t="s">
        <v>1121</v>
      </c>
      <c r="T64" t="s">
        <v>827</v>
      </c>
      <c r="U64" t="s">
        <v>2259</v>
      </c>
      <c r="V64" t="s">
        <v>2260</v>
      </c>
      <c r="W64" t="s">
        <v>1844</v>
      </c>
      <c r="X64" t="s">
        <v>2261</v>
      </c>
      <c r="Y64" t="s">
        <v>2102</v>
      </c>
      <c r="Z64" t="s">
        <v>2262</v>
      </c>
      <c r="AA64" t="s">
        <v>2263</v>
      </c>
      <c r="AB64" t="s">
        <v>2264</v>
      </c>
      <c r="AC64" t="s">
        <v>2265</v>
      </c>
      <c r="AD64" t="s">
        <v>827</v>
      </c>
    </row>
    <row r="65" spans="1:30" x14ac:dyDescent="1.25">
      <c r="A65" t="s">
        <v>4</v>
      </c>
      <c r="B65" t="s">
        <v>416</v>
      </c>
      <c r="C65" t="s">
        <v>2266</v>
      </c>
      <c r="D65" t="s">
        <v>2267</v>
      </c>
      <c r="E65" t="s">
        <v>2268</v>
      </c>
      <c r="F65" t="s">
        <v>2269</v>
      </c>
      <c r="G65" t="s">
        <v>2270</v>
      </c>
      <c r="H65" t="s">
        <v>2271</v>
      </c>
      <c r="I65" t="s">
        <v>2272</v>
      </c>
      <c r="J65" t="s">
        <v>2273</v>
      </c>
      <c r="K65" t="s">
        <v>2274</v>
      </c>
      <c r="L65" t="s">
        <v>2275</v>
      </c>
      <c r="M65" t="s">
        <v>2276</v>
      </c>
      <c r="N65" t="s">
        <v>833</v>
      </c>
      <c r="O65" t="s">
        <v>2277</v>
      </c>
      <c r="P65" t="s">
        <v>2278</v>
      </c>
      <c r="Q65" t="s">
        <v>2279</v>
      </c>
      <c r="R65" t="s">
        <v>2280</v>
      </c>
      <c r="S65" t="s">
        <v>2125</v>
      </c>
      <c r="T65" t="s">
        <v>827</v>
      </c>
      <c r="U65" t="s">
        <v>2281</v>
      </c>
      <c r="V65" t="s">
        <v>2282</v>
      </c>
      <c r="W65" t="s">
        <v>2283</v>
      </c>
      <c r="X65" t="s">
        <v>2284</v>
      </c>
      <c r="Y65" t="s">
        <v>2285</v>
      </c>
      <c r="Z65" t="s">
        <v>2286</v>
      </c>
      <c r="AA65" t="s">
        <v>2287</v>
      </c>
      <c r="AB65" t="s">
        <v>2288</v>
      </c>
      <c r="AC65" t="s">
        <v>2289</v>
      </c>
      <c r="AD65" t="s">
        <v>827</v>
      </c>
    </row>
    <row r="66" spans="1:30" x14ac:dyDescent="1.25">
      <c r="A66" t="s">
        <v>4</v>
      </c>
      <c r="B66" t="s">
        <v>202</v>
      </c>
      <c r="C66" t="s">
        <v>2290</v>
      </c>
      <c r="D66" t="s">
        <v>2291</v>
      </c>
      <c r="E66" t="s">
        <v>2292</v>
      </c>
      <c r="F66" t="s">
        <v>2293</v>
      </c>
      <c r="G66" t="s">
        <v>2294</v>
      </c>
      <c r="H66" t="s">
        <v>2295</v>
      </c>
      <c r="I66" t="s">
        <v>2296</v>
      </c>
      <c r="J66" t="s">
        <v>2297</v>
      </c>
      <c r="K66" t="s">
        <v>2298</v>
      </c>
      <c r="L66" t="s">
        <v>2299</v>
      </c>
      <c r="M66" t="s">
        <v>2300</v>
      </c>
      <c r="N66" t="s">
        <v>1433</v>
      </c>
      <c r="O66" t="s">
        <v>2301</v>
      </c>
      <c r="P66" t="s">
        <v>2302</v>
      </c>
      <c r="Q66" t="s">
        <v>2303</v>
      </c>
      <c r="R66" t="s">
        <v>2304</v>
      </c>
      <c r="S66" t="s">
        <v>2142</v>
      </c>
      <c r="T66" t="s">
        <v>827</v>
      </c>
      <c r="U66" t="s">
        <v>2305</v>
      </c>
      <c r="V66" t="s">
        <v>2306</v>
      </c>
      <c r="W66" t="s">
        <v>2307</v>
      </c>
      <c r="X66" t="s">
        <v>2308</v>
      </c>
      <c r="Y66" t="s">
        <v>1853</v>
      </c>
      <c r="Z66" t="s">
        <v>2309</v>
      </c>
      <c r="AA66" t="s">
        <v>2310</v>
      </c>
      <c r="AB66" t="s">
        <v>2311</v>
      </c>
      <c r="AC66" t="s">
        <v>2312</v>
      </c>
      <c r="AD66" t="s">
        <v>827</v>
      </c>
    </row>
    <row r="67" spans="1:30" x14ac:dyDescent="1.25">
      <c r="A67" t="s">
        <v>4</v>
      </c>
      <c r="B67" t="s">
        <v>477</v>
      </c>
      <c r="C67" t="s">
        <v>2313</v>
      </c>
      <c r="D67" t="s">
        <v>2314</v>
      </c>
      <c r="E67" t="s">
        <v>2315</v>
      </c>
      <c r="F67" t="s">
        <v>2316</v>
      </c>
      <c r="G67" t="s">
        <v>2317</v>
      </c>
      <c r="H67" t="s">
        <v>2318</v>
      </c>
      <c r="I67" t="s">
        <v>2319</v>
      </c>
      <c r="J67" t="s">
        <v>2320</v>
      </c>
      <c r="K67" t="s">
        <v>2321</v>
      </c>
      <c r="L67" t="s">
        <v>2322</v>
      </c>
      <c r="M67" t="s">
        <v>2323</v>
      </c>
      <c r="N67" t="s">
        <v>1433</v>
      </c>
      <c r="O67" t="s">
        <v>2324</v>
      </c>
      <c r="P67" t="s">
        <v>840</v>
      </c>
      <c r="Q67" t="s">
        <v>2325</v>
      </c>
      <c r="R67" t="s">
        <v>2326</v>
      </c>
      <c r="S67" t="s">
        <v>897</v>
      </c>
      <c r="T67" t="s">
        <v>827</v>
      </c>
      <c r="U67" t="s">
        <v>2327</v>
      </c>
      <c r="V67" t="s">
        <v>2328</v>
      </c>
      <c r="W67" t="s">
        <v>2329</v>
      </c>
      <c r="X67" t="s">
        <v>2330</v>
      </c>
      <c r="Y67" t="s">
        <v>2125</v>
      </c>
      <c r="Z67" t="s">
        <v>2331</v>
      </c>
      <c r="AA67" t="s">
        <v>2332</v>
      </c>
      <c r="AB67" t="s">
        <v>2333</v>
      </c>
      <c r="AC67" t="s">
        <v>2334</v>
      </c>
      <c r="AD67" t="s">
        <v>827</v>
      </c>
    </row>
    <row r="68" spans="1:30" x14ac:dyDescent="1.25">
      <c r="A68" t="s">
        <v>4</v>
      </c>
      <c r="B68" t="s">
        <v>488</v>
      </c>
      <c r="C68" t="s">
        <v>2335</v>
      </c>
      <c r="D68" t="s">
        <v>2336</v>
      </c>
      <c r="E68" t="s">
        <v>2337</v>
      </c>
      <c r="F68" t="s">
        <v>2338</v>
      </c>
      <c r="G68" t="s">
        <v>2339</v>
      </c>
      <c r="H68" t="s">
        <v>2340</v>
      </c>
      <c r="I68" t="s">
        <v>2341</v>
      </c>
      <c r="J68" t="s">
        <v>2342</v>
      </c>
      <c r="K68" t="s">
        <v>2343</v>
      </c>
      <c r="L68" t="s">
        <v>2344</v>
      </c>
      <c r="M68" t="s">
        <v>2345</v>
      </c>
      <c r="N68" t="s">
        <v>2346</v>
      </c>
      <c r="O68" t="s">
        <v>2347</v>
      </c>
      <c r="P68" t="s">
        <v>925</v>
      </c>
      <c r="Q68" t="s">
        <v>2348</v>
      </c>
      <c r="R68" t="s">
        <v>2349</v>
      </c>
      <c r="S68" t="s">
        <v>2350</v>
      </c>
      <c r="T68" t="s">
        <v>827</v>
      </c>
      <c r="U68" t="s">
        <v>2351</v>
      </c>
      <c r="V68" t="s">
        <v>2352</v>
      </c>
      <c r="W68" t="s">
        <v>2353</v>
      </c>
      <c r="X68" t="s">
        <v>2354</v>
      </c>
      <c r="Y68" t="s">
        <v>2285</v>
      </c>
      <c r="Z68" t="s">
        <v>2355</v>
      </c>
      <c r="AA68" t="s">
        <v>2356</v>
      </c>
      <c r="AB68" t="s">
        <v>2357</v>
      </c>
      <c r="AC68" t="s">
        <v>2358</v>
      </c>
      <c r="AD68" t="s">
        <v>827</v>
      </c>
    </row>
    <row r="69" spans="1:30" x14ac:dyDescent="1.25">
      <c r="A69" t="s">
        <v>4</v>
      </c>
      <c r="B69" t="s">
        <v>259</v>
      </c>
      <c r="C69" t="s">
        <v>2359</v>
      </c>
      <c r="D69" t="s">
        <v>2360</v>
      </c>
      <c r="E69" t="s">
        <v>2361</v>
      </c>
      <c r="F69" t="s">
        <v>2362</v>
      </c>
      <c r="G69" t="s">
        <v>2363</v>
      </c>
      <c r="H69" t="s">
        <v>2364</v>
      </c>
      <c r="I69" t="s">
        <v>2365</v>
      </c>
      <c r="J69" t="s">
        <v>2366</v>
      </c>
      <c r="K69" t="s">
        <v>2367</v>
      </c>
      <c r="L69" t="s">
        <v>2368</v>
      </c>
      <c r="M69" t="s">
        <v>2369</v>
      </c>
      <c r="N69" t="s">
        <v>1869</v>
      </c>
      <c r="O69" t="s">
        <v>2370</v>
      </c>
      <c r="P69" t="s">
        <v>2371</v>
      </c>
      <c r="Q69" t="s">
        <v>2372</v>
      </c>
      <c r="R69" t="s">
        <v>2373</v>
      </c>
      <c r="S69" t="s">
        <v>2077</v>
      </c>
      <c r="T69" t="s">
        <v>827</v>
      </c>
      <c r="U69" t="s">
        <v>2374</v>
      </c>
      <c r="V69" t="s">
        <v>2375</v>
      </c>
      <c r="W69" t="s">
        <v>2376</v>
      </c>
      <c r="X69" t="s">
        <v>2377</v>
      </c>
      <c r="Y69" t="s">
        <v>2077</v>
      </c>
      <c r="Z69" t="s">
        <v>2378</v>
      </c>
      <c r="AA69" t="s">
        <v>2379</v>
      </c>
      <c r="AB69" t="s">
        <v>2380</v>
      </c>
      <c r="AC69" t="s">
        <v>2381</v>
      </c>
      <c r="AD69" t="s">
        <v>827</v>
      </c>
    </row>
    <row r="70" spans="1:30" x14ac:dyDescent="1.25">
      <c r="A70" t="s">
        <v>4</v>
      </c>
      <c r="B70" t="s">
        <v>328</v>
      </c>
      <c r="C70" t="s">
        <v>2382</v>
      </c>
      <c r="D70" t="s">
        <v>2383</v>
      </c>
      <c r="E70" t="s">
        <v>2384</v>
      </c>
      <c r="F70" t="s">
        <v>2385</v>
      </c>
      <c r="G70" t="s">
        <v>2386</v>
      </c>
      <c r="H70" t="s">
        <v>2387</v>
      </c>
      <c r="I70" t="s">
        <v>2388</v>
      </c>
      <c r="J70" t="s">
        <v>2389</v>
      </c>
      <c r="K70" t="s">
        <v>2390</v>
      </c>
      <c r="L70" t="s">
        <v>2391</v>
      </c>
      <c r="M70" t="s">
        <v>2392</v>
      </c>
      <c r="N70" t="s">
        <v>1064</v>
      </c>
      <c r="O70" t="s">
        <v>2393</v>
      </c>
      <c r="P70" t="s">
        <v>1751</v>
      </c>
      <c r="Q70" t="s">
        <v>2394</v>
      </c>
      <c r="R70" t="s">
        <v>2395</v>
      </c>
      <c r="S70" t="s">
        <v>951</v>
      </c>
      <c r="T70" t="s">
        <v>827</v>
      </c>
      <c r="U70" t="s">
        <v>2396</v>
      </c>
      <c r="V70" t="s">
        <v>2397</v>
      </c>
      <c r="W70" t="s">
        <v>2398</v>
      </c>
      <c r="X70" t="s">
        <v>2399</v>
      </c>
      <c r="Y70" t="s">
        <v>1853</v>
      </c>
      <c r="Z70" t="s">
        <v>2400</v>
      </c>
      <c r="AA70" t="s">
        <v>2401</v>
      </c>
      <c r="AB70" t="s">
        <v>2401</v>
      </c>
      <c r="AC70" t="s">
        <v>827</v>
      </c>
      <c r="AD70" t="s">
        <v>827</v>
      </c>
    </row>
    <row r="71" spans="1:30" x14ac:dyDescent="1.25">
      <c r="A71" t="s">
        <v>4</v>
      </c>
      <c r="B71" t="s">
        <v>663</v>
      </c>
      <c r="C71" t="s">
        <v>2402</v>
      </c>
      <c r="D71" t="s">
        <v>2403</v>
      </c>
      <c r="E71" t="s">
        <v>2404</v>
      </c>
      <c r="F71" t="s">
        <v>2405</v>
      </c>
      <c r="G71" t="s">
        <v>2406</v>
      </c>
      <c r="H71" t="s">
        <v>2407</v>
      </c>
      <c r="I71" t="s">
        <v>2408</v>
      </c>
      <c r="J71" t="s">
        <v>2409</v>
      </c>
      <c r="K71" t="s">
        <v>2410</v>
      </c>
      <c r="L71" t="s">
        <v>2411</v>
      </c>
      <c r="M71" t="s">
        <v>2412</v>
      </c>
      <c r="N71" t="s">
        <v>2346</v>
      </c>
      <c r="O71" t="s">
        <v>2413</v>
      </c>
      <c r="P71" t="s">
        <v>2187</v>
      </c>
      <c r="Q71" t="s">
        <v>2414</v>
      </c>
      <c r="R71" t="s">
        <v>2415</v>
      </c>
      <c r="S71" t="s">
        <v>1866</v>
      </c>
      <c r="T71" t="s">
        <v>827</v>
      </c>
      <c r="U71" t="s">
        <v>2416</v>
      </c>
      <c r="V71" t="s">
        <v>2417</v>
      </c>
      <c r="W71" t="s">
        <v>2418</v>
      </c>
      <c r="X71" t="s">
        <v>2419</v>
      </c>
      <c r="Y71" t="s">
        <v>2420</v>
      </c>
      <c r="Z71" t="s">
        <v>2421</v>
      </c>
      <c r="AA71" t="s">
        <v>2422</v>
      </c>
      <c r="AB71" t="s">
        <v>2423</v>
      </c>
      <c r="AC71" t="s">
        <v>2424</v>
      </c>
      <c r="AD71" t="s">
        <v>827</v>
      </c>
    </row>
    <row r="72" spans="1:30" x14ac:dyDescent="1.25">
      <c r="A72" t="s">
        <v>4</v>
      </c>
      <c r="B72" t="s">
        <v>207</v>
      </c>
      <c r="C72" t="s">
        <v>2425</v>
      </c>
      <c r="D72" t="s">
        <v>2426</v>
      </c>
      <c r="E72" t="s">
        <v>2427</v>
      </c>
      <c r="F72" t="s">
        <v>2428</v>
      </c>
      <c r="G72" t="s">
        <v>2429</v>
      </c>
      <c r="H72" t="s">
        <v>2430</v>
      </c>
      <c r="I72" t="s">
        <v>2431</v>
      </c>
      <c r="J72" t="s">
        <v>2432</v>
      </c>
      <c r="K72" t="s">
        <v>2433</v>
      </c>
      <c r="L72" t="s">
        <v>2434</v>
      </c>
      <c r="M72" t="s">
        <v>2435</v>
      </c>
      <c r="N72" t="s">
        <v>1619</v>
      </c>
      <c r="O72" t="s">
        <v>2436</v>
      </c>
      <c r="P72" t="s">
        <v>2420</v>
      </c>
      <c r="Q72" t="s">
        <v>2437</v>
      </c>
      <c r="R72" t="s">
        <v>2438</v>
      </c>
      <c r="S72" t="s">
        <v>2215</v>
      </c>
      <c r="T72" t="s">
        <v>827</v>
      </c>
      <c r="U72" t="s">
        <v>2439</v>
      </c>
      <c r="V72" t="s">
        <v>2440</v>
      </c>
      <c r="W72" t="s">
        <v>2441</v>
      </c>
      <c r="X72" t="s">
        <v>2442</v>
      </c>
      <c r="Y72" t="s">
        <v>2443</v>
      </c>
      <c r="Z72" t="s">
        <v>2421</v>
      </c>
      <c r="AA72" t="s">
        <v>2444</v>
      </c>
      <c r="AB72" t="s">
        <v>2445</v>
      </c>
      <c r="AC72" t="s">
        <v>2446</v>
      </c>
      <c r="AD72" t="s">
        <v>827</v>
      </c>
    </row>
    <row r="73" spans="1:30" x14ac:dyDescent="1.25">
      <c r="A73" t="s">
        <v>4</v>
      </c>
      <c r="B73" t="s">
        <v>709</v>
      </c>
      <c r="C73" t="s">
        <v>2447</v>
      </c>
      <c r="D73" t="s">
        <v>2448</v>
      </c>
      <c r="E73" t="s">
        <v>2449</v>
      </c>
      <c r="F73" t="s">
        <v>2450</v>
      </c>
      <c r="G73" t="s">
        <v>2451</v>
      </c>
      <c r="H73" t="s">
        <v>2452</v>
      </c>
      <c r="I73" t="s">
        <v>2453</v>
      </c>
      <c r="J73" t="s">
        <v>2454</v>
      </c>
      <c r="K73" t="s">
        <v>2455</v>
      </c>
      <c r="L73" t="s">
        <v>2456</v>
      </c>
      <c r="M73" t="s">
        <v>2457</v>
      </c>
      <c r="N73" t="s">
        <v>2255</v>
      </c>
      <c r="O73" t="s">
        <v>2458</v>
      </c>
      <c r="P73" t="s">
        <v>2346</v>
      </c>
      <c r="Q73" t="s">
        <v>2459</v>
      </c>
      <c r="R73" t="s">
        <v>2460</v>
      </c>
      <c r="S73" t="s">
        <v>1095</v>
      </c>
      <c r="T73" t="s">
        <v>827</v>
      </c>
      <c r="U73" t="s">
        <v>2461</v>
      </c>
      <c r="V73" t="s">
        <v>2462</v>
      </c>
      <c r="W73" t="s">
        <v>2463</v>
      </c>
      <c r="X73" t="s">
        <v>2464</v>
      </c>
      <c r="Y73" t="s">
        <v>2465</v>
      </c>
      <c r="Z73" t="s">
        <v>2466</v>
      </c>
      <c r="AA73" t="s">
        <v>2467</v>
      </c>
      <c r="AB73" t="s">
        <v>2468</v>
      </c>
      <c r="AC73" t="s">
        <v>2469</v>
      </c>
      <c r="AD73" t="s">
        <v>827</v>
      </c>
    </row>
    <row r="74" spans="1:30" x14ac:dyDescent="1.25">
      <c r="A74" t="s">
        <v>4</v>
      </c>
      <c r="B74" t="s">
        <v>357</v>
      </c>
      <c r="C74" t="s">
        <v>2470</v>
      </c>
      <c r="D74" t="s">
        <v>2471</v>
      </c>
      <c r="E74" t="s">
        <v>2472</v>
      </c>
      <c r="F74" t="s">
        <v>2473</v>
      </c>
      <c r="G74" t="s">
        <v>2474</v>
      </c>
      <c r="H74" t="s">
        <v>2475</v>
      </c>
      <c r="I74" t="s">
        <v>2476</v>
      </c>
      <c r="J74" t="s">
        <v>2477</v>
      </c>
      <c r="K74" t="s">
        <v>2478</v>
      </c>
      <c r="L74" t="s">
        <v>2479</v>
      </c>
      <c r="M74" t="s">
        <v>2480</v>
      </c>
      <c r="N74" t="s">
        <v>1041</v>
      </c>
      <c r="O74" t="s">
        <v>2481</v>
      </c>
      <c r="P74" t="s">
        <v>833</v>
      </c>
      <c r="Q74" t="s">
        <v>2482</v>
      </c>
      <c r="R74" t="s">
        <v>2483</v>
      </c>
      <c r="S74" t="s">
        <v>1296</v>
      </c>
      <c r="T74" t="s">
        <v>874</v>
      </c>
      <c r="U74" t="s">
        <v>2484</v>
      </c>
      <c r="V74" t="s">
        <v>2485</v>
      </c>
      <c r="W74" t="s">
        <v>2486</v>
      </c>
      <c r="X74" t="s">
        <v>2487</v>
      </c>
      <c r="Y74" t="s">
        <v>1891</v>
      </c>
      <c r="Z74" t="s">
        <v>2488</v>
      </c>
      <c r="AA74" t="s">
        <v>2489</v>
      </c>
      <c r="AB74" t="s">
        <v>2490</v>
      </c>
      <c r="AC74" t="s">
        <v>2491</v>
      </c>
      <c r="AD74" t="s">
        <v>827</v>
      </c>
    </row>
    <row r="75" spans="1:30" x14ac:dyDescent="1.25">
      <c r="A75" t="s">
        <v>4</v>
      </c>
      <c r="B75" t="s">
        <v>208</v>
      </c>
      <c r="C75" t="s">
        <v>2492</v>
      </c>
      <c r="D75" t="s">
        <v>2493</v>
      </c>
      <c r="E75" t="s">
        <v>2494</v>
      </c>
      <c r="F75" t="s">
        <v>2495</v>
      </c>
      <c r="G75" t="s">
        <v>2496</v>
      </c>
      <c r="H75" t="s">
        <v>2497</v>
      </c>
      <c r="I75" t="s">
        <v>2498</v>
      </c>
      <c r="J75" t="s">
        <v>2499</v>
      </c>
      <c r="K75" t="s">
        <v>2500</v>
      </c>
      <c r="L75" t="s">
        <v>2501</v>
      </c>
      <c r="M75" t="s">
        <v>2502</v>
      </c>
      <c r="N75" t="s">
        <v>1869</v>
      </c>
      <c r="O75" t="s">
        <v>2503</v>
      </c>
      <c r="P75" t="s">
        <v>1640</v>
      </c>
      <c r="Q75" t="s">
        <v>2504</v>
      </c>
      <c r="R75" t="s">
        <v>2505</v>
      </c>
      <c r="S75" t="s">
        <v>1144</v>
      </c>
      <c r="T75" t="s">
        <v>827</v>
      </c>
      <c r="U75" t="s">
        <v>2506</v>
      </c>
      <c r="V75" t="s">
        <v>2507</v>
      </c>
      <c r="W75" t="s">
        <v>1729</v>
      </c>
      <c r="X75" t="s">
        <v>2508</v>
      </c>
      <c r="Y75" t="s">
        <v>1891</v>
      </c>
      <c r="Z75" t="s">
        <v>2509</v>
      </c>
      <c r="AA75" t="s">
        <v>2510</v>
      </c>
      <c r="AB75" t="s">
        <v>2511</v>
      </c>
      <c r="AC75" t="s">
        <v>2512</v>
      </c>
      <c r="AD75" t="s">
        <v>827</v>
      </c>
    </row>
    <row r="76" spans="1:30" x14ac:dyDescent="1.25">
      <c r="A76" t="s">
        <v>4</v>
      </c>
      <c r="B76" t="s">
        <v>359</v>
      </c>
      <c r="C76" t="s">
        <v>2513</v>
      </c>
      <c r="D76" t="s">
        <v>2514</v>
      </c>
      <c r="E76" t="s">
        <v>2515</v>
      </c>
      <c r="F76" t="s">
        <v>2516</v>
      </c>
      <c r="G76" t="s">
        <v>2517</v>
      </c>
      <c r="H76" t="s">
        <v>2518</v>
      </c>
      <c r="I76" t="s">
        <v>2519</v>
      </c>
      <c r="J76" t="s">
        <v>2520</v>
      </c>
      <c r="K76" t="s">
        <v>2521</v>
      </c>
      <c r="L76" t="s">
        <v>2522</v>
      </c>
      <c r="M76" t="s">
        <v>2523</v>
      </c>
      <c r="N76" t="s">
        <v>1121</v>
      </c>
      <c r="O76" t="s">
        <v>2524</v>
      </c>
      <c r="P76" t="s">
        <v>1988</v>
      </c>
      <c r="Q76" t="s">
        <v>2525</v>
      </c>
      <c r="R76" t="s">
        <v>2526</v>
      </c>
      <c r="S76" t="s">
        <v>1751</v>
      </c>
      <c r="T76" t="s">
        <v>827</v>
      </c>
      <c r="U76" t="s">
        <v>2527</v>
      </c>
      <c r="V76" t="s">
        <v>2528</v>
      </c>
      <c r="W76" t="s">
        <v>2529</v>
      </c>
      <c r="X76" t="s">
        <v>2530</v>
      </c>
      <c r="Y76" t="s">
        <v>2215</v>
      </c>
      <c r="Z76" t="s">
        <v>2531</v>
      </c>
      <c r="AA76" t="s">
        <v>2532</v>
      </c>
      <c r="AB76" t="s">
        <v>2533</v>
      </c>
      <c r="AC76" t="s">
        <v>2534</v>
      </c>
      <c r="AD76" t="s">
        <v>827</v>
      </c>
    </row>
    <row r="77" spans="1:30" x14ac:dyDescent="1.25">
      <c r="A77" t="s">
        <v>4</v>
      </c>
      <c r="B77" t="s">
        <v>272</v>
      </c>
      <c r="C77" t="s">
        <v>2535</v>
      </c>
      <c r="D77" t="s">
        <v>2536</v>
      </c>
      <c r="E77" t="s">
        <v>2537</v>
      </c>
      <c r="F77" t="s">
        <v>2538</v>
      </c>
      <c r="G77" t="s">
        <v>2539</v>
      </c>
      <c r="H77" t="s">
        <v>2540</v>
      </c>
      <c r="I77" t="s">
        <v>2541</v>
      </c>
      <c r="J77" t="s">
        <v>2542</v>
      </c>
      <c r="K77" t="s">
        <v>2543</v>
      </c>
      <c r="L77" t="s">
        <v>2544</v>
      </c>
      <c r="M77" t="s">
        <v>2545</v>
      </c>
      <c r="N77" t="s">
        <v>2346</v>
      </c>
      <c r="O77" t="s">
        <v>2546</v>
      </c>
      <c r="P77" t="s">
        <v>850</v>
      </c>
      <c r="Q77" t="s">
        <v>2547</v>
      </c>
      <c r="R77" t="s">
        <v>2548</v>
      </c>
      <c r="S77" t="s">
        <v>1636</v>
      </c>
      <c r="T77" t="s">
        <v>827</v>
      </c>
      <c r="U77" t="s">
        <v>2549</v>
      </c>
      <c r="V77" t="s">
        <v>2550</v>
      </c>
      <c r="W77" t="s">
        <v>2551</v>
      </c>
      <c r="X77" t="s">
        <v>2552</v>
      </c>
      <c r="Y77" t="s">
        <v>2102</v>
      </c>
      <c r="Z77" t="s">
        <v>2553</v>
      </c>
      <c r="AA77" t="s">
        <v>2554</v>
      </c>
      <c r="AB77" t="s">
        <v>2555</v>
      </c>
      <c r="AC77" t="s">
        <v>2556</v>
      </c>
      <c r="AD77" t="s">
        <v>827</v>
      </c>
    </row>
    <row r="78" spans="1:30" x14ac:dyDescent="1.25">
      <c r="A78" t="s">
        <v>4</v>
      </c>
      <c r="B78" t="s">
        <v>149</v>
      </c>
      <c r="C78" t="s">
        <v>2557</v>
      </c>
      <c r="D78" t="s">
        <v>2558</v>
      </c>
      <c r="E78" t="s">
        <v>2559</v>
      </c>
      <c r="F78" t="s">
        <v>2560</v>
      </c>
      <c r="G78" t="s">
        <v>2561</v>
      </c>
      <c r="H78" t="s">
        <v>2562</v>
      </c>
      <c r="I78" t="s">
        <v>2563</v>
      </c>
      <c r="J78" t="s">
        <v>2564</v>
      </c>
      <c r="K78" t="s">
        <v>2565</v>
      </c>
      <c r="L78" t="s">
        <v>2566</v>
      </c>
      <c r="M78" t="s">
        <v>2567</v>
      </c>
      <c r="N78" t="s">
        <v>1041</v>
      </c>
      <c r="O78" t="s">
        <v>2568</v>
      </c>
      <c r="P78" t="s">
        <v>840</v>
      </c>
      <c r="Q78" t="s">
        <v>2569</v>
      </c>
      <c r="R78" t="s">
        <v>2570</v>
      </c>
      <c r="S78" t="s">
        <v>1552</v>
      </c>
      <c r="T78" t="s">
        <v>827</v>
      </c>
      <c r="U78" t="s">
        <v>2571</v>
      </c>
      <c r="V78" t="s">
        <v>2572</v>
      </c>
      <c r="W78" t="s">
        <v>2573</v>
      </c>
      <c r="X78" t="s">
        <v>2574</v>
      </c>
      <c r="Y78" t="s">
        <v>2077</v>
      </c>
      <c r="Z78" t="s">
        <v>2575</v>
      </c>
      <c r="AA78" t="s">
        <v>2576</v>
      </c>
      <c r="AB78" t="s">
        <v>2577</v>
      </c>
      <c r="AC78" t="s">
        <v>2578</v>
      </c>
      <c r="AD78" t="s">
        <v>827</v>
      </c>
    </row>
    <row r="79" spans="1:30" x14ac:dyDescent="1.25">
      <c r="A79" t="s">
        <v>4</v>
      </c>
      <c r="B79" t="s">
        <v>84</v>
      </c>
      <c r="C79" t="s">
        <v>2579</v>
      </c>
      <c r="D79" t="s">
        <v>2580</v>
      </c>
      <c r="E79" t="s">
        <v>2581</v>
      </c>
      <c r="F79" t="s">
        <v>2582</v>
      </c>
      <c r="G79" t="s">
        <v>2583</v>
      </c>
      <c r="H79" t="s">
        <v>2584</v>
      </c>
      <c r="I79" t="s">
        <v>2585</v>
      </c>
      <c r="J79" t="s">
        <v>2586</v>
      </c>
      <c r="K79" t="s">
        <v>2587</v>
      </c>
      <c r="L79" t="s">
        <v>2588</v>
      </c>
      <c r="M79" t="s">
        <v>2589</v>
      </c>
      <c r="N79" t="s">
        <v>1121</v>
      </c>
      <c r="O79" t="s">
        <v>2590</v>
      </c>
      <c r="P79" t="s">
        <v>1576</v>
      </c>
      <c r="Q79" t="s">
        <v>2591</v>
      </c>
      <c r="R79" t="s">
        <v>2592</v>
      </c>
      <c r="S79" t="s">
        <v>1972</v>
      </c>
      <c r="T79" t="s">
        <v>827</v>
      </c>
      <c r="U79" t="s">
        <v>2593</v>
      </c>
      <c r="V79" t="s">
        <v>2594</v>
      </c>
      <c r="W79" t="s">
        <v>2595</v>
      </c>
      <c r="X79" t="s">
        <v>2596</v>
      </c>
      <c r="Y79" t="s">
        <v>2285</v>
      </c>
      <c r="Z79" t="s">
        <v>2597</v>
      </c>
      <c r="AA79" t="s">
        <v>2598</v>
      </c>
      <c r="AB79" t="s">
        <v>2599</v>
      </c>
      <c r="AC79" t="s">
        <v>2600</v>
      </c>
      <c r="AD79" t="s">
        <v>827</v>
      </c>
    </row>
    <row r="80" spans="1:30" x14ac:dyDescent="1.25">
      <c r="A80" t="s">
        <v>4</v>
      </c>
      <c r="B80" t="s">
        <v>168</v>
      </c>
      <c r="C80" t="s">
        <v>2601</v>
      </c>
      <c r="D80" t="s">
        <v>2602</v>
      </c>
      <c r="E80" t="s">
        <v>2603</v>
      </c>
      <c r="F80" t="s">
        <v>2604</v>
      </c>
      <c r="G80" t="s">
        <v>2605</v>
      </c>
      <c r="H80" t="s">
        <v>2606</v>
      </c>
      <c r="I80" t="s">
        <v>2607</v>
      </c>
      <c r="J80" t="s">
        <v>2608</v>
      </c>
      <c r="K80" t="s">
        <v>2609</v>
      </c>
      <c r="L80" t="s">
        <v>2610</v>
      </c>
      <c r="M80" t="s">
        <v>2611</v>
      </c>
      <c r="N80" t="s">
        <v>1433</v>
      </c>
      <c r="O80" t="s">
        <v>2612</v>
      </c>
      <c r="P80" t="s">
        <v>1810</v>
      </c>
      <c r="Q80" t="s">
        <v>2613</v>
      </c>
      <c r="R80" t="s">
        <v>2614</v>
      </c>
      <c r="S80" t="s">
        <v>1611</v>
      </c>
      <c r="T80" t="s">
        <v>827</v>
      </c>
      <c r="U80" t="s">
        <v>2615</v>
      </c>
      <c r="V80" t="s">
        <v>2616</v>
      </c>
      <c r="W80" t="s">
        <v>2617</v>
      </c>
      <c r="X80" t="s">
        <v>2618</v>
      </c>
      <c r="Y80" t="s">
        <v>2619</v>
      </c>
      <c r="Z80" t="s">
        <v>2620</v>
      </c>
      <c r="AA80" t="s">
        <v>2621</v>
      </c>
      <c r="AB80" t="s">
        <v>2622</v>
      </c>
      <c r="AC80" t="s">
        <v>2623</v>
      </c>
      <c r="AD80" t="s">
        <v>827</v>
      </c>
    </row>
    <row r="81" spans="1:30" x14ac:dyDescent="1.25">
      <c r="A81" t="s">
        <v>4</v>
      </c>
      <c r="B81" t="s">
        <v>343</v>
      </c>
      <c r="C81" t="s">
        <v>2624</v>
      </c>
      <c r="D81" t="s">
        <v>2625</v>
      </c>
      <c r="E81" t="s">
        <v>2626</v>
      </c>
      <c r="F81" t="s">
        <v>2627</v>
      </c>
      <c r="G81" t="s">
        <v>2628</v>
      </c>
      <c r="H81" t="s">
        <v>2629</v>
      </c>
      <c r="I81" t="s">
        <v>2630</v>
      </c>
      <c r="J81" t="s">
        <v>2631</v>
      </c>
      <c r="K81" t="s">
        <v>2632</v>
      </c>
      <c r="L81" t="s">
        <v>2633</v>
      </c>
      <c r="M81" t="s">
        <v>2634</v>
      </c>
      <c r="N81" t="s">
        <v>1968</v>
      </c>
      <c r="O81" t="s">
        <v>2635</v>
      </c>
      <c r="P81" t="s">
        <v>875</v>
      </c>
      <c r="Q81" t="s">
        <v>2636</v>
      </c>
      <c r="R81" t="s">
        <v>2637</v>
      </c>
      <c r="S81" t="s">
        <v>875</v>
      </c>
      <c r="T81" t="s">
        <v>827</v>
      </c>
      <c r="U81" t="s">
        <v>2638</v>
      </c>
      <c r="V81" t="s">
        <v>2639</v>
      </c>
      <c r="W81" t="s">
        <v>2640</v>
      </c>
      <c r="X81" t="s">
        <v>2641</v>
      </c>
      <c r="Y81" t="s">
        <v>2215</v>
      </c>
      <c r="Z81" t="s">
        <v>2642</v>
      </c>
      <c r="AA81" t="s">
        <v>2643</v>
      </c>
      <c r="AB81" t="s">
        <v>2644</v>
      </c>
      <c r="AC81" t="s">
        <v>2645</v>
      </c>
      <c r="AD81" t="s">
        <v>827</v>
      </c>
    </row>
    <row r="82" spans="1:30" x14ac:dyDescent="1.25">
      <c r="A82" t="s">
        <v>4</v>
      </c>
      <c r="B82" t="s">
        <v>723</v>
      </c>
      <c r="C82" t="s">
        <v>2646</v>
      </c>
      <c r="D82" t="s">
        <v>2647</v>
      </c>
      <c r="E82" t="s">
        <v>2648</v>
      </c>
      <c r="F82" t="s">
        <v>2649</v>
      </c>
      <c r="G82" t="s">
        <v>2650</v>
      </c>
      <c r="H82" t="s">
        <v>2651</v>
      </c>
      <c r="I82" t="s">
        <v>2652</v>
      </c>
      <c r="J82" t="s">
        <v>2653</v>
      </c>
      <c r="K82" t="s">
        <v>2654</v>
      </c>
      <c r="L82" t="s">
        <v>2655</v>
      </c>
      <c r="M82" t="s">
        <v>2656</v>
      </c>
      <c r="N82" t="s">
        <v>1869</v>
      </c>
      <c r="O82" t="s">
        <v>2657</v>
      </c>
      <c r="P82" t="s">
        <v>880</v>
      </c>
      <c r="Q82" t="s">
        <v>2658</v>
      </c>
      <c r="R82" t="s">
        <v>2659</v>
      </c>
      <c r="S82" t="s">
        <v>1175</v>
      </c>
      <c r="T82" t="s">
        <v>827</v>
      </c>
      <c r="U82" t="s">
        <v>2660</v>
      </c>
      <c r="V82" t="s">
        <v>2661</v>
      </c>
      <c r="W82" t="s">
        <v>2662</v>
      </c>
      <c r="X82" t="s">
        <v>2663</v>
      </c>
      <c r="Y82" t="s">
        <v>2619</v>
      </c>
      <c r="Z82" t="s">
        <v>2664</v>
      </c>
      <c r="AA82" t="s">
        <v>2665</v>
      </c>
      <c r="AB82" t="s">
        <v>2666</v>
      </c>
      <c r="AC82" t="s">
        <v>2667</v>
      </c>
      <c r="AD82" t="s">
        <v>827</v>
      </c>
    </row>
    <row r="83" spans="1:30" x14ac:dyDescent="1.25">
      <c r="A83" t="s">
        <v>4</v>
      </c>
      <c r="B83" t="s">
        <v>137</v>
      </c>
      <c r="C83" t="s">
        <v>2668</v>
      </c>
      <c r="D83" t="s">
        <v>2669</v>
      </c>
      <c r="E83" t="s">
        <v>2670</v>
      </c>
      <c r="F83" t="s">
        <v>2671</v>
      </c>
      <c r="G83" t="s">
        <v>2672</v>
      </c>
      <c r="H83" t="s">
        <v>2673</v>
      </c>
      <c r="I83" t="s">
        <v>2674</v>
      </c>
      <c r="J83" t="s">
        <v>2675</v>
      </c>
      <c r="K83" t="s">
        <v>2676</v>
      </c>
      <c r="L83" t="s">
        <v>2677</v>
      </c>
      <c r="M83" t="s">
        <v>2678</v>
      </c>
      <c r="N83" t="s">
        <v>833</v>
      </c>
      <c r="O83" t="s">
        <v>2679</v>
      </c>
      <c r="P83" t="s">
        <v>2465</v>
      </c>
      <c r="Q83" t="s">
        <v>2680</v>
      </c>
      <c r="R83" t="s">
        <v>2681</v>
      </c>
      <c r="S83" t="s">
        <v>2682</v>
      </c>
      <c r="T83" t="s">
        <v>827</v>
      </c>
      <c r="U83" t="s">
        <v>2683</v>
      </c>
      <c r="V83" t="s">
        <v>2684</v>
      </c>
      <c r="W83" t="s">
        <v>2685</v>
      </c>
      <c r="X83" t="s">
        <v>2686</v>
      </c>
      <c r="Y83" t="s">
        <v>2102</v>
      </c>
      <c r="Z83" t="s">
        <v>2687</v>
      </c>
      <c r="AA83" t="s">
        <v>2688</v>
      </c>
      <c r="AB83" t="s">
        <v>2689</v>
      </c>
      <c r="AC83" t="s">
        <v>2690</v>
      </c>
      <c r="AD83" t="s">
        <v>827</v>
      </c>
    </row>
    <row r="84" spans="1:30" x14ac:dyDescent="1.25">
      <c r="A84" t="s">
        <v>4</v>
      </c>
      <c r="B84" t="s">
        <v>287</v>
      </c>
      <c r="C84" t="s">
        <v>2691</v>
      </c>
      <c r="D84" t="s">
        <v>2692</v>
      </c>
      <c r="E84" t="s">
        <v>2693</v>
      </c>
      <c r="F84" t="s">
        <v>2694</v>
      </c>
      <c r="G84" t="s">
        <v>2695</v>
      </c>
      <c r="H84" t="s">
        <v>2696</v>
      </c>
      <c r="I84" t="s">
        <v>2697</v>
      </c>
      <c r="J84" t="s">
        <v>2698</v>
      </c>
      <c r="K84" t="s">
        <v>2699</v>
      </c>
      <c r="L84" t="s">
        <v>2700</v>
      </c>
      <c r="M84" t="s">
        <v>2701</v>
      </c>
      <c r="N84" t="s">
        <v>1850</v>
      </c>
      <c r="O84" t="s">
        <v>2702</v>
      </c>
      <c r="P84" t="s">
        <v>1069</v>
      </c>
      <c r="Q84" t="s">
        <v>2703</v>
      </c>
      <c r="R84" t="s">
        <v>2704</v>
      </c>
      <c r="S84" t="s">
        <v>2705</v>
      </c>
      <c r="T84" t="s">
        <v>827</v>
      </c>
      <c r="U84" t="s">
        <v>2706</v>
      </c>
      <c r="V84" t="s">
        <v>2707</v>
      </c>
      <c r="W84" t="s">
        <v>2708</v>
      </c>
      <c r="X84" t="s">
        <v>2709</v>
      </c>
      <c r="Y84" t="s">
        <v>2077</v>
      </c>
      <c r="Z84" t="s">
        <v>2509</v>
      </c>
      <c r="AA84" t="s">
        <v>2710</v>
      </c>
      <c r="AB84" t="s">
        <v>2711</v>
      </c>
      <c r="AC84" t="s">
        <v>2712</v>
      </c>
      <c r="AD84" t="s">
        <v>827</v>
      </c>
    </row>
    <row r="85" spans="1:30" x14ac:dyDescent="1.25">
      <c r="A85" t="s">
        <v>4</v>
      </c>
      <c r="B85" t="s">
        <v>159</v>
      </c>
      <c r="C85" t="s">
        <v>2713</v>
      </c>
      <c r="D85" t="s">
        <v>2714</v>
      </c>
      <c r="E85" t="s">
        <v>2715</v>
      </c>
      <c r="F85" t="s">
        <v>2716</v>
      </c>
      <c r="G85" t="s">
        <v>2717</v>
      </c>
      <c r="H85" t="s">
        <v>2718</v>
      </c>
      <c r="I85" t="s">
        <v>2719</v>
      </c>
      <c r="J85" t="s">
        <v>2720</v>
      </c>
      <c r="K85" t="s">
        <v>2721</v>
      </c>
      <c r="L85" t="s">
        <v>2722</v>
      </c>
      <c r="M85" t="s">
        <v>2723</v>
      </c>
      <c r="N85" t="s">
        <v>833</v>
      </c>
      <c r="O85" t="s">
        <v>2724</v>
      </c>
      <c r="P85" t="s">
        <v>2725</v>
      </c>
      <c r="Q85" t="s">
        <v>2726</v>
      </c>
      <c r="R85" t="s">
        <v>2727</v>
      </c>
      <c r="S85" t="s">
        <v>1869</v>
      </c>
      <c r="T85" t="s">
        <v>827</v>
      </c>
      <c r="U85" t="s">
        <v>2728</v>
      </c>
      <c r="V85" t="s">
        <v>2729</v>
      </c>
      <c r="W85" t="s">
        <v>2730</v>
      </c>
      <c r="X85" t="s">
        <v>2731</v>
      </c>
      <c r="Y85" t="s">
        <v>2732</v>
      </c>
      <c r="Z85" t="s">
        <v>2733</v>
      </c>
      <c r="AA85" t="s">
        <v>2734</v>
      </c>
      <c r="AB85" t="s">
        <v>2735</v>
      </c>
      <c r="AC85" t="s">
        <v>2736</v>
      </c>
      <c r="AD85" t="s">
        <v>827</v>
      </c>
    </row>
    <row r="86" spans="1:30" x14ac:dyDescent="1.25">
      <c r="A86" t="s">
        <v>4</v>
      </c>
      <c r="B86" t="s">
        <v>675</v>
      </c>
      <c r="C86" t="s">
        <v>2737</v>
      </c>
      <c r="D86" t="s">
        <v>2738</v>
      </c>
      <c r="E86" t="s">
        <v>2739</v>
      </c>
      <c r="F86" t="s">
        <v>2740</v>
      </c>
      <c r="G86" t="s">
        <v>2741</v>
      </c>
      <c r="H86" t="s">
        <v>1950</v>
      </c>
      <c r="I86" t="s">
        <v>2742</v>
      </c>
      <c r="J86" t="s">
        <v>2743</v>
      </c>
      <c r="K86" t="s">
        <v>2744</v>
      </c>
      <c r="L86" t="s">
        <v>2745</v>
      </c>
      <c r="M86" t="s">
        <v>2746</v>
      </c>
      <c r="N86" t="s">
        <v>1619</v>
      </c>
      <c r="O86" t="s">
        <v>2747</v>
      </c>
      <c r="P86" t="s">
        <v>2029</v>
      </c>
      <c r="Q86" t="s">
        <v>2748</v>
      </c>
      <c r="R86" t="s">
        <v>2749</v>
      </c>
      <c r="S86" t="s">
        <v>2750</v>
      </c>
      <c r="T86" t="s">
        <v>827</v>
      </c>
      <c r="U86" t="s">
        <v>2751</v>
      </c>
      <c r="V86" t="s">
        <v>2752</v>
      </c>
      <c r="W86" t="s">
        <v>2753</v>
      </c>
      <c r="X86" t="s">
        <v>2754</v>
      </c>
      <c r="Y86" t="s">
        <v>2163</v>
      </c>
      <c r="Z86" t="s">
        <v>2755</v>
      </c>
      <c r="AA86" t="s">
        <v>2756</v>
      </c>
      <c r="AB86" t="s">
        <v>2757</v>
      </c>
      <c r="AC86" t="s">
        <v>2758</v>
      </c>
      <c r="AD86" t="s">
        <v>827</v>
      </c>
    </row>
    <row r="87" spans="1:30" x14ac:dyDescent="1.25">
      <c r="A87" t="s">
        <v>4</v>
      </c>
      <c r="B87" t="s">
        <v>447</v>
      </c>
      <c r="C87" t="s">
        <v>2759</v>
      </c>
      <c r="D87" t="s">
        <v>2760</v>
      </c>
      <c r="E87" t="s">
        <v>2761</v>
      </c>
      <c r="F87" t="s">
        <v>2762</v>
      </c>
      <c r="G87" t="s">
        <v>2763</v>
      </c>
      <c r="H87" t="s">
        <v>2764</v>
      </c>
      <c r="I87" t="s">
        <v>2765</v>
      </c>
      <c r="J87" t="s">
        <v>2766</v>
      </c>
      <c r="K87" t="s">
        <v>2767</v>
      </c>
      <c r="L87" t="s">
        <v>2768</v>
      </c>
      <c r="M87" t="s">
        <v>2769</v>
      </c>
      <c r="N87" t="s">
        <v>1619</v>
      </c>
      <c r="O87" t="s">
        <v>2770</v>
      </c>
      <c r="P87" t="s">
        <v>1433</v>
      </c>
      <c r="Q87" t="s">
        <v>2771</v>
      </c>
      <c r="R87" t="s">
        <v>2772</v>
      </c>
      <c r="S87" t="s">
        <v>850</v>
      </c>
      <c r="T87" t="s">
        <v>827</v>
      </c>
      <c r="U87" t="s">
        <v>2773</v>
      </c>
      <c r="V87" t="s">
        <v>2774</v>
      </c>
      <c r="W87" t="s">
        <v>2775</v>
      </c>
      <c r="X87" t="s">
        <v>2776</v>
      </c>
      <c r="Y87" t="s">
        <v>2619</v>
      </c>
      <c r="Z87" t="s">
        <v>2777</v>
      </c>
      <c r="AA87" t="s">
        <v>2778</v>
      </c>
      <c r="AB87" t="s">
        <v>2779</v>
      </c>
      <c r="AC87" t="s">
        <v>2780</v>
      </c>
      <c r="AD87" t="s">
        <v>827</v>
      </c>
    </row>
    <row r="88" spans="1:30" x14ac:dyDescent="1.25">
      <c r="A88" t="s">
        <v>4</v>
      </c>
      <c r="B88" t="s">
        <v>83</v>
      </c>
      <c r="C88" t="s">
        <v>2781</v>
      </c>
      <c r="D88" t="s">
        <v>2782</v>
      </c>
      <c r="E88" t="s">
        <v>2783</v>
      </c>
      <c r="F88" t="s">
        <v>2784</v>
      </c>
      <c r="G88" t="s">
        <v>2785</v>
      </c>
      <c r="H88" t="s">
        <v>2786</v>
      </c>
      <c r="I88" t="s">
        <v>2787</v>
      </c>
      <c r="J88" t="s">
        <v>2788</v>
      </c>
      <c r="K88" t="s">
        <v>2789</v>
      </c>
      <c r="L88" t="s">
        <v>2790</v>
      </c>
      <c r="M88" t="s">
        <v>2791</v>
      </c>
      <c r="N88" t="s">
        <v>1005</v>
      </c>
      <c r="O88" t="s">
        <v>2792</v>
      </c>
      <c r="P88" t="s">
        <v>1640</v>
      </c>
      <c r="Q88" t="s">
        <v>2793</v>
      </c>
      <c r="R88" t="s">
        <v>2794</v>
      </c>
      <c r="S88" t="s">
        <v>2795</v>
      </c>
      <c r="T88" t="s">
        <v>827</v>
      </c>
      <c r="U88" t="s">
        <v>2796</v>
      </c>
      <c r="V88" t="s">
        <v>2797</v>
      </c>
      <c r="W88" t="s">
        <v>2798</v>
      </c>
      <c r="X88" t="s">
        <v>827</v>
      </c>
      <c r="Y88" t="s">
        <v>2215</v>
      </c>
      <c r="Z88" t="s">
        <v>2799</v>
      </c>
      <c r="AA88" t="s">
        <v>2800</v>
      </c>
      <c r="AB88" t="s">
        <v>2801</v>
      </c>
      <c r="AC88" t="s">
        <v>2802</v>
      </c>
      <c r="AD88" t="s">
        <v>827</v>
      </c>
    </row>
    <row r="89" spans="1:30" x14ac:dyDescent="1.25">
      <c r="A89" t="s">
        <v>4</v>
      </c>
      <c r="B89" t="s">
        <v>760</v>
      </c>
      <c r="C89" t="s">
        <v>2803</v>
      </c>
      <c r="D89" t="s">
        <v>2804</v>
      </c>
      <c r="E89" t="s">
        <v>2805</v>
      </c>
      <c r="F89" t="s">
        <v>2806</v>
      </c>
      <c r="G89" t="s">
        <v>2807</v>
      </c>
      <c r="H89" t="s">
        <v>2808</v>
      </c>
      <c r="I89" t="s">
        <v>2809</v>
      </c>
      <c r="J89" t="s">
        <v>2810</v>
      </c>
      <c r="K89" t="s">
        <v>2811</v>
      </c>
      <c r="L89" t="s">
        <v>2812</v>
      </c>
      <c r="M89" t="s">
        <v>2813</v>
      </c>
      <c r="N89" t="s">
        <v>2346</v>
      </c>
      <c r="O89" t="s">
        <v>2814</v>
      </c>
      <c r="P89" t="s">
        <v>875</v>
      </c>
      <c r="Q89" t="s">
        <v>2815</v>
      </c>
      <c r="R89" t="s">
        <v>2816</v>
      </c>
      <c r="S89" t="s">
        <v>840</v>
      </c>
      <c r="T89" t="s">
        <v>827</v>
      </c>
      <c r="U89" t="s">
        <v>2817</v>
      </c>
      <c r="V89" t="s">
        <v>2818</v>
      </c>
      <c r="W89" t="s">
        <v>2819</v>
      </c>
      <c r="X89" t="s">
        <v>2820</v>
      </c>
      <c r="Y89" t="s">
        <v>2619</v>
      </c>
      <c r="Z89" t="s">
        <v>2821</v>
      </c>
      <c r="AA89" t="s">
        <v>2822</v>
      </c>
      <c r="AB89" t="s">
        <v>2823</v>
      </c>
      <c r="AC89" t="s">
        <v>2824</v>
      </c>
      <c r="AD89" t="s">
        <v>827</v>
      </c>
    </row>
    <row r="90" spans="1:30" x14ac:dyDescent="1.25">
      <c r="A90" t="s">
        <v>4</v>
      </c>
      <c r="B90" t="s">
        <v>693</v>
      </c>
      <c r="C90" t="s">
        <v>2825</v>
      </c>
      <c r="D90" t="s">
        <v>2826</v>
      </c>
      <c r="E90" t="s">
        <v>2827</v>
      </c>
      <c r="F90" t="s">
        <v>2828</v>
      </c>
      <c r="G90" t="s">
        <v>2829</v>
      </c>
      <c r="H90" t="s">
        <v>2830</v>
      </c>
      <c r="I90" t="s">
        <v>2831</v>
      </c>
      <c r="J90" t="s">
        <v>2832</v>
      </c>
      <c r="K90" t="s">
        <v>2833</v>
      </c>
      <c r="L90" t="s">
        <v>2834</v>
      </c>
      <c r="M90" t="s">
        <v>2835</v>
      </c>
      <c r="N90" t="s">
        <v>1064</v>
      </c>
      <c r="O90" t="s">
        <v>2836</v>
      </c>
      <c r="P90" t="s">
        <v>875</v>
      </c>
      <c r="Q90" t="s">
        <v>2837</v>
      </c>
      <c r="R90" t="s">
        <v>2838</v>
      </c>
      <c r="S90" t="s">
        <v>870</v>
      </c>
      <c r="T90" t="s">
        <v>827</v>
      </c>
      <c r="U90" t="s">
        <v>2839</v>
      </c>
      <c r="V90" t="s">
        <v>2840</v>
      </c>
      <c r="W90" t="s">
        <v>2841</v>
      </c>
      <c r="X90" t="s">
        <v>2842</v>
      </c>
      <c r="Y90" t="s">
        <v>2102</v>
      </c>
      <c r="Z90" t="s">
        <v>2843</v>
      </c>
      <c r="AA90" t="s">
        <v>2844</v>
      </c>
      <c r="AB90" t="s">
        <v>2845</v>
      </c>
      <c r="AC90" t="s">
        <v>2846</v>
      </c>
      <c r="AD90" t="s">
        <v>827</v>
      </c>
    </row>
    <row r="91" spans="1:30" x14ac:dyDescent="1.25">
      <c r="A91" t="s">
        <v>5</v>
      </c>
      <c r="B91" t="s">
        <v>550</v>
      </c>
      <c r="C91" t="s">
        <v>2847</v>
      </c>
      <c r="D91" t="s">
        <v>2848</v>
      </c>
      <c r="E91" t="s">
        <v>2849</v>
      </c>
      <c r="F91" t="s">
        <v>2850</v>
      </c>
      <c r="G91" t="s">
        <v>2851</v>
      </c>
      <c r="H91" t="s">
        <v>2852</v>
      </c>
      <c r="I91" t="s">
        <v>2853</v>
      </c>
      <c r="J91" t="s">
        <v>2854</v>
      </c>
      <c r="K91" t="s">
        <v>2855</v>
      </c>
      <c r="L91" t="s">
        <v>1502</v>
      </c>
      <c r="M91" t="s">
        <v>2856</v>
      </c>
      <c r="N91" t="s">
        <v>1005</v>
      </c>
      <c r="O91" t="s">
        <v>2857</v>
      </c>
      <c r="P91" t="s">
        <v>2732</v>
      </c>
      <c r="Q91" t="s">
        <v>2858</v>
      </c>
      <c r="R91" t="s">
        <v>2859</v>
      </c>
      <c r="S91" t="s">
        <v>2860</v>
      </c>
      <c r="T91" t="s">
        <v>840</v>
      </c>
      <c r="U91" t="s">
        <v>2861</v>
      </c>
      <c r="V91" t="s">
        <v>2862</v>
      </c>
      <c r="W91" t="s">
        <v>2863</v>
      </c>
      <c r="X91" t="s">
        <v>2575</v>
      </c>
      <c r="Y91" t="s">
        <v>1459</v>
      </c>
      <c r="Z91" t="s">
        <v>2864</v>
      </c>
      <c r="AA91" t="s">
        <v>2865</v>
      </c>
      <c r="AB91" t="s">
        <v>2866</v>
      </c>
      <c r="AC91" t="s">
        <v>2867</v>
      </c>
      <c r="AD91" t="s">
        <v>2868</v>
      </c>
    </row>
    <row r="92" spans="1:30" x14ac:dyDescent="1.25">
      <c r="A92" t="s">
        <v>5</v>
      </c>
      <c r="B92" t="s">
        <v>494</v>
      </c>
      <c r="C92" t="s">
        <v>2869</v>
      </c>
      <c r="D92" t="s">
        <v>2870</v>
      </c>
      <c r="E92" t="s">
        <v>2871</v>
      </c>
      <c r="F92" t="s">
        <v>2872</v>
      </c>
      <c r="G92" t="s">
        <v>2873</v>
      </c>
      <c r="H92" t="s">
        <v>2874</v>
      </c>
      <c r="I92" t="s">
        <v>2875</v>
      </c>
      <c r="J92" t="s">
        <v>2876</v>
      </c>
      <c r="K92" t="s">
        <v>2877</v>
      </c>
      <c r="L92" t="s">
        <v>2878</v>
      </c>
      <c r="M92" t="s">
        <v>2879</v>
      </c>
      <c r="N92" t="s">
        <v>858</v>
      </c>
      <c r="O92" t="s">
        <v>2880</v>
      </c>
      <c r="P92" t="s">
        <v>2881</v>
      </c>
      <c r="Q92" t="s">
        <v>2882</v>
      </c>
      <c r="R92" t="s">
        <v>2883</v>
      </c>
      <c r="S92" t="s">
        <v>2884</v>
      </c>
      <c r="T92" t="s">
        <v>827</v>
      </c>
      <c r="U92" t="s">
        <v>2885</v>
      </c>
      <c r="V92" t="s">
        <v>2886</v>
      </c>
      <c r="W92" t="s">
        <v>2887</v>
      </c>
      <c r="X92" t="s">
        <v>2888</v>
      </c>
      <c r="Y92" t="s">
        <v>951</v>
      </c>
      <c r="Z92" t="s">
        <v>2889</v>
      </c>
      <c r="AA92" t="s">
        <v>2890</v>
      </c>
      <c r="AB92" t="s">
        <v>2891</v>
      </c>
      <c r="AC92" t="s">
        <v>2892</v>
      </c>
      <c r="AD92" t="s">
        <v>2893</v>
      </c>
    </row>
    <row r="93" spans="1:30" x14ac:dyDescent="1.25">
      <c r="A93" t="s">
        <v>5</v>
      </c>
      <c r="B93" t="s">
        <v>128</v>
      </c>
      <c r="C93" t="s">
        <v>2894</v>
      </c>
      <c r="D93" t="s">
        <v>2895</v>
      </c>
      <c r="E93" t="s">
        <v>2896</v>
      </c>
      <c r="F93" t="s">
        <v>2897</v>
      </c>
      <c r="G93" t="s">
        <v>2898</v>
      </c>
      <c r="H93" t="s">
        <v>2899</v>
      </c>
      <c r="I93" t="s">
        <v>2900</v>
      </c>
      <c r="J93" t="s">
        <v>2901</v>
      </c>
      <c r="K93" t="s">
        <v>2902</v>
      </c>
      <c r="L93" t="s">
        <v>2903</v>
      </c>
      <c r="M93" t="s">
        <v>2904</v>
      </c>
      <c r="N93" t="s">
        <v>1069</v>
      </c>
      <c r="O93" t="s">
        <v>2905</v>
      </c>
      <c r="P93" t="s">
        <v>2906</v>
      </c>
      <c r="Q93" t="s">
        <v>2907</v>
      </c>
      <c r="R93" t="s">
        <v>2908</v>
      </c>
      <c r="S93" t="s">
        <v>1836</v>
      </c>
      <c r="T93" t="s">
        <v>1144</v>
      </c>
      <c r="U93" t="s">
        <v>2909</v>
      </c>
      <c r="V93" t="s">
        <v>2910</v>
      </c>
      <c r="W93" t="s">
        <v>2911</v>
      </c>
      <c r="X93" t="s">
        <v>2912</v>
      </c>
      <c r="Y93" t="s">
        <v>2913</v>
      </c>
      <c r="Z93" t="s">
        <v>2914</v>
      </c>
      <c r="AA93" t="s">
        <v>2915</v>
      </c>
      <c r="AB93" t="s">
        <v>2916</v>
      </c>
      <c r="AC93" t="s">
        <v>2917</v>
      </c>
      <c r="AD93" t="s">
        <v>2918</v>
      </c>
    </row>
    <row r="94" spans="1:30" x14ac:dyDescent="1.25">
      <c r="A94" t="s">
        <v>5</v>
      </c>
      <c r="B94" t="s">
        <v>602</v>
      </c>
      <c r="C94" t="s">
        <v>2919</v>
      </c>
      <c r="D94" t="s">
        <v>2920</v>
      </c>
      <c r="E94" t="s">
        <v>2921</v>
      </c>
      <c r="F94" t="s">
        <v>2922</v>
      </c>
      <c r="G94" t="s">
        <v>2923</v>
      </c>
      <c r="H94" t="s">
        <v>2924</v>
      </c>
      <c r="I94" t="s">
        <v>2925</v>
      </c>
      <c r="J94" t="s">
        <v>2926</v>
      </c>
      <c r="K94" t="s">
        <v>2927</v>
      </c>
      <c r="L94" t="s">
        <v>2928</v>
      </c>
      <c r="M94" t="s">
        <v>2929</v>
      </c>
      <c r="N94" t="s">
        <v>1869</v>
      </c>
      <c r="O94" t="s">
        <v>2930</v>
      </c>
      <c r="P94" t="s">
        <v>2931</v>
      </c>
      <c r="Q94" t="s">
        <v>2932</v>
      </c>
      <c r="R94" t="s">
        <v>2933</v>
      </c>
      <c r="S94" t="s">
        <v>1866</v>
      </c>
      <c r="T94" t="s">
        <v>903</v>
      </c>
      <c r="U94" t="s">
        <v>2934</v>
      </c>
      <c r="V94" t="s">
        <v>2935</v>
      </c>
      <c r="W94" t="s">
        <v>2936</v>
      </c>
      <c r="X94" t="s">
        <v>2937</v>
      </c>
      <c r="Y94" t="s">
        <v>1459</v>
      </c>
      <c r="Z94" t="s">
        <v>2938</v>
      </c>
      <c r="AA94" t="s">
        <v>2939</v>
      </c>
      <c r="AB94" t="s">
        <v>2940</v>
      </c>
      <c r="AC94" t="s">
        <v>2941</v>
      </c>
      <c r="AD94" t="s">
        <v>2942</v>
      </c>
    </row>
    <row r="95" spans="1:30" x14ac:dyDescent="1.25">
      <c r="A95" t="s">
        <v>5</v>
      </c>
      <c r="B95" t="s">
        <v>74</v>
      </c>
      <c r="C95" t="s">
        <v>2943</v>
      </c>
      <c r="D95" t="s">
        <v>2944</v>
      </c>
      <c r="E95" t="s">
        <v>2945</v>
      </c>
      <c r="F95" t="s">
        <v>2946</v>
      </c>
      <c r="G95" t="s">
        <v>2947</v>
      </c>
      <c r="H95" t="s">
        <v>2948</v>
      </c>
      <c r="I95" t="s">
        <v>2949</v>
      </c>
      <c r="J95" t="s">
        <v>2950</v>
      </c>
      <c r="K95" t="s">
        <v>2951</v>
      </c>
      <c r="L95" t="s">
        <v>2952</v>
      </c>
      <c r="M95" t="s">
        <v>2953</v>
      </c>
      <c r="N95" t="s">
        <v>1095</v>
      </c>
      <c r="O95" t="s">
        <v>2954</v>
      </c>
      <c r="P95" t="s">
        <v>2955</v>
      </c>
      <c r="Q95" t="s">
        <v>2956</v>
      </c>
      <c r="R95" t="s">
        <v>2957</v>
      </c>
      <c r="S95" t="s">
        <v>2958</v>
      </c>
      <c r="T95" t="s">
        <v>1144</v>
      </c>
      <c r="U95" t="s">
        <v>2959</v>
      </c>
      <c r="V95" t="s">
        <v>2960</v>
      </c>
      <c r="W95" t="s">
        <v>2961</v>
      </c>
      <c r="X95" t="s">
        <v>2962</v>
      </c>
      <c r="Y95" t="s">
        <v>2002</v>
      </c>
      <c r="Z95" t="s">
        <v>2963</v>
      </c>
      <c r="AA95" t="s">
        <v>2964</v>
      </c>
      <c r="AB95" t="s">
        <v>2965</v>
      </c>
      <c r="AC95" t="s">
        <v>2966</v>
      </c>
      <c r="AD95" t="s">
        <v>2967</v>
      </c>
    </row>
    <row r="96" spans="1:30" x14ac:dyDescent="1.25">
      <c r="A96" t="s">
        <v>5</v>
      </c>
      <c r="B96" t="s">
        <v>316</v>
      </c>
      <c r="C96" t="s">
        <v>2968</v>
      </c>
      <c r="D96" t="s">
        <v>2969</v>
      </c>
      <c r="E96" t="s">
        <v>2970</v>
      </c>
      <c r="F96" t="s">
        <v>2971</v>
      </c>
      <c r="G96" t="s">
        <v>2972</v>
      </c>
      <c r="H96" t="s">
        <v>2973</v>
      </c>
      <c r="I96" t="s">
        <v>2974</v>
      </c>
      <c r="J96" t="s">
        <v>2975</v>
      </c>
      <c r="K96" t="s">
        <v>2976</v>
      </c>
      <c r="L96" t="s">
        <v>2977</v>
      </c>
      <c r="M96" t="s">
        <v>2978</v>
      </c>
      <c r="N96" t="s">
        <v>1058</v>
      </c>
      <c r="O96" t="s">
        <v>2979</v>
      </c>
      <c r="P96" t="s">
        <v>2980</v>
      </c>
      <c r="Q96" t="s">
        <v>2981</v>
      </c>
      <c r="R96" t="s">
        <v>2982</v>
      </c>
      <c r="S96" t="s">
        <v>1679</v>
      </c>
      <c r="T96" t="s">
        <v>1144</v>
      </c>
      <c r="U96" t="s">
        <v>2983</v>
      </c>
      <c r="V96" t="s">
        <v>2984</v>
      </c>
      <c r="W96" t="s">
        <v>2985</v>
      </c>
      <c r="X96" t="s">
        <v>2986</v>
      </c>
      <c r="Y96" t="s">
        <v>962</v>
      </c>
      <c r="Z96" t="s">
        <v>2987</v>
      </c>
      <c r="AA96" t="s">
        <v>2988</v>
      </c>
      <c r="AB96" t="s">
        <v>2989</v>
      </c>
      <c r="AC96" t="s">
        <v>2990</v>
      </c>
      <c r="AD96" t="s">
        <v>2991</v>
      </c>
    </row>
    <row r="97" spans="1:30" x14ac:dyDescent="1.25">
      <c r="A97" t="s">
        <v>5</v>
      </c>
      <c r="B97" t="s">
        <v>252</v>
      </c>
      <c r="C97" t="s">
        <v>2992</v>
      </c>
      <c r="D97" t="s">
        <v>2993</v>
      </c>
      <c r="E97" t="s">
        <v>2994</v>
      </c>
      <c r="F97" t="s">
        <v>2995</v>
      </c>
      <c r="G97" t="s">
        <v>2996</v>
      </c>
      <c r="H97" t="s">
        <v>2997</v>
      </c>
      <c r="I97" t="s">
        <v>2998</v>
      </c>
      <c r="J97" t="s">
        <v>2999</v>
      </c>
      <c r="K97" t="s">
        <v>3000</v>
      </c>
      <c r="L97" t="s">
        <v>3001</v>
      </c>
      <c r="M97" t="s">
        <v>3002</v>
      </c>
      <c r="N97" t="s">
        <v>1869</v>
      </c>
      <c r="O97" t="s">
        <v>3003</v>
      </c>
      <c r="P97" t="s">
        <v>1866</v>
      </c>
      <c r="Q97" t="s">
        <v>3004</v>
      </c>
      <c r="R97" t="s">
        <v>3005</v>
      </c>
      <c r="S97" t="s">
        <v>3006</v>
      </c>
      <c r="T97" t="s">
        <v>1998</v>
      </c>
      <c r="U97" t="s">
        <v>3007</v>
      </c>
      <c r="V97" t="s">
        <v>3008</v>
      </c>
      <c r="W97" t="s">
        <v>3009</v>
      </c>
      <c r="X97" t="s">
        <v>3010</v>
      </c>
      <c r="Y97" t="s">
        <v>1892</v>
      </c>
      <c r="Z97" t="s">
        <v>3011</v>
      </c>
      <c r="AA97" t="s">
        <v>3012</v>
      </c>
      <c r="AB97" t="s">
        <v>3013</v>
      </c>
      <c r="AC97" t="s">
        <v>3014</v>
      </c>
      <c r="AD97" t="s">
        <v>3015</v>
      </c>
    </row>
    <row r="98" spans="1:30" x14ac:dyDescent="1.25">
      <c r="A98" t="s">
        <v>5</v>
      </c>
      <c r="B98" t="s">
        <v>510</v>
      </c>
      <c r="C98" t="s">
        <v>3016</v>
      </c>
      <c r="D98" t="s">
        <v>3017</v>
      </c>
      <c r="E98" t="s">
        <v>3018</v>
      </c>
      <c r="F98" t="s">
        <v>3019</v>
      </c>
      <c r="G98" t="s">
        <v>3020</v>
      </c>
      <c r="H98" t="s">
        <v>3021</v>
      </c>
      <c r="I98" t="s">
        <v>3022</v>
      </c>
      <c r="J98" t="s">
        <v>3023</v>
      </c>
      <c r="K98" t="s">
        <v>3024</v>
      </c>
      <c r="L98" t="s">
        <v>3025</v>
      </c>
      <c r="M98" t="s">
        <v>3026</v>
      </c>
      <c r="N98" t="s">
        <v>1005</v>
      </c>
      <c r="O98" t="s">
        <v>3027</v>
      </c>
      <c r="P98" t="s">
        <v>3028</v>
      </c>
      <c r="Q98" t="s">
        <v>3029</v>
      </c>
      <c r="R98" t="s">
        <v>3030</v>
      </c>
      <c r="S98" t="s">
        <v>3031</v>
      </c>
      <c r="T98" t="s">
        <v>1144</v>
      </c>
      <c r="U98" t="s">
        <v>3032</v>
      </c>
      <c r="V98" t="s">
        <v>3033</v>
      </c>
      <c r="W98" t="s">
        <v>3034</v>
      </c>
      <c r="X98" t="s">
        <v>3035</v>
      </c>
      <c r="Y98" t="s">
        <v>2732</v>
      </c>
      <c r="Z98" t="s">
        <v>3036</v>
      </c>
      <c r="AA98" t="s">
        <v>3037</v>
      </c>
      <c r="AB98" t="s">
        <v>3038</v>
      </c>
      <c r="AC98" t="s">
        <v>3039</v>
      </c>
      <c r="AD98" t="s">
        <v>3040</v>
      </c>
    </row>
    <row r="99" spans="1:30" x14ac:dyDescent="1.25">
      <c r="A99" t="s">
        <v>5</v>
      </c>
      <c r="B99" t="s">
        <v>624</v>
      </c>
      <c r="C99" t="s">
        <v>3041</v>
      </c>
      <c r="D99" t="s">
        <v>3042</v>
      </c>
      <c r="E99" t="s">
        <v>3043</v>
      </c>
      <c r="F99" t="s">
        <v>3044</v>
      </c>
      <c r="G99" t="s">
        <v>3045</v>
      </c>
      <c r="H99" t="s">
        <v>3046</v>
      </c>
      <c r="I99" t="s">
        <v>3047</v>
      </c>
      <c r="J99" t="s">
        <v>3048</v>
      </c>
      <c r="K99" t="s">
        <v>3049</v>
      </c>
      <c r="L99" t="s">
        <v>3050</v>
      </c>
      <c r="M99" t="s">
        <v>3051</v>
      </c>
      <c r="N99" t="s">
        <v>1005</v>
      </c>
      <c r="O99" t="s">
        <v>3052</v>
      </c>
      <c r="P99" t="s">
        <v>3053</v>
      </c>
      <c r="Q99" t="s">
        <v>3054</v>
      </c>
      <c r="R99" t="s">
        <v>3055</v>
      </c>
      <c r="S99" t="s">
        <v>1636</v>
      </c>
      <c r="T99" t="s">
        <v>1640</v>
      </c>
      <c r="U99" t="s">
        <v>3056</v>
      </c>
      <c r="V99" t="s">
        <v>3057</v>
      </c>
      <c r="W99" t="s">
        <v>3058</v>
      </c>
      <c r="X99" t="s">
        <v>3059</v>
      </c>
      <c r="Y99" t="s">
        <v>3060</v>
      </c>
      <c r="Z99" t="s">
        <v>3061</v>
      </c>
      <c r="AA99" t="s">
        <v>3062</v>
      </c>
      <c r="AB99" t="s">
        <v>3063</v>
      </c>
      <c r="AC99" t="s">
        <v>3064</v>
      </c>
      <c r="AD99" t="s">
        <v>3065</v>
      </c>
    </row>
    <row r="100" spans="1:30" x14ac:dyDescent="1.25">
      <c r="A100" t="s">
        <v>5</v>
      </c>
      <c r="B100" t="s">
        <v>664</v>
      </c>
      <c r="C100" t="s">
        <v>3066</v>
      </c>
      <c r="D100" t="s">
        <v>3067</v>
      </c>
      <c r="E100" t="s">
        <v>3068</v>
      </c>
      <c r="F100" t="s">
        <v>3069</v>
      </c>
      <c r="G100" t="s">
        <v>3070</v>
      </c>
      <c r="H100" t="s">
        <v>3071</v>
      </c>
      <c r="I100" t="s">
        <v>3072</v>
      </c>
      <c r="J100" t="s">
        <v>3073</v>
      </c>
      <c r="K100" t="s">
        <v>3074</v>
      </c>
      <c r="L100" t="s">
        <v>3075</v>
      </c>
      <c r="M100" t="s">
        <v>3076</v>
      </c>
      <c r="N100" t="s">
        <v>1095</v>
      </c>
      <c r="O100" t="s">
        <v>3077</v>
      </c>
      <c r="P100" t="s">
        <v>3078</v>
      </c>
      <c r="Q100" t="s">
        <v>3079</v>
      </c>
      <c r="R100" t="s">
        <v>3080</v>
      </c>
      <c r="S100" t="s">
        <v>3081</v>
      </c>
      <c r="T100" t="s">
        <v>870</v>
      </c>
      <c r="U100" t="s">
        <v>3082</v>
      </c>
      <c r="V100" t="s">
        <v>3083</v>
      </c>
      <c r="W100" t="s">
        <v>3084</v>
      </c>
      <c r="X100" t="s">
        <v>3085</v>
      </c>
      <c r="Y100" t="s">
        <v>1951</v>
      </c>
      <c r="Z100" t="s">
        <v>3086</v>
      </c>
      <c r="AA100" t="s">
        <v>3087</v>
      </c>
      <c r="AB100" t="s">
        <v>3088</v>
      </c>
      <c r="AC100" t="s">
        <v>3089</v>
      </c>
      <c r="AD100" t="s">
        <v>3090</v>
      </c>
    </row>
    <row r="101" spans="1:30" x14ac:dyDescent="1.25">
      <c r="A101" t="s">
        <v>5</v>
      </c>
      <c r="B101" t="s">
        <v>263</v>
      </c>
      <c r="C101" t="s">
        <v>3091</v>
      </c>
      <c r="D101" t="s">
        <v>3092</v>
      </c>
      <c r="E101" t="s">
        <v>3093</v>
      </c>
      <c r="F101" t="s">
        <v>3094</v>
      </c>
      <c r="G101" t="s">
        <v>3095</v>
      </c>
      <c r="H101" t="s">
        <v>3096</v>
      </c>
      <c r="I101" t="s">
        <v>3097</v>
      </c>
      <c r="J101" t="s">
        <v>3098</v>
      </c>
      <c r="K101" t="s">
        <v>3099</v>
      </c>
      <c r="L101" t="s">
        <v>3100</v>
      </c>
      <c r="M101" t="s">
        <v>3101</v>
      </c>
      <c r="N101" t="s">
        <v>1552</v>
      </c>
      <c r="O101" t="s">
        <v>3102</v>
      </c>
      <c r="P101" t="s">
        <v>3103</v>
      </c>
      <c r="Q101" t="s">
        <v>3104</v>
      </c>
      <c r="R101" t="s">
        <v>3105</v>
      </c>
      <c r="S101" t="s">
        <v>3106</v>
      </c>
      <c r="T101" t="s">
        <v>1144</v>
      </c>
      <c r="U101" t="s">
        <v>3107</v>
      </c>
      <c r="V101" t="s">
        <v>3108</v>
      </c>
      <c r="W101" t="s">
        <v>3109</v>
      </c>
      <c r="X101" t="s">
        <v>3110</v>
      </c>
      <c r="Y101" t="s">
        <v>833</v>
      </c>
      <c r="Z101" t="s">
        <v>3111</v>
      </c>
      <c r="AA101" t="s">
        <v>3112</v>
      </c>
      <c r="AB101" t="s">
        <v>3113</v>
      </c>
      <c r="AC101" t="s">
        <v>3114</v>
      </c>
      <c r="AD101" t="s">
        <v>3115</v>
      </c>
    </row>
    <row r="102" spans="1:30" x14ac:dyDescent="1.25">
      <c r="A102" t="s">
        <v>5</v>
      </c>
      <c r="B102" t="s">
        <v>545</v>
      </c>
      <c r="C102" t="s">
        <v>3116</v>
      </c>
      <c r="D102" t="s">
        <v>3117</v>
      </c>
      <c r="E102" t="s">
        <v>3118</v>
      </c>
      <c r="F102" t="s">
        <v>3119</v>
      </c>
      <c r="G102" t="s">
        <v>3120</v>
      </c>
      <c r="H102" t="s">
        <v>3121</v>
      </c>
      <c r="I102" t="s">
        <v>3122</v>
      </c>
      <c r="J102" t="s">
        <v>3123</v>
      </c>
      <c r="K102" t="s">
        <v>3124</v>
      </c>
      <c r="L102" t="s">
        <v>3125</v>
      </c>
      <c r="M102" t="s">
        <v>3126</v>
      </c>
      <c r="N102" t="s">
        <v>1041</v>
      </c>
      <c r="O102" t="s">
        <v>3127</v>
      </c>
      <c r="P102" t="s">
        <v>3128</v>
      </c>
      <c r="Q102" t="s">
        <v>3129</v>
      </c>
      <c r="R102" t="s">
        <v>3130</v>
      </c>
      <c r="S102" t="s">
        <v>3131</v>
      </c>
      <c r="T102" t="s">
        <v>1144</v>
      </c>
      <c r="U102" t="s">
        <v>3132</v>
      </c>
      <c r="V102" t="s">
        <v>3133</v>
      </c>
      <c r="W102" t="s">
        <v>3134</v>
      </c>
      <c r="X102" t="s">
        <v>3135</v>
      </c>
      <c r="Y102" t="s">
        <v>1750</v>
      </c>
      <c r="Z102" t="s">
        <v>3136</v>
      </c>
      <c r="AA102" t="s">
        <v>3137</v>
      </c>
      <c r="AB102" t="s">
        <v>3138</v>
      </c>
      <c r="AC102" t="s">
        <v>3139</v>
      </c>
      <c r="AD102" t="s">
        <v>3140</v>
      </c>
    </row>
    <row r="103" spans="1:30" x14ac:dyDescent="1.25">
      <c r="A103" t="s">
        <v>5</v>
      </c>
      <c r="B103" t="s">
        <v>570</v>
      </c>
      <c r="C103" t="s">
        <v>3141</v>
      </c>
      <c r="D103" t="s">
        <v>3142</v>
      </c>
      <c r="E103" t="s">
        <v>3143</v>
      </c>
      <c r="F103" t="s">
        <v>3144</v>
      </c>
      <c r="G103" t="s">
        <v>3145</v>
      </c>
      <c r="H103" t="s">
        <v>3146</v>
      </c>
      <c r="I103" t="s">
        <v>3147</v>
      </c>
      <c r="J103" t="s">
        <v>3148</v>
      </c>
      <c r="K103" t="s">
        <v>3149</v>
      </c>
      <c r="L103" t="s">
        <v>3150</v>
      </c>
      <c r="M103" t="s">
        <v>3151</v>
      </c>
      <c r="N103" t="s">
        <v>1069</v>
      </c>
      <c r="O103" t="s">
        <v>3152</v>
      </c>
      <c r="P103" t="s">
        <v>3153</v>
      </c>
      <c r="Q103" t="s">
        <v>3154</v>
      </c>
      <c r="R103" t="s">
        <v>3155</v>
      </c>
      <c r="S103" t="s">
        <v>3153</v>
      </c>
      <c r="T103" t="s">
        <v>1752</v>
      </c>
      <c r="U103" t="s">
        <v>3156</v>
      </c>
      <c r="V103" t="s">
        <v>3157</v>
      </c>
      <c r="W103" t="s">
        <v>3158</v>
      </c>
      <c r="X103" t="s">
        <v>3159</v>
      </c>
      <c r="Y103" t="s">
        <v>1243</v>
      </c>
      <c r="Z103" t="s">
        <v>3160</v>
      </c>
      <c r="AA103" t="s">
        <v>3161</v>
      </c>
      <c r="AB103" t="s">
        <v>3162</v>
      </c>
      <c r="AC103" t="s">
        <v>3163</v>
      </c>
      <c r="AD103" t="s">
        <v>3164</v>
      </c>
    </row>
    <row r="104" spans="1:30" x14ac:dyDescent="1.25">
      <c r="A104" t="s">
        <v>5</v>
      </c>
      <c r="B104" t="s">
        <v>660</v>
      </c>
      <c r="C104" t="s">
        <v>3165</v>
      </c>
      <c r="D104" t="s">
        <v>3166</v>
      </c>
      <c r="E104" t="s">
        <v>3167</v>
      </c>
      <c r="F104" t="s">
        <v>3168</v>
      </c>
      <c r="G104" t="s">
        <v>3169</v>
      </c>
      <c r="H104" t="s">
        <v>3170</v>
      </c>
      <c r="I104" t="s">
        <v>3171</v>
      </c>
      <c r="J104" t="s">
        <v>3172</v>
      </c>
      <c r="K104" t="s">
        <v>3173</v>
      </c>
      <c r="L104" t="s">
        <v>3174</v>
      </c>
      <c r="M104" t="s">
        <v>3175</v>
      </c>
      <c r="N104" t="s">
        <v>1433</v>
      </c>
      <c r="O104" t="s">
        <v>3176</v>
      </c>
      <c r="P104" t="s">
        <v>2958</v>
      </c>
      <c r="Q104" t="s">
        <v>3177</v>
      </c>
      <c r="R104" t="s">
        <v>3178</v>
      </c>
      <c r="S104" t="s">
        <v>3179</v>
      </c>
      <c r="T104" t="s">
        <v>1998</v>
      </c>
      <c r="U104" t="s">
        <v>3180</v>
      </c>
      <c r="V104" t="s">
        <v>3181</v>
      </c>
      <c r="W104" t="s">
        <v>3182</v>
      </c>
      <c r="X104" t="s">
        <v>3183</v>
      </c>
      <c r="Y104" t="s">
        <v>1750</v>
      </c>
      <c r="Z104" t="s">
        <v>3184</v>
      </c>
      <c r="AA104" t="s">
        <v>3185</v>
      </c>
      <c r="AB104" t="s">
        <v>3186</v>
      </c>
      <c r="AC104" t="s">
        <v>3187</v>
      </c>
      <c r="AD104" t="s">
        <v>3188</v>
      </c>
    </row>
    <row r="105" spans="1:30" x14ac:dyDescent="1.25">
      <c r="A105" t="s">
        <v>5</v>
      </c>
      <c r="B105" t="s">
        <v>484</v>
      </c>
      <c r="C105" t="s">
        <v>3189</v>
      </c>
      <c r="D105" t="s">
        <v>3190</v>
      </c>
      <c r="E105" t="s">
        <v>3191</v>
      </c>
      <c r="F105" t="s">
        <v>3192</v>
      </c>
      <c r="G105" t="s">
        <v>3193</v>
      </c>
      <c r="H105" t="s">
        <v>3194</v>
      </c>
      <c r="I105" t="s">
        <v>3195</v>
      </c>
      <c r="J105" t="s">
        <v>3196</v>
      </c>
      <c r="K105" t="s">
        <v>3197</v>
      </c>
      <c r="L105" t="s">
        <v>2325</v>
      </c>
      <c r="M105" t="s">
        <v>3198</v>
      </c>
      <c r="N105" t="s">
        <v>1005</v>
      </c>
      <c r="O105" t="s">
        <v>3199</v>
      </c>
      <c r="P105" t="s">
        <v>1873</v>
      </c>
      <c r="Q105" t="s">
        <v>3200</v>
      </c>
      <c r="R105" t="s">
        <v>3201</v>
      </c>
      <c r="S105" t="s">
        <v>3202</v>
      </c>
      <c r="T105" t="s">
        <v>837</v>
      </c>
      <c r="U105" t="s">
        <v>3203</v>
      </c>
      <c r="V105" t="s">
        <v>3204</v>
      </c>
      <c r="W105" t="s">
        <v>3205</v>
      </c>
      <c r="X105" t="s">
        <v>2170</v>
      </c>
      <c r="Y105" t="s">
        <v>2002</v>
      </c>
      <c r="Z105" t="s">
        <v>3206</v>
      </c>
      <c r="AA105" t="s">
        <v>3207</v>
      </c>
      <c r="AB105" t="s">
        <v>3208</v>
      </c>
      <c r="AC105" t="s">
        <v>3209</v>
      </c>
      <c r="AD105" t="s">
        <v>3210</v>
      </c>
    </row>
    <row r="106" spans="1:30" x14ac:dyDescent="1.25">
      <c r="A106" t="s">
        <v>5</v>
      </c>
      <c r="B106" t="s">
        <v>739</v>
      </c>
      <c r="C106" t="s">
        <v>3211</v>
      </c>
      <c r="D106" t="s">
        <v>3212</v>
      </c>
      <c r="E106" t="s">
        <v>3213</v>
      </c>
      <c r="F106" t="s">
        <v>3214</v>
      </c>
      <c r="G106" t="s">
        <v>3215</v>
      </c>
      <c r="H106" t="s">
        <v>3216</v>
      </c>
      <c r="I106" t="s">
        <v>3217</v>
      </c>
      <c r="J106" t="s">
        <v>3218</v>
      </c>
      <c r="K106" t="s">
        <v>3219</v>
      </c>
      <c r="L106" t="s">
        <v>3220</v>
      </c>
      <c r="M106" t="s">
        <v>3221</v>
      </c>
      <c r="N106" t="s">
        <v>1069</v>
      </c>
      <c r="O106" t="s">
        <v>3222</v>
      </c>
      <c r="P106" t="s">
        <v>2255</v>
      </c>
      <c r="Q106" t="s">
        <v>3223</v>
      </c>
      <c r="R106" t="s">
        <v>2659</v>
      </c>
      <c r="S106" t="s">
        <v>3224</v>
      </c>
      <c r="T106" t="s">
        <v>840</v>
      </c>
      <c r="U106" t="s">
        <v>3225</v>
      </c>
      <c r="V106" t="s">
        <v>3226</v>
      </c>
      <c r="W106" t="s">
        <v>3227</v>
      </c>
      <c r="X106" t="s">
        <v>3228</v>
      </c>
      <c r="Y106" t="s">
        <v>3229</v>
      </c>
      <c r="Z106" t="s">
        <v>3230</v>
      </c>
      <c r="AA106" t="s">
        <v>3231</v>
      </c>
      <c r="AB106" t="s">
        <v>3232</v>
      </c>
      <c r="AC106" t="s">
        <v>3233</v>
      </c>
      <c r="AD106" t="s">
        <v>3234</v>
      </c>
    </row>
    <row r="107" spans="1:30" x14ac:dyDescent="1.25">
      <c r="A107" t="s">
        <v>5</v>
      </c>
      <c r="B107" t="s">
        <v>111</v>
      </c>
      <c r="C107" t="s">
        <v>3235</v>
      </c>
      <c r="D107" t="s">
        <v>3236</v>
      </c>
      <c r="E107" t="s">
        <v>3237</v>
      </c>
      <c r="F107" t="s">
        <v>3238</v>
      </c>
      <c r="G107" t="s">
        <v>3239</v>
      </c>
      <c r="H107" t="s">
        <v>3240</v>
      </c>
      <c r="I107" t="s">
        <v>3241</v>
      </c>
      <c r="J107" t="s">
        <v>3242</v>
      </c>
      <c r="K107" t="s">
        <v>3243</v>
      </c>
      <c r="L107" t="s">
        <v>3244</v>
      </c>
      <c r="M107" t="s">
        <v>3245</v>
      </c>
      <c r="N107" t="s">
        <v>1869</v>
      </c>
      <c r="O107" t="s">
        <v>3246</v>
      </c>
      <c r="P107" t="s">
        <v>3247</v>
      </c>
      <c r="Q107" t="s">
        <v>3248</v>
      </c>
      <c r="R107" t="s">
        <v>3249</v>
      </c>
      <c r="S107" t="s">
        <v>1459</v>
      </c>
      <c r="T107" t="s">
        <v>1005</v>
      </c>
      <c r="U107" t="s">
        <v>3250</v>
      </c>
      <c r="V107" t="s">
        <v>3251</v>
      </c>
      <c r="W107" t="s">
        <v>3252</v>
      </c>
      <c r="X107" t="s">
        <v>3253</v>
      </c>
      <c r="Y107" t="s">
        <v>3224</v>
      </c>
      <c r="Z107" t="s">
        <v>3254</v>
      </c>
      <c r="AA107" t="s">
        <v>3255</v>
      </c>
      <c r="AB107" t="s">
        <v>3256</v>
      </c>
      <c r="AC107" t="s">
        <v>3257</v>
      </c>
      <c r="AD107" t="s">
        <v>3258</v>
      </c>
    </row>
    <row r="108" spans="1:30" x14ac:dyDescent="1.25">
      <c r="A108" t="s">
        <v>5</v>
      </c>
      <c r="B108" t="s">
        <v>614</v>
      </c>
      <c r="C108" t="s">
        <v>3259</v>
      </c>
      <c r="D108" t="s">
        <v>3260</v>
      </c>
      <c r="E108" t="s">
        <v>3261</v>
      </c>
      <c r="F108" t="s">
        <v>3262</v>
      </c>
      <c r="G108" t="s">
        <v>3263</v>
      </c>
      <c r="H108" t="s">
        <v>3264</v>
      </c>
      <c r="I108" t="s">
        <v>3265</v>
      </c>
      <c r="J108" t="s">
        <v>3266</v>
      </c>
      <c r="K108" t="s">
        <v>3267</v>
      </c>
      <c r="L108" t="s">
        <v>3268</v>
      </c>
      <c r="M108" t="s">
        <v>3269</v>
      </c>
      <c r="N108" t="s">
        <v>1005</v>
      </c>
      <c r="O108" t="s">
        <v>3270</v>
      </c>
      <c r="P108" t="s">
        <v>3028</v>
      </c>
      <c r="Q108" t="s">
        <v>3271</v>
      </c>
      <c r="R108" t="s">
        <v>3272</v>
      </c>
      <c r="S108" t="s">
        <v>3273</v>
      </c>
      <c r="T108" t="s">
        <v>957</v>
      </c>
      <c r="U108" t="s">
        <v>3274</v>
      </c>
      <c r="V108" t="s">
        <v>3275</v>
      </c>
      <c r="W108" t="s">
        <v>3276</v>
      </c>
      <c r="X108" t="s">
        <v>1758</v>
      </c>
      <c r="Y108" t="s">
        <v>3277</v>
      </c>
      <c r="Z108" t="s">
        <v>3278</v>
      </c>
      <c r="AA108" t="s">
        <v>3279</v>
      </c>
      <c r="AB108" t="s">
        <v>3280</v>
      </c>
      <c r="AC108" t="s">
        <v>3281</v>
      </c>
      <c r="AD108" t="s">
        <v>3282</v>
      </c>
    </row>
    <row r="109" spans="1:30" x14ac:dyDescent="1.25">
      <c r="A109" t="s">
        <v>5</v>
      </c>
      <c r="B109" t="s">
        <v>184</v>
      </c>
      <c r="C109" t="s">
        <v>3283</v>
      </c>
      <c r="D109" t="s">
        <v>3284</v>
      </c>
      <c r="E109" t="s">
        <v>3285</v>
      </c>
      <c r="F109" t="s">
        <v>3286</v>
      </c>
      <c r="G109" t="s">
        <v>3287</v>
      </c>
      <c r="H109" t="s">
        <v>1635</v>
      </c>
      <c r="I109" t="s">
        <v>3288</v>
      </c>
      <c r="J109" t="s">
        <v>3289</v>
      </c>
      <c r="K109" t="s">
        <v>3290</v>
      </c>
      <c r="L109" t="s">
        <v>3291</v>
      </c>
      <c r="M109" t="s">
        <v>3292</v>
      </c>
      <c r="N109" t="s">
        <v>1869</v>
      </c>
      <c r="O109" t="s">
        <v>3293</v>
      </c>
      <c r="P109" t="s">
        <v>3294</v>
      </c>
      <c r="Q109" t="s">
        <v>3295</v>
      </c>
      <c r="R109" t="s">
        <v>3296</v>
      </c>
      <c r="S109" t="s">
        <v>3297</v>
      </c>
      <c r="T109" t="s">
        <v>1752</v>
      </c>
      <c r="U109" t="s">
        <v>3298</v>
      </c>
      <c r="V109" t="s">
        <v>3299</v>
      </c>
      <c r="W109" t="s">
        <v>3300</v>
      </c>
      <c r="X109" t="s">
        <v>3301</v>
      </c>
      <c r="Y109" t="s">
        <v>2029</v>
      </c>
      <c r="Z109" t="s">
        <v>3302</v>
      </c>
      <c r="AA109" t="s">
        <v>3303</v>
      </c>
      <c r="AB109" t="s">
        <v>3304</v>
      </c>
      <c r="AC109" t="s">
        <v>3305</v>
      </c>
      <c r="AD109" t="s">
        <v>3306</v>
      </c>
    </row>
    <row r="110" spans="1:30" x14ac:dyDescent="1.25">
      <c r="A110" t="s">
        <v>5</v>
      </c>
      <c r="B110" t="s">
        <v>436</v>
      </c>
      <c r="C110" t="s">
        <v>3307</v>
      </c>
      <c r="D110" t="s">
        <v>3308</v>
      </c>
      <c r="E110" t="s">
        <v>3309</v>
      </c>
      <c r="F110" t="s">
        <v>3310</v>
      </c>
      <c r="G110" t="s">
        <v>3311</v>
      </c>
      <c r="H110" t="s">
        <v>3312</v>
      </c>
      <c r="I110" t="s">
        <v>3313</v>
      </c>
      <c r="J110" t="s">
        <v>3314</v>
      </c>
      <c r="K110" t="s">
        <v>3315</v>
      </c>
      <c r="L110" t="s">
        <v>3316</v>
      </c>
      <c r="M110" t="s">
        <v>3317</v>
      </c>
      <c r="N110" t="s">
        <v>1041</v>
      </c>
      <c r="O110" t="s">
        <v>3318</v>
      </c>
      <c r="P110" t="s">
        <v>3319</v>
      </c>
      <c r="Q110" t="s">
        <v>3320</v>
      </c>
      <c r="R110" t="s">
        <v>3321</v>
      </c>
      <c r="S110" t="s">
        <v>2097</v>
      </c>
      <c r="T110" t="s">
        <v>903</v>
      </c>
      <c r="U110" t="s">
        <v>3322</v>
      </c>
      <c r="V110" t="s">
        <v>3082</v>
      </c>
      <c r="W110" t="s">
        <v>3323</v>
      </c>
      <c r="X110" t="s">
        <v>3324</v>
      </c>
      <c r="Y110" t="s">
        <v>2732</v>
      </c>
      <c r="Z110" t="s">
        <v>3325</v>
      </c>
      <c r="AA110" t="s">
        <v>3326</v>
      </c>
      <c r="AB110" t="s">
        <v>3327</v>
      </c>
      <c r="AC110" t="s">
        <v>3328</v>
      </c>
      <c r="AD110" t="s">
        <v>3329</v>
      </c>
    </row>
    <row r="111" spans="1:30" x14ac:dyDescent="1.25">
      <c r="A111" t="s">
        <v>5</v>
      </c>
      <c r="B111" t="s">
        <v>608</v>
      </c>
      <c r="C111" t="s">
        <v>3330</v>
      </c>
      <c r="D111" t="s">
        <v>3331</v>
      </c>
      <c r="E111" t="s">
        <v>3332</v>
      </c>
      <c r="F111" t="s">
        <v>3333</v>
      </c>
      <c r="G111" t="s">
        <v>3334</v>
      </c>
      <c r="H111" t="s">
        <v>3335</v>
      </c>
      <c r="I111" t="s">
        <v>3336</v>
      </c>
      <c r="J111" t="s">
        <v>3337</v>
      </c>
      <c r="K111" t="s">
        <v>3338</v>
      </c>
      <c r="L111" t="s">
        <v>3339</v>
      </c>
      <c r="M111" t="s">
        <v>3340</v>
      </c>
      <c r="N111" t="s">
        <v>1968</v>
      </c>
      <c r="O111" t="s">
        <v>3341</v>
      </c>
      <c r="P111" t="s">
        <v>1679</v>
      </c>
      <c r="Q111" t="s">
        <v>3342</v>
      </c>
      <c r="R111" t="s">
        <v>3343</v>
      </c>
      <c r="S111" t="s">
        <v>835</v>
      </c>
      <c r="T111" t="s">
        <v>875</v>
      </c>
      <c r="U111" t="s">
        <v>3344</v>
      </c>
      <c r="V111" t="s">
        <v>3345</v>
      </c>
      <c r="W111" t="s">
        <v>3346</v>
      </c>
      <c r="X111" t="s">
        <v>3347</v>
      </c>
      <c r="Y111" t="s">
        <v>1253</v>
      </c>
      <c r="Z111" t="s">
        <v>3348</v>
      </c>
      <c r="AA111" t="s">
        <v>3349</v>
      </c>
      <c r="AB111" t="s">
        <v>3350</v>
      </c>
      <c r="AC111" t="s">
        <v>3351</v>
      </c>
      <c r="AD111" t="s">
        <v>3352</v>
      </c>
    </row>
    <row r="112" spans="1:30" x14ac:dyDescent="1.25">
      <c r="A112" t="s">
        <v>5</v>
      </c>
      <c r="B112" t="s">
        <v>435</v>
      </c>
      <c r="C112" t="s">
        <v>3353</v>
      </c>
      <c r="D112" t="s">
        <v>3354</v>
      </c>
      <c r="E112" t="s">
        <v>3355</v>
      </c>
      <c r="F112" t="s">
        <v>3356</v>
      </c>
      <c r="G112" t="s">
        <v>3357</v>
      </c>
      <c r="H112" t="s">
        <v>3358</v>
      </c>
      <c r="I112" t="s">
        <v>3359</v>
      </c>
      <c r="J112" t="s">
        <v>3360</v>
      </c>
      <c r="K112" t="s">
        <v>3361</v>
      </c>
      <c r="L112" t="s">
        <v>3107</v>
      </c>
      <c r="M112" t="s">
        <v>3362</v>
      </c>
      <c r="N112" t="s">
        <v>1069</v>
      </c>
      <c r="O112" t="s">
        <v>3363</v>
      </c>
      <c r="P112" t="s">
        <v>3364</v>
      </c>
      <c r="Q112" t="s">
        <v>3365</v>
      </c>
      <c r="R112" t="s">
        <v>3366</v>
      </c>
      <c r="S112" t="s">
        <v>2002</v>
      </c>
      <c r="T112" t="s">
        <v>840</v>
      </c>
      <c r="U112" t="s">
        <v>3367</v>
      </c>
      <c r="V112" t="s">
        <v>3368</v>
      </c>
      <c r="W112" t="s">
        <v>3369</v>
      </c>
      <c r="X112" t="s">
        <v>3370</v>
      </c>
      <c r="Y112" t="s">
        <v>2732</v>
      </c>
      <c r="Z112" t="s">
        <v>3371</v>
      </c>
      <c r="AA112" t="s">
        <v>3372</v>
      </c>
      <c r="AB112" t="s">
        <v>3373</v>
      </c>
      <c r="AC112" t="s">
        <v>3374</v>
      </c>
      <c r="AD112" t="s">
        <v>3375</v>
      </c>
    </row>
    <row r="113" spans="1:30" x14ac:dyDescent="1.25">
      <c r="A113" t="s">
        <v>5</v>
      </c>
      <c r="B113" t="s">
        <v>572</v>
      </c>
      <c r="C113" t="s">
        <v>3376</v>
      </c>
      <c r="D113" t="s">
        <v>3377</v>
      </c>
      <c r="E113" t="s">
        <v>3378</v>
      </c>
      <c r="F113" t="s">
        <v>3379</v>
      </c>
      <c r="G113" t="s">
        <v>3380</v>
      </c>
      <c r="H113" t="s">
        <v>3381</v>
      </c>
      <c r="I113" t="s">
        <v>3382</v>
      </c>
      <c r="J113" t="s">
        <v>3383</v>
      </c>
      <c r="K113" t="s">
        <v>3384</v>
      </c>
      <c r="L113" t="s">
        <v>3385</v>
      </c>
      <c r="M113" t="s">
        <v>3386</v>
      </c>
      <c r="N113" t="s">
        <v>1069</v>
      </c>
      <c r="O113" t="s">
        <v>3387</v>
      </c>
      <c r="P113" t="s">
        <v>3388</v>
      </c>
      <c r="Q113" t="s">
        <v>3389</v>
      </c>
      <c r="R113" t="s">
        <v>3390</v>
      </c>
      <c r="S113" t="s">
        <v>1191</v>
      </c>
      <c r="T113" t="s">
        <v>875</v>
      </c>
      <c r="U113" t="s">
        <v>3391</v>
      </c>
      <c r="V113" t="s">
        <v>3392</v>
      </c>
      <c r="W113" t="s">
        <v>3393</v>
      </c>
      <c r="X113" t="s">
        <v>3394</v>
      </c>
      <c r="Y113" t="s">
        <v>1535</v>
      </c>
      <c r="Z113" t="s">
        <v>3395</v>
      </c>
      <c r="AA113" t="s">
        <v>3396</v>
      </c>
      <c r="AB113" t="s">
        <v>3397</v>
      </c>
      <c r="AC113" t="s">
        <v>3398</v>
      </c>
      <c r="AD113" t="s">
        <v>3399</v>
      </c>
    </row>
    <row r="114" spans="1:30" x14ac:dyDescent="1.25">
      <c r="A114" t="s">
        <v>5</v>
      </c>
      <c r="B114" t="s">
        <v>366</v>
      </c>
      <c r="C114" t="s">
        <v>3400</v>
      </c>
      <c r="D114" t="s">
        <v>3401</v>
      </c>
      <c r="E114" t="s">
        <v>3402</v>
      </c>
      <c r="F114" t="s">
        <v>3403</v>
      </c>
      <c r="G114" t="s">
        <v>3404</v>
      </c>
      <c r="H114" t="s">
        <v>3405</v>
      </c>
      <c r="I114" t="s">
        <v>3406</v>
      </c>
      <c r="J114" t="s">
        <v>3407</v>
      </c>
      <c r="K114" t="s">
        <v>3408</v>
      </c>
      <c r="L114" t="s">
        <v>3409</v>
      </c>
      <c r="M114" t="s">
        <v>3410</v>
      </c>
      <c r="N114" t="s">
        <v>1850</v>
      </c>
      <c r="O114" t="s">
        <v>3411</v>
      </c>
      <c r="P114" t="s">
        <v>3412</v>
      </c>
      <c r="Q114" t="s">
        <v>3413</v>
      </c>
      <c r="R114" t="s">
        <v>3414</v>
      </c>
      <c r="S114" t="s">
        <v>3415</v>
      </c>
      <c r="T114" t="s">
        <v>840</v>
      </c>
      <c r="U114" t="s">
        <v>3416</v>
      </c>
      <c r="V114" t="s">
        <v>3417</v>
      </c>
      <c r="W114" t="s">
        <v>3418</v>
      </c>
      <c r="X114" t="s">
        <v>3419</v>
      </c>
      <c r="Y114" t="s">
        <v>3420</v>
      </c>
      <c r="Z114" t="s">
        <v>3421</v>
      </c>
      <c r="AA114" t="s">
        <v>3422</v>
      </c>
      <c r="AB114" t="s">
        <v>3423</v>
      </c>
      <c r="AC114" t="s">
        <v>3424</v>
      </c>
      <c r="AD114" t="s">
        <v>3425</v>
      </c>
    </row>
    <row r="115" spans="1:30" x14ac:dyDescent="1.25">
      <c r="A115" t="s">
        <v>5</v>
      </c>
      <c r="B115" t="s">
        <v>372</v>
      </c>
      <c r="C115" t="s">
        <v>3426</v>
      </c>
      <c r="D115" t="s">
        <v>3427</v>
      </c>
      <c r="E115" t="s">
        <v>3428</v>
      </c>
      <c r="F115" t="s">
        <v>3429</v>
      </c>
      <c r="G115" t="s">
        <v>3430</v>
      </c>
      <c r="H115" t="s">
        <v>3431</v>
      </c>
      <c r="I115" t="s">
        <v>3432</v>
      </c>
      <c r="J115" t="s">
        <v>3433</v>
      </c>
      <c r="K115" t="s">
        <v>3434</v>
      </c>
      <c r="L115" t="s">
        <v>3435</v>
      </c>
      <c r="M115" t="s">
        <v>3436</v>
      </c>
      <c r="N115" t="s">
        <v>833</v>
      </c>
      <c r="O115" t="s">
        <v>3437</v>
      </c>
      <c r="P115" t="s">
        <v>2047</v>
      </c>
      <c r="Q115" t="s">
        <v>3438</v>
      </c>
      <c r="R115" t="s">
        <v>3439</v>
      </c>
      <c r="S115" t="s">
        <v>1674</v>
      </c>
      <c r="T115" t="s">
        <v>874</v>
      </c>
      <c r="U115" t="s">
        <v>3440</v>
      </c>
      <c r="V115" t="s">
        <v>3441</v>
      </c>
      <c r="W115" t="s">
        <v>3442</v>
      </c>
      <c r="X115" t="s">
        <v>3443</v>
      </c>
      <c r="Y115" t="s">
        <v>3444</v>
      </c>
      <c r="Z115" t="s">
        <v>3445</v>
      </c>
      <c r="AA115" t="s">
        <v>3446</v>
      </c>
      <c r="AB115" t="s">
        <v>3447</v>
      </c>
      <c r="AC115" t="s">
        <v>3448</v>
      </c>
      <c r="AD115" t="s">
        <v>3449</v>
      </c>
    </row>
    <row r="116" spans="1:30" x14ac:dyDescent="1.25">
      <c r="A116" t="s">
        <v>5</v>
      </c>
      <c r="B116" t="s">
        <v>481</v>
      </c>
      <c r="C116" t="s">
        <v>3450</v>
      </c>
      <c r="D116" t="s">
        <v>3451</v>
      </c>
      <c r="E116" t="s">
        <v>3452</v>
      </c>
      <c r="F116" t="s">
        <v>3453</v>
      </c>
      <c r="G116" t="s">
        <v>3454</v>
      </c>
      <c r="H116" t="s">
        <v>3455</v>
      </c>
      <c r="I116" t="s">
        <v>3456</v>
      </c>
      <c r="J116" t="s">
        <v>3457</v>
      </c>
      <c r="K116" t="s">
        <v>3458</v>
      </c>
      <c r="L116" t="s">
        <v>3459</v>
      </c>
      <c r="M116" t="s">
        <v>3460</v>
      </c>
      <c r="N116" t="s">
        <v>1058</v>
      </c>
      <c r="O116" t="s">
        <v>3461</v>
      </c>
      <c r="P116" t="s">
        <v>3462</v>
      </c>
      <c r="Q116" t="s">
        <v>3463</v>
      </c>
      <c r="R116" t="s">
        <v>3464</v>
      </c>
      <c r="S116" t="s">
        <v>3465</v>
      </c>
      <c r="T116" t="s">
        <v>1144</v>
      </c>
      <c r="U116" t="s">
        <v>3466</v>
      </c>
      <c r="V116" t="s">
        <v>3467</v>
      </c>
      <c r="W116" t="s">
        <v>3468</v>
      </c>
      <c r="X116" t="s">
        <v>3469</v>
      </c>
      <c r="Y116" t="s">
        <v>3470</v>
      </c>
      <c r="Z116" t="s">
        <v>3471</v>
      </c>
      <c r="AA116" t="s">
        <v>3472</v>
      </c>
      <c r="AB116" t="s">
        <v>3473</v>
      </c>
      <c r="AC116" t="s">
        <v>3474</v>
      </c>
      <c r="AD116" t="s">
        <v>3475</v>
      </c>
    </row>
    <row r="117" spans="1:30" x14ac:dyDescent="1.25">
      <c r="A117" t="s">
        <v>5</v>
      </c>
      <c r="B117" t="s">
        <v>119</v>
      </c>
      <c r="C117" t="s">
        <v>3476</v>
      </c>
      <c r="D117" t="s">
        <v>3477</v>
      </c>
      <c r="E117" t="s">
        <v>3478</v>
      </c>
      <c r="F117" t="s">
        <v>3479</v>
      </c>
      <c r="G117" t="s">
        <v>3480</v>
      </c>
      <c r="H117" t="s">
        <v>3481</v>
      </c>
      <c r="I117" t="s">
        <v>3482</v>
      </c>
      <c r="J117" t="s">
        <v>3483</v>
      </c>
      <c r="K117" t="s">
        <v>3484</v>
      </c>
      <c r="L117" t="s">
        <v>3485</v>
      </c>
      <c r="M117" t="s">
        <v>3486</v>
      </c>
      <c r="N117" t="s">
        <v>1005</v>
      </c>
      <c r="O117" t="s">
        <v>3487</v>
      </c>
      <c r="P117" t="s">
        <v>2125</v>
      </c>
      <c r="Q117" t="s">
        <v>3488</v>
      </c>
      <c r="R117" t="s">
        <v>3489</v>
      </c>
      <c r="S117" t="s">
        <v>1253</v>
      </c>
      <c r="T117" t="s">
        <v>875</v>
      </c>
      <c r="U117" t="s">
        <v>3490</v>
      </c>
      <c r="V117" t="s">
        <v>3491</v>
      </c>
      <c r="W117" t="s">
        <v>3492</v>
      </c>
      <c r="X117" t="s">
        <v>3493</v>
      </c>
      <c r="Y117" t="s">
        <v>3494</v>
      </c>
      <c r="Z117" t="s">
        <v>3495</v>
      </c>
      <c r="AA117" t="s">
        <v>3496</v>
      </c>
      <c r="AB117" t="s">
        <v>3497</v>
      </c>
      <c r="AC117" t="s">
        <v>3498</v>
      </c>
      <c r="AD117" t="s">
        <v>3499</v>
      </c>
    </row>
    <row r="118" spans="1:30" x14ac:dyDescent="1.25">
      <c r="A118" t="s">
        <v>5</v>
      </c>
      <c r="B118" t="s">
        <v>68</v>
      </c>
      <c r="C118" t="s">
        <v>3500</v>
      </c>
      <c r="D118" t="s">
        <v>3501</v>
      </c>
      <c r="E118" t="s">
        <v>3502</v>
      </c>
      <c r="F118" t="s">
        <v>3503</v>
      </c>
      <c r="G118" t="s">
        <v>3504</v>
      </c>
      <c r="H118" t="s">
        <v>3505</v>
      </c>
      <c r="I118" t="s">
        <v>3506</v>
      </c>
      <c r="J118" t="s">
        <v>3507</v>
      </c>
      <c r="K118" t="s">
        <v>3508</v>
      </c>
      <c r="L118" t="s">
        <v>3509</v>
      </c>
      <c r="M118" t="s">
        <v>3510</v>
      </c>
      <c r="N118" t="s">
        <v>833</v>
      </c>
      <c r="O118" t="s">
        <v>3511</v>
      </c>
      <c r="P118" t="s">
        <v>3512</v>
      </c>
      <c r="Q118" t="s">
        <v>3513</v>
      </c>
      <c r="R118" t="s">
        <v>3514</v>
      </c>
      <c r="S118" t="s">
        <v>3515</v>
      </c>
      <c r="T118" t="s">
        <v>1144</v>
      </c>
      <c r="U118" t="s">
        <v>3516</v>
      </c>
      <c r="V118" t="s">
        <v>3517</v>
      </c>
      <c r="W118" t="s">
        <v>3518</v>
      </c>
      <c r="X118" t="s">
        <v>1841</v>
      </c>
      <c r="Y118" t="s">
        <v>1535</v>
      </c>
      <c r="Z118" t="s">
        <v>3519</v>
      </c>
      <c r="AA118" t="s">
        <v>3520</v>
      </c>
      <c r="AB118" t="s">
        <v>3521</v>
      </c>
      <c r="AC118" t="s">
        <v>3522</v>
      </c>
      <c r="AD118" t="s">
        <v>3523</v>
      </c>
    </row>
    <row r="119" spans="1:30" x14ac:dyDescent="1.25">
      <c r="A119" t="s">
        <v>5</v>
      </c>
      <c r="B119" t="s">
        <v>385</v>
      </c>
      <c r="C119" t="s">
        <v>3524</v>
      </c>
      <c r="D119" t="s">
        <v>3525</v>
      </c>
      <c r="E119" t="s">
        <v>3526</v>
      </c>
      <c r="F119" t="s">
        <v>3527</v>
      </c>
      <c r="G119" t="s">
        <v>3528</v>
      </c>
      <c r="H119" t="s">
        <v>3529</v>
      </c>
      <c r="I119" t="s">
        <v>3530</v>
      </c>
      <c r="J119" t="s">
        <v>3531</v>
      </c>
      <c r="K119" t="s">
        <v>3532</v>
      </c>
      <c r="L119" t="s">
        <v>3533</v>
      </c>
      <c r="M119" t="s">
        <v>3534</v>
      </c>
      <c r="N119" t="s">
        <v>1968</v>
      </c>
      <c r="O119" t="s">
        <v>3535</v>
      </c>
      <c r="P119" t="s">
        <v>3536</v>
      </c>
      <c r="Q119" t="s">
        <v>3537</v>
      </c>
      <c r="R119" t="s">
        <v>3538</v>
      </c>
      <c r="S119" t="s">
        <v>3539</v>
      </c>
      <c r="T119" t="s">
        <v>827</v>
      </c>
      <c r="U119" t="s">
        <v>3540</v>
      </c>
      <c r="V119" t="s">
        <v>3541</v>
      </c>
      <c r="W119" t="s">
        <v>3542</v>
      </c>
      <c r="X119" t="s">
        <v>3543</v>
      </c>
      <c r="Y119" t="s">
        <v>1751</v>
      </c>
      <c r="Z119" t="s">
        <v>3544</v>
      </c>
      <c r="AA119" t="s">
        <v>3545</v>
      </c>
      <c r="AB119" t="s">
        <v>3546</v>
      </c>
      <c r="AC119" t="s">
        <v>3547</v>
      </c>
      <c r="AD119" t="s">
        <v>3548</v>
      </c>
    </row>
    <row r="120" spans="1:30" x14ac:dyDescent="1.25">
      <c r="A120" t="s">
        <v>5</v>
      </c>
      <c r="B120" t="s">
        <v>640</v>
      </c>
      <c r="C120" t="s">
        <v>3549</v>
      </c>
      <c r="D120" t="s">
        <v>3550</v>
      </c>
      <c r="E120" t="s">
        <v>3551</v>
      </c>
      <c r="F120" t="s">
        <v>3552</v>
      </c>
      <c r="G120" t="s">
        <v>3553</v>
      </c>
      <c r="H120" t="s">
        <v>3420</v>
      </c>
      <c r="I120" t="s">
        <v>3554</v>
      </c>
      <c r="J120" t="s">
        <v>3555</v>
      </c>
      <c r="K120" t="s">
        <v>3556</v>
      </c>
      <c r="L120" t="s">
        <v>3557</v>
      </c>
      <c r="M120" t="s">
        <v>3558</v>
      </c>
      <c r="N120" t="s">
        <v>1552</v>
      </c>
      <c r="O120" t="s">
        <v>3559</v>
      </c>
      <c r="P120" t="s">
        <v>3560</v>
      </c>
      <c r="Q120" t="s">
        <v>3561</v>
      </c>
      <c r="R120" t="s">
        <v>3562</v>
      </c>
      <c r="S120" t="s">
        <v>1381</v>
      </c>
      <c r="T120" t="s">
        <v>827</v>
      </c>
      <c r="U120" t="s">
        <v>3563</v>
      </c>
      <c r="V120" t="s">
        <v>3564</v>
      </c>
      <c r="W120" t="s">
        <v>3565</v>
      </c>
      <c r="X120" t="s">
        <v>3566</v>
      </c>
      <c r="Y120" t="s">
        <v>3567</v>
      </c>
      <c r="Z120" t="s">
        <v>3568</v>
      </c>
      <c r="AA120" t="s">
        <v>3569</v>
      </c>
      <c r="AB120" t="s">
        <v>3570</v>
      </c>
      <c r="AC120" t="s">
        <v>3571</v>
      </c>
      <c r="AD120" t="s">
        <v>3572</v>
      </c>
    </row>
    <row r="121" spans="1:30" x14ac:dyDescent="1.25">
      <c r="A121" t="s">
        <v>5</v>
      </c>
      <c r="B121" t="s">
        <v>686</v>
      </c>
      <c r="C121" t="s">
        <v>3573</v>
      </c>
      <c r="D121" t="s">
        <v>3574</v>
      </c>
      <c r="E121" t="s">
        <v>3575</v>
      </c>
      <c r="F121" t="s">
        <v>3576</v>
      </c>
      <c r="G121" t="s">
        <v>3577</v>
      </c>
      <c r="H121" t="s">
        <v>3578</v>
      </c>
      <c r="I121" t="s">
        <v>3579</v>
      </c>
      <c r="J121" t="s">
        <v>3580</v>
      </c>
      <c r="K121" t="s">
        <v>3581</v>
      </c>
      <c r="L121" t="s">
        <v>3582</v>
      </c>
      <c r="M121" t="s">
        <v>3583</v>
      </c>
      <c r="N121" t="s">
        <v>1869</v>
      </c>
      <c r="O121" t="s">
        <v>3584</v>
      </c>
      <c r="P121" t="s">
        <v>3585</v>
      </c>
      <c r="Q121" t="s">
        <v>3586</v>
      </c>
      <c r="R121" t="s">
        <v>3587</v>
      </c>
      <c r="S121" t="s">
        <v>2465</v>
      </c>
      <c r="T121" t="s">
        <v>875</v>
      </c>
      <c r="U121" t="s">
        <v>3588</v>
      </c>
      <c r="V121" t="s">
        <v>3589</v>
      </c>
      <c r="W121" t="s">
        <v>3590</v>
      </c>
      <c r="X121" t="s">
        <v>3591</v>
      </c>
      <c r="Y121" t="s">
        <v>1891</v>
      </c>
      <c r="Z121" t="s">
        <v>3592</v>
      </c>
      <c r="AA121" t="s">
        <v>3593</v>
      </c>
      <c r="AB121" t="s">
        <v>3594</v>
      </c>
      <c r="AC121" t="s">
        <v>3595</v>
      </c>
      <c r="AD121" t="s">
        <v>3596</v>
      </c>
    </row>
    <row r="122" spans="1:30" x14ac:dyDescent="1.25">
      <c r="A122" t="s">
        <v>5</v>
      </c>
      <c r="B122" t="s">
        <v>95</v>
      </c>
      <c r="C122" t="s">
        <v>3597</v>
      </c>
      <c r="D122" t="s">
        <v>3598</v>
      </c>
      <c r="E122" t="s">
        <v>3599</v>
      </c>
      <c r="F122" t="s">
        <v>3600</v>
      </c>
      <c r="G122" t="s">
        <v>3601</v>
      </c>
      <c r="H122" t="s">
        <v>3602</v>
      </c>
      <c r="I122" t="s">
        <v>3603</v>
      </c>
      <c r="J122" t="s">
        <v>3604</v>
      </c>
      <c r="K122" t="s">
        <v>3605</v>
      </c>
      <c r="L122" t="s">
        <v>3606</v>
      </c>
      <c r="M122" t="s">
        <v>3607</v>
      </c>
      <c r="N122" t="s">
        <v>1869</v>
      </c>
      <c r="O122" t="s">
        <v>3608</v>
      </c>
      <c r="P122" t="s">
        <v>2187</v>
      </c>
      <c r="Q122" t="s">
        <v>3609</v>
      </c>
      <c r="R122" t="s">
        <v>1061</v>
      </c>
      <c r="S122" t="s">
        <v>2077</v>
      </c>
      <c r="T122" t="s">
        <v>827</v>
      </c>
      <c r="U122" t="s">
        <v>3610</v>
      </c>
      <c r="V122" t="s">
        <v>3611</v>
      </c>
      <c r="W122" t="s">
        <v>3612</v>
      </c>
      <c r="X122" t="s">
        <v>3613</v>
      </c>
      <c r="Y122" t="s">
        <v>962</v>
      </c>
      <c r="Z122" t="s">
        <v>3614</v>
      </c>
      <c r="AA122" t="s">
        <v>3615</v>
      </c>
      <c r="AB122" t="s">
        <v>3616</v>
      </c>
      <c r="AC122" t="s">
        <v>3617</v>
      </c>
      <c r="AD122" t="s">
        <v>3618</v>
      </c>
    </row>
    <row r="123" spans="1:30" x14ac:dyDescent="1.25">
      <c r="A123" t="s">
        <v>5</v>
      </c>
      <c r="B123" t="s">
        <v>417</v>
      </c>
      <c r="C123" t="s">
        <v>3619</v>
      </c>
      <c r="D123" t="s">
        <v>3620</v>
      </c>
      <c r="E123" t="s">
        <v>3621</v>
      </c>
      <c r="F123" t="s">
        <v>3622</v>
      </c>
      <c r="G123" t="s">
        <v>3623</v>
      </c>
      <c r="H123" t="s">
        <v>3624</v>
      </c>
      <c r="I123" t="s">
        <v>3625</v>
      </c>
      <c r="J123" t="s">
        <v>3626</v>
      </c>
      <c r="K123" t="s">
        <v>3627</v>
      </c>
      <c r="L123" t="s">
        <v>3628</v>
      </c>
      <c r="M123" t="s">
        <v>3629</v>
      </c>
      <c r="N123" t="s">
        <v>1041</v>
      </c>
      <c r="O123" t="s">
        <v>3630</v>
      </c>
      <c r="P123" t="s">
        <v>1121</v>
      </c>
      <c r="Q123" t="s">
        <v>3631</v>
      </c>
      <c r="R123" t="s">
        <v>3632</v>
      </c>
      <c r="S123" t="s">
        <v>1611</v>
      </c>
      <c r="T123" t="s">
        <v>874</v>
      </c>
      <c r="U123" t="s">
        <v>3633</v>
      </c>
      <c r="V123" t="s">
        <v>3634</v>
      </c>
      <c r="W123" t="s">
        <v>3635</v>
      </c>
      <c r="X123" t="s">
        <v>3636</v>
      </c>
      <c r="Y123" t="s">
        <v>3494</v>
      </c>
      <c r="Z123" t="s">
        <v>3637</v>
      </c>
      <c r="AA123" t="s">
        <v>3638</v>
      </c>
      <c r="AB123" t="s">
        <v>3639</v>
      </c>
      <c r="AC123" t="s">
        <v>3640</v>
      </c>
      <c r="AD123" t="s">
        <v>3641</v>
      </c>
    </row>
    <row r="124" spans="1:30" x14ac:dyDescent="1.25">
      <c r="A124" t="s">
        <v>5</v>
      </c>
      <c r="B124" t="s">
        <v>639</v>
      </c>
      <c r="C124" t="s">
        <v>3642</v>
      </c>
      <c r="D124" t="s">
        <v>3643</v>
      </c>
      <c r="E124" t="s">
        <v>3644</v>
      </c>
      <c r="F124" t="s">
        <v>3645</v>
      </c>
      <c r="G124" t="s">
        <v>3646</v>
      </c>
      <c r="H124" t="s">
        <v>3647</v>
      </c>
      <c r="I124" t="s">
        <v>3648</v>
      </c>
      <c r="J124" t="s">
        <v>3649</v>
      </c>
      <c r="K124" t="s">
        <v>3650</v>
      </c>
      <c r="L124" t="s">
        <v>3651</v>
      </c>
      <c r="M124" t="s">
        <v>3652</v>
      </c>
      <c r="N124" t="s">
        <v>1058</v>
      </c>
      <c r="O124" t="s">
        <v>3653</v>
      </c>
      <c r="P124" t="s">
        <v>1892</v>
      </c>
      <c r="Q124" t="s">
        <v>3654</v>
      </c>
      <c r="R124" t="s">
        <v>3655</v>
      </c>
      <c r="S124" t="s">
        <v>1908</v>
      </c>
      <c r="T124" t="s">
        <v>903</v>
      </c>
      <c r="U124" t="s">
        <v>3656</v>
      </c>
      <c r="V124" t="s">
        <v>3657</v>
      </c>
      <c r="W124" t="s">
        <v>3658</v>
      </c>
      <c r="X124" t="s">
        <v>3659</v>
      </c>
      <c r="Y124" t="s">
        <v>1243</v>
      </c>
      <c r="Z124" t="s">
        <v>3660</v>
      </c>
      <c r="AA124" t="s">
        <v>3661</v>
      </c>
      <c r="AB124" t="s">
        <v>3662</v>
      </c>
      <c r="AC124" t="s">
        <v>3663</v>
      </c>
      <c r="AD124" t="s">
        <v>3664</v>
      </c>
    </row>
    <row r="125" spans="1:30" x14ac:dyDescent="1.25">
      <c r="A125" t="s">
        <v>5</v>
      </c>
      <c r="B125" t="s">
        <v>148</v>
      </c>
      <c r="C125" t="s">
        <v>3665</v>
      </c>
      <c r="D125" t="s">
        <v>3666</v>
      </c>
      <c r="E125" t="s">
        <v>3667</v>
      </c>
      <c r="F125" t="s">
        <v>3668</v>
      </c>
      <c r="G125" t="s">
        <v>3669</v>
      </c>
      <c r="H125" t="s">
        <v>3670</v>
      </c>
      <c r="I125" t="s">
        <v>3671</v>
      </c>
      <c r="J125" t="s">
        <v>3672</v>
      </c>
      <c r="K125" t="s">
        <v>3673</v>
      </c>
      <c r="L125" t="s">
        <v>3674</v>
      </c>
      <c r="M125" t="s">
        <v>3675</v>
      </c>
      <c r="N125" t="s">
        <v>1296</v>
      </c>
      <c r="O125" t="s">
        <v>3676</v>
      </c>
      <c r="P125" t="s">
        <v>2008</v>
      </c>
      <c r="Q125" t="s">
        <v>3677</v>
      </c>
      <c r="R125" t="s">
        <v>3678</v>
      </c>
      <c r="S125" t="s">
        <v>1095</v>
      </c>
      <c r="T125" t="s">
        <v>875</v>
      </c>
      <c r="U125" t="s">
        <v>3679</v>
      </c>
      <c r="V125" t="s">
        <v>3680</v>
      </c>
      <c r="W125" t="s">
        <v>1708</v>
      </c>
      <c r="X125" t="s">
        <v>3681</v>
      </c>
      <c r="Y125" t="s">
        <v>3060</v>
      </c>
      <c r="Z125" t="s">
        <v>3682</v>
      </c>
      <c r="AA125" t="s">
        <v>3683</v>
      </c>
      <c r="AB125" t="s">
        <v>3684</v>
      </c>
      <c r="AC125" t="s">
        <v>3685</v>
      </c>
      <c r="AD125" t="s">
        <v>3686</v>
      </c>
    </row>
    <row r="126" spans="1:30" x14ac:dyDescent="1.25">
      <c r="A126" t="s">
        <v>5</v>
      </c>
      <c r="B126" t="s">
        <v>331</v>
      </c>
      <c r="C126" t="s">
        <v>3687</v>
      </c>
      <c r="D126" t="s">
        <v>3688</v>
      </c>
      <c r="E126" t="s">
        <v>3689</v>
      </c>
      <c r="F126" t="s">
        <v>3690</v>
      </c>
      <c r="G126" t="s">
        <v>3691</v>
      </c>
      <c r="H126" t="s">
        <v>3692</v>
      </c>
      <c r="I126" t="s">
        <v>3693</v>
      </c>
      <c r="J126" t="s">
        <v>3694</v>
      </c>
      <c r="K126" t="s">
        <v>3695</v>
      </c>
      <c r="L126" t="s">
        <v>3696</v>
      </c>
      <c r="M126" t="s">
        <v>3697</v>
      </c>
      <c r="N126" t="s">
        <v>1433</v>
      </c>
      <c r="O126" t="s">
        <v>3698</v>
      </c>
      <c r="P126" t="s">
        <v>3699</v>
      </c>
      <c r="Q126" t="s">
        <v>3700</v>
      </c>
      <c r="R126" t="s">
        <v>3701</v>
      </c>
      <c r="S126" t="s">
        <v>1637</v>
      </c>
      <c r="T126" t="s">
        <v>827</v>
      </c>
      <c r="U126" t="s">
        <v>3702</v>
      </c>
      <c r="V126" t="s">
        <v>3703</v>
      </c>
      <c r="W126" t="s">
        <v>3704</v>
      </c>
      <c r="X126" t="s">
        <v>3705</v>
      </c>
      <c r="Y126" t="s">
        <v>3567</v>
      </c>
      <c r="Z126" t="s">
        <v>3706</v>
      </c>
      <c r="AA126" t="s">
        <v>3707</v>
      </c>
      <c r="AB126" t="s">
        <v>3708</v>
      </c>
      <c r="AC126" t="s">
        <v>3709</v>
      </c>
      <c r="AD126" t="s">
        <v>3710</v>
      </c>
    </row>
    <row r="127" spans="1:30" x14ac:dyDescent="1.25">
      <c r="A127" t="s">
        <v>5</v>
      </c>
      <c r="B127" t="s">
        <v>310</v>
      </c>
      <c r="C127" t="s">
        <v>3711</v>
      </c>
      <c r="D127" t="s">
        <v>3712</v>
      </c>
      <c r="E127" t="s">
        <v>3713</v>
      </c>
      <c r="F127" t="s">
        <v>3714</v>
      </c>
      <c r="G127" t="s">
        <v>3715</v>
      </c>
      <c r="H127" t="s">
        <v>3716</v>
      </c>
      <c r="I127" t="s">
        <v>3717</v>
      </c>
      <c r="J127" t="s">
        <v>3718</v>
      </c>
      <c r="K127" t="s">
        <v>3719</v>
      </c>
      <c r="L127" t="s">
        <v>3720</v>
      </c>
      <c r="M127" t="s">
        <v>3721</v>
      </c>
      <c r="N127" t="s">
        <v>1850</v>
      </c>
      <c r="O127" t="s">
        <v>3722</v>
      </c>
      <c r="P127" t="s">
        <v>3723</v>
      </c>
      <c r="Q127" t="s">
        <v>3724</v>
      </c>
      <c r="R127" t="s">
        <v>3725</v>
      </c>
      <c r="S127" t="s">
        <v>3726</v>
      </c>
      <c r="T127" t="s">
        <v>827</v>
      </c>
      <c r="U127" t="s">
        <v>3727</v>
      </c>
      <c r="V127" t="s">
        <v>3728</v>
      </c>
      <c r="W127" t="s">
        <v>3729</v>
      </c>
      <c r="X127" t="s">
        <v>3730</v>
      </c>
      <c r="Y127" t="s">
        <v>3494</v>
      </c>
      <c r="Z127" t="s">
        <v>3731</v>
      </c>
      <c r="AA127" t="s">
        <v>3732</v>
      </c>
      <c r="AB127" t="s">
        <v>3733</v>
      </c>
      <c r="AC127" t="s">
        <v>3734</v>
      </c>
      <c r="AD127" t="s">
        <v>3735</v>
      </c>
    </row>
    <row r="128" spans="1:30" x14ac:dyDescent="1.25">
      <c r="A128" t="s">
        <v>5</v>
      </c>
      <c r="B128" t="s">
        <v>71</v>
      </c>
      <c r="C128" t="s">
        <v>3736</v>
      </c>
      <c r="D128" t="s">
        <v>3737</v>
      </c>
      <c r="E128" t="s">
        <v>3738</v>
      </c>
      <c r="F128" t="s">
        <v>3739</v>
      </c>
      <c r="G128" t="s">
        <v>3740</v>
      </c>
      <c r="H128" t="s">
        <v>3741</v>
      </c>
      <c r="I128" t="s">
        <v>3742</v>
      </c>
      <c r="J128" t="s">
        <v>3743</v>
      </c>
      <c r="K128" t="s">
        <v>3744</v>
      </c>
      <c r="L128" t="s">
        <v>3745</v>
      </c>
      <c r="M128" t="s">
        <v>3746</v>
      </c>
      <c r="N128" t="s">
        <v>1850</v>
      </c>
      <c r="O128" t="s">
        <v>3747</v>
      </c>
      <c r="P128" t="s">
        <v>1355</v>
      </c>
      <c r="Q128" t="s">
        <v>3748</v>
      </c>
      <c r="R128" t="s">
        <v>3749</v>
      </c>
      <c r="S128" t="s">
        <v>3229</v>
      </c>
      <c r="T128" t="s">
        <v>827</v>
      </c>
      <c r="U128" t="s">
        <v>3750</v>
      </c>
      <c r="V128" t="s">
        <v>3751</v>
      </c>
      <c r="W128" t="s">
        <v>3752</v>
      </c>
      <c r="X128" t="s">
        <v>3753</v>
      </c>
      <c r="Y128" t="s">
        <v>3567</v>
      </c>
      <c r="Z128" t="s">
        <v>3754</v>
      </c>
      <c r="AA128" t="s">
        <v>3755</v>
      </c>
      <c r="AB128" t="s">
        <v>3756</v>
      </c>
      <c r="AC128" t="s">
        <v>3757</v>
      </c>
      <c r="AD128" t="s">
        <v>3758</v>
      </c>
    </row>
    <row r="129" spans="1:30" x14ac:dyDescent="1.25">
      <c r="A129" t="s">
        <v>6</v>
      </c>
      <c r="B129" t="s">
        <v>134</v>
      </c>
      <c r="C129" t="s">
        <v>3759</v>
      </c>
      <c r="D129" t="s">
        <v>3760</v>
      </c>
      <c r="E129" t="s">
        <v>3761</v>
      </c>
      <c r="F129" t="s">
        <v>3762</v>
      </c>
      <c r="G129" t="s">
        <v>3763</v>
      </c>
      <c r="H129" t="s">
        <v>3764</v>
      </c>
      <c r="I129" t="s">
        <v>3765</v>
      </c>
      <c r="J129" t="s">
        <v>3766</v>
      </c>
      <c r="K129" t="s">
        <v>3767</v>
      </c>
      <c r="L129" t="s">
        <v>3768</v>
      </c>
      <c r="M129" t="s">
        <v>3769</v>
      </c>
      <c r="N129" t="s">
        <v>1095</v>
      </c>
      <c r="O129" t="s">
        <v>3770</v>
      </c>
      <c r="P129" t="s">
        <v>3771</v>
      </c>
      <c r="Q129" t="s">
        <v>3772</v>
      </c>
      <c r="R129" t="s">
        <v>3773</v>
      </c>
      <c r="S129" t="s">
        <v>3774</v>
      </c>
      <c r="T129" t="s">
        <v>870</v>
      </c>
      <c r="U129" t="s">
        <v>3775</v>
      </c>
      <c r="V129" t="s">
        <v>3776</v>
      </c>
      <c r="W129" t="s">
        <v>3777</v>
      </c>
      <c r="X129" t="s">
        <v>3778</v>
      </c>
      <c r="Y129" t="s">
        <v>3060</v>
      </c>
      <c r="Z129" t="s">
        <v>3779</v>
      </c>
      <c r="AA129" t="s">
        <v>3780</v>
      </c>
      <c r="AB129" t="s">
        <v>3781</v>
      </c>
      <c r="AC129" t="s">
        <v>3782</v>
      </c>
      <c r="AD129" t="s">
        <v>3783</v>
      </c>
    </row>
    <row r="130" spans="1:30" x14ac:dyDescent="1.25">
      <c r="A130" t="s">
        <v>6</v>
      </c>
      <c r="B130" t="s">
        <v>369</v>
      </c>
      <c r="C130" t="s">
        <v>3784</v>
      </c>
      <c r="D130" t="s">
        <v>3785</v>
      </c>
      <c r="E130" t="s">
        <v>3786</v>
      </c>
      <c r="F130" t="s">
        <v>3787</v>
      </c>
      <c r="G130" t="s">
        <v>3788</v>
      </c>
      <c r="H130" t="s">
        <v>1903</v>
      </c>
      <c r="I130" t="s">
        <v>3789</v>
      </c>
      <c r="J130" t="s">
        <v>3790</v>
      </c>
      <c r="K130" t="s">
        <v>3791</v>
      </c>
      <c r="L130" t="s">
        <v>3792</v>
      </c>
      <c r="M130" t="s">
        <v>3793</v>
      </c>
      <c r="N130" t="s">
        <v>1296</v>
      </c>
      <c r="O130" t="s">
        <v>3794</v>
      </c>
      <c r="P130" t="s">
        <v>3795</v>
      </c>
      <c r="Q130" t="s">
        <v>3796</v>
      </c>
      <c r="R130" t="s">
        <v>3797</v>
      </c>
      <c r="S130" t="s">
        <v>3798</v>
      </c>
      <c r="T130" t="s">
        <v>827</v>
      </c>
      <c r="U130" t="s">
        <v>3799</v>
      </c>
      <c r="V130" t="s">
        <v>3800</v>
      </c>
      <c r="W130" t="s">
        <v>3801</v>
      </c>
      <c r="X130" t="s">
        <v>3802</v>
      </c>
      <c r="Y130" t="s">
        <v>1279</v>
      </c>
      <c r="Z130" t="s">
        <v>3803</v>
      </c>
      <c r="AA130" t="s">
        <v>3804</v>
      </c>
      <c r="AB130" t="s">
        <v>3805</v>
      </c>
      <c r="AC130" t="s">
        <v>3806</v>
      </c>
      <c r="AD130" t="s">
        <v>3807</v>
      </c>
    </row>
    <row r="131" spans="1:30" x14ac:dyDescent="1.25">
      <c r="A131" t="s">
        <v>6</v>
      </c>
      <c r="B131" t="s">
        <v>218</v>
      </c>
      <c r="C131" t="s">
        <v>3808</v>
      </c>
      <c r="D131" t="s">
        <v>3809</v>
      </c>
      <c r="E131" t="s">
        <v>3810</v>
      </c>
      <c r="F131" t="s">
        <v>3811</v>
      </c>
      <c r="G131" t="s">
        <v>3812</v>
      </c>
      <c r="H131" t="s">
        <v>3813</v>
      </c>
      <c r="I131" t="s">
        <v>3814</v>
      </c>
      <c r="J131" t="s">
        <v>3815</v>
      </c>
      <c r="K131" t="s">
        <v>3816</v>
      </c>
      <c r="L131" t="s">
        <v>3817</v>
      </c>
      <c r="M131" t="s">
        <v>3818</v>
      </c>
      <c r="N131" t="s">
        <v>1041</v>
      </c>
      <c r="O131" t="s">
        <v>3819</v>
      </c>
      <c r="P131" t="s">
        <v>3820</v>
      </c>
      <c r="Q131" t="s">
        <v>3821</v>
      </c>
      <c r="R131" t="s">
        <v>3822</v>
      </c>
      <c r="S131" t="s">
        <v>3823</v>
      </c>
      <c r="T131" t="s">
        <v>874</v>
      </c>
      <c r="U131" t="s">
        <v>3824</v>
      </c>
      <c r="V131" t="s">
        <v>3825</v>
      </c>
      <c r="W131" t="s">
        <v>3826</v>
      </c>
      <c r="X131" t="s">
        <v>989</v>
      </c>
      <c r="Y131" t="s">
        <v>897</v>
      </c>
      <c r="Z131" t="s">
        <v>3827</v>
      </c>
      <c r="AA131" t="s">
        <v>3828</v>
      </c>
      <c r="AB131" t="s">
        <v>3829</v>
      </c>
      <c r="AC131" t="s">
        <v>3830</v>
      </c>
      <c r="AD131" t="s">
        <v>3831</v>
      </c>
    </row>
    <row r="132" spans="1:30" x14ac:dyDescent="1.25">
      <c r="A132" t="s">
        <v>6</v>
      </c>
      <c r="B132" t="s">
        <v>584</v>
      </c>
      <c r="C132" t="s">
        <v>3832</v>
      </c>
      <c r="D132" t="s">
        <v>3833</v>
      </c>
      <c r="E132" t="s">
        <v>3834</v>
      </c>
      <c r="F132" t="s">
        <v>3835</v>
      </c>
      <c r="G132" t="s">
        <v>3836</v>
      </c>
      <c r="H132" t="s">
        <v>3837</v>
      </c>
      <c r="I132" t="s">
        <v>3838</v>
      </c>
      <c r="J132" t="s">
        <v>3839</v>
      </c>
      <c r="K132" t="s">
        <v>3840</v>
      </c>
      <c r="L132" t="s">
        <v>3841</v>
      </c>
      <c r="M132" t="s">
        <v>3842</v>
      </c>
      <c r="N132" t="s">
        <v>1069</v>
      </c>
      <c r="O132" t="s">
        <v>3843</v>
      </c>
      <c r="P132" t="s">
        <v>2371</v>
      </c>
      <c r="Q132" t="s">
        <v>3844</v>
      </c>
      <c r="R132" t="s">
        <v>3845</v>
      </c>
      <c r="S132" t="s">
        <v>3846</v>
      </c>
      <c r="T132" t="s">
        <v>827</v>
      </c>
      <c r="U132" t="s">
        <v>3847</v>
      </c>
      <c r="V132" t="s">
        <v>3848</v>
      </c>
      <c r="W132" t="s">
        <v>3849</v>
      </c>
      <c r="X132" t="s">
        <v>3850</v>
      </c>
      <c r="Y132" t="s">
        <v>3851</v>
      </c>
      <c r="Z132" t="s">
        <v>3852</v>
      </c>
      <c r="AA132" t="s">
        <v>3853</v>
      </c>
      <c r="AB132" t="s">
        <v>3854</v>
      </c>
      <c r="AC132" t="s">
        <v>3855</v>
      </c>
      <c r="AD132" t="s">
        <v>3856</v>
      </c>
    </row>
    <row r="133" spans="1:30" x14ac:dyDescent="1.25">
      <c r="A133" t="s">
        <v>6</v>
      </c>
      <c r="B133" t="s">
        <v>690</v>
      </c>
      <c r="C133" t="s">
        <v>3857</v>
      </c>
      <c r="D133" t="s">
        <v>3858</v>
      </c>
      <c r="E133" t="s">
        <v>3859</v>
      </c>
      <c r="F133" t="s">
        <v>3860</v>
      </c>
      <c r="G133" t="s">
        <v>3861</v>
      </c>
      <c r="H133" t="s">
        <v>3862</v>
      </c>
      <c r="I133" t="s">
        <v>3863</v>
      </c>
      <c r="J133" t="s">
        <v>3864</v>
      </c>
      <c r="K133" t="s">
        <v>3865</v>
      </c>
      <c r="L133" t="s">
        <v>3866</v>
      </c>
      <c r="M133" t="s">
        <v>3867</v>
      </c>
      <c r="N133" t="s">
        <v>833</v>
      </c>
      <c r="O133" t="s">
        <v>3868</v>
      </c>
      <c r="P133" t="s">
        <v>3869</v>
      </c>
      <c r="Q133" t="s">
        <v>3870</v>
      </c>
      <c r="R133" t="s">
        <v>3871</v>
      </c>
      <c r="S133" t="s">
        <v>2285</v>
      </c>
      <c r="T133" t="s">
        <v>903</v>
      </c>
      <c r="U133" t="s">
        <v>3872</v>
      </c>
      <c r="V133" t="s">
        <v>3873</v>
      </c>
      <c r="W133" t="s">
        <v>3874</v>
      </c>
      <c r="X133" t="s">
        <v>3875</v>
      </c>
      <c r="Y133" t="s">
        <v>1836</v>
      </c>
      <c r="Z133" t="s">
        <v>3876</v>
      </c>
      <c r="AA133" t="s">
        <v>3877</v>
      </c>
      <c r="AB133" t="s">
        <v>3878</v>
      </c>
      <c r="AC133" t="s">
        <v>3879</v>
      </c>
      <c r="AD133" t="s">
        <v>3880</v>
      </c>
    </row>
    <row r="134" spans="1:30" x14ac:dyDescent="1.25">
      <c r="A134" t="s">
        <v>6</v>
      </c>
      <c r="B134" t="s">
        <v>400</v>
      </c>
      <c r="C134" t="s">
        <v>3881</v>
      </c>
      <c r="D134" t="s">
        <v>3882</v>
      </c>
      <c r="E134" t="s">
        <v>3883</v>
      </c>
      <c r="F134" t="s">
        <v>3884</v>
      </c>
      <c r="G134" t="s">
        <v>3885</v>
      </c>
      <c r="H134" t="s">
        <v>3886</v>
      </c>
      <c r="I134" t="s">
        <v>3887</v>
      </c>
      <c r="J134" t="s">
        <v>3888</v>
      </c>
      <c r="K134" t="s">
        <v>3889</v>
      </c>
      <c r="L134" t="s">
        <v>3890</v>
      </c>
      <c r="M134" t="s">
        <v>3891</v>
      </c>
      <c r="N134" t="s">
        <v>1005</v>
      </c>
      <c r="O134" t="s">
        <v>3892</v>
      </c>
      <c r="P134" t="s">
        <v>3893</v>
      </c>
      <c r="Q134" t="s">
        <v>3894</v>
      </c>
      <c r="R134" t="s">
        <v>3895</v>
      </c>
      <c r="S134" t="s">
        <v>2619</v>
      </c>
      <c r="T134" t="s">
        <v>827</v>
      </c>
      <c r="U134" t="s">
        <v>3896</v>
      </c>
      <c r="V134" t="s">
        <v>3897</v>
      </c>
      <c r="W134" t="s">
        <v>826</v>
      </c>
      <c r="X134" t="s">
        <v>3898</v>
      </c>
      <c r="Y134" t="s">
        <v>3899</v>
      </c>
      <c r="Z134" t="s">
        <v>3900</v>
      </c>
      <c r="AA134" t="s">
        <v>3901</v>
      </c>
      <c r="AB134" t="s">
        <v>3902</v>
      </c>
      <c r="AC134" t="s">
        <v>3903</v>
      </c>
      <c r="AD134" t="s">
        <v>3904</v>
      </c>
    </row>
    <row r="135" spans="1:30" x14ac:dyDescent="1.25">
      <c r="A135" t="s">
        <v>6</v>
      </c>
      <c r="B135" t="s">
        <v>313</v>
      </c>
      <c r="C135" t="s">
        <v>3905</v>
      </c>
      <c r="D135" t="s">
        <v>3906</v>
      </c>
      <c r="E135" t="s">
        <v>3907</v>
      </c>
      <c r="F135" t="s">
        <v>3908</v>
      </c>
      <c r="G135" t="s">
        <v>3909</v>
      </c>
      <c r="H135" t="s">
        <v>3910</v>
      </c>
      <c r="I135" t="s">
        <v>3911</v>
      </c>
      <c r="J135" t="s">
        <v>3912</v>
      </c>
      <c r="K135" t="s">
        <v>3913</v>
      </c>
      <c r="L135" t="s">
        <v>3914</v>
      </c>
      <c r="M135" t="s">
        <v>3915</v>
      </c>
      <c r="N135" t="s">
        <v>1552</v>
      </c>
      <c r="O135" t="s">
        <v>3916</v>
      </c>
      <c r="P135" t="s">
        <v>3917</v>
      </c>
      <c r="Q135" t="s">
        <v>3918</v>
      </c>
      <c r="R135" t="s">
        <v>3919</v>
      </c>
      <c r="S135" t="s">
        <v>3920</v>
      </c>
      <c r="T135" t="s">
        <v>827</v>
      </c>
      <c r="U135" t="s">
        <v>3921</v>
      </c>
      <c r="V135" t="s">
        <v>3922</v>
      </c>
      <c r="W135" t="s">
        <v>3923</v>
      </c>
      <c r="X135" t="s">
        <v>3924</v>
      </c>
      <c r="Y135" t="s">
        <v>1484</v>
      </c>
      <c r="Z135" t="s">
        <v>3925</v>
      </c>
      <c r="AA135" t="s">
        <v>3926</v>
      </c>
      <c r="AB135" t="s">
        <v>3927</v>
      </c>
      <c r="AC135" t="s">
        <v>3928</v>
      </c>
      <c r="AD135" t="s">
        <v>3929</v>
      </c>
    </row>
    <row r="136" spans="1:30" x14ac:dyDescent="1.25">
      <c r="A136" t="s">
        <v>6</v>
      </c>
      <c r="B136" t="s">
        <v>399</v>
      </c>
      <c r="C136" t="s">
        <v>3930</v>
      </c>
      <c r="D136" t="s">
        <v>3931</v>
      </c>
      <c r="E136" t="s">
        <v>3932</v>
      </c>
      <c r="F136" t="s">
        <v>3933</v>
      </c>
      <c r="G136" t="s">
        <v>3934</v>
      </c>
      <c r="H136" t="s">
        <v>3935</v>
      </c>
      <c r="I136" t="s">
        <v>3936</v>
      </c>
      <c r="J136" t="s">
        <v>3937</v>
      </c>
      <c r="K136" t="s">
        <v>3938</v>
      </c>
      <c r="L136" t="s">
        <v>3939</v>
      </c>
      <c r="M136" t="s">
        <v>3940</v>
      </c>
      <c r="N136" t="s">
        <v>1552</v>
      </c>
      <c r="O136" t="s">
        <v>3941</v>
      </c>
      <c r="P136" t="s">
        <v>3942</v>
      </c>
      <c r="Q136" t="s">
        <v>3943</v>
      </c>
      <c r="R136" t="s">
        <v>3944</v>
      </c>
      <c r="S136" t="s">
        <v>3945</v>
      </c>
      <c r="T136" t="s">
        <v>875</v>
      </c>
      <c r="U136" t="s">
        <v>3946</v>
      </c>
      <c r="V136" t="s">
        <v>3947</v>
      </c>
      <c r="W136" t="s">
        <v>3948</v>
      </c>
      <c r="X136" t="s">
        <v>3949</v>
      </c>
      <c r="Y136" t="s">
        <v>3494</v>
      </c>
      <c r="Z136" t="s">
        <v>3950</v>
      </c>
      <c r="AA136" t="s">
        <v>3951</v>
      </c>
      <c r="AB136" t="s">
        <v>3952</v>
      </c>
      <c r="AC136" t="s">
        <v>3953</v>
      </c>
      <c r="AD136" t="s">
        <v>3954</v>
      </c>
    </row>
    <row r="137" spans="1:30" x14ac:dyDescent="1.25">
      <c r="A137" t="s">
        <v>6</v>
      </c>
      <c r="B137" t="s">
        <v>197</v>
      </c>
      <c r="C137" t="s">
        <v>3955</v>
      </c>
      <c r="D137" t="s">
        <v>3956</v>
      </c>
      <c r="E137" t="s">
        <v>3957</v>
      </c>
      <c r="F137" t="s">
        <v>3958</v>
      </c>
      <c r="G137" t="s">
        <v>3959</v>
      </c>
      <c r="H137" t="s">
        <v>3960</v>
      </c>
      <c r="I137" t="s">
        <v>3961</v>
      </c>
      <c r="J137" t="s">
        <v>3962</v>
      </c>
      <c r="K137" t="s">
        <v>3963</v>
      </c>
      <c r="L137" t="s">
        <v>3964</v>
      </c>
      <c r="M137" t="s">
        <v>3965</v>
      </c>
      <c r="N137" t="s">
        <v>1064</v>
      </c>
      <c r="O137" t="s">
        <v>3966</v>
      </c>
      <c r="P137" t="s">
        <v>3967</v>
      </c>
      <c r="Q137" t="s">
        <v>3968</v>
      </c>
      <c r="R137" t="s">
        <v>3969</v>
      </c>
      <c r="S137" t="s">
        <v>3970</v>
      </c>
      <c r="T137" t="s">
        <v>827</v>
      </c>
      <c r="U137" t="s">
        <v>3971</v>
      </c>
      <c r="V137" t="s">
        <v>3972</v>
      </c>
      <c r="W137" t="s">
        <v>3973</v>
      </c>
      <c r="X137" t="s">
        <v>3974</v>
      </c>
      <c r="Y137" t="s">
        <v>951</v>
      </c>
      <c r="Z137" t="s">
        <v>3975</v>
      </c>
      <c r="AA137" t="s">
        <v>3976</v>
      </c>
      <c r="AB137" t="s">
        <v>3977</v>
      </c>
      <c r="AC137" t="s">
        <v>3978</v>
      </c>
      <c r="AD137" t="s">
        <v>3979</v>
      </c>
    </row>
    <row r="138" spans="1:30" x14ac:dyDescent="1.25">
      <c r="A138" t="s">
        <v>6</v>
      </c>
      <c r="B138" t="s">
        <v>348</v>
      </c>
      <c r="C138" t="s">
        <v>3980</v>
      </c>
      <c r="D138" t="s">
        <v>3981</v>
      </c>
      <c r="E138" t="s">
        <v>3982</v>
      </c>
      <c r="F138" t="s">
        <v>3983</v>
      </c>
      <c r="G138" t="s">
        <v>3984</v>
      </c>
      <c r="H138" t="s">
        <v>3985</v>
      </c>
      <c r="I138" t="s">
        <v>3986</v>
      </c>
      <c r="J138" t="s">
        <v>3987</v>
      </c>
      <c r="K138" t="s">
        <v>3988</v>
      </c>
      <c r="L138" t="s">
        <v>3989</v>
      </c>
      <c r="M138" t="s">
        <v>3990</v>
      </c>
      <c r="N138" t="s">
        <v>1296</v>
      </c>
      <c r="O138" t="s">
        <v>3991</v>
      </c>
      <c r="P138" t="s">
        <v>3992</v>
      </c>
      <c r="Q138" t="s">
        <v>3993</v>
      </c>
      <c r="R138" t="s">
        <v>3994</v>
      </c>
      <c r="S138" t="s">
        <v>3995</v>
      </c>
      <c r="T138" t="s">
        <v>903</v>
      </c>
      <c r="U138" t="s">
        <v>3996</v>
      </c>
      <c r="V138" t="s">
        <v>3997</v>
      </c>
      <c r="W138" t="s">
        <v>3998</v>
      </c>
      <c r="X138" t="s">
        <v>3999</v>
      </c>
      <c r="Y138" t="s">
        <v>3494</v>
      </c>
      <c r="Z138" t="s">
        <v>4000</v>
      </c>
      <c r="AA138" t="s">
        <v>4001</v>
      </c>
      <c r="AB138" t="s">
        <v>4002</v>
      </c>
      <c r="AC138" t="s">
        <v>4003</v>
      </c>
      <c r="AD138" t="s">
        <v>4004</v>
      </c>
    </row>
    <row r="139" spans="1:30" x14ac:dyDescent="1.25">
      <c r="A139" t="s">
        <v>6</v>
      </c>
      <c r="B139" t="s">
        <v>108</v>
      </c>
      <c r="C139" t="s">
        <v>4005</v>
      </c>
      <c r="D139" t="s">
        <v>4006</v>
      </c>
      <c r="E139" t="s">
        <v>4007</v>
      </c>
      <c r="F139" t="s">
        <v>4008</v>
      </c>
      <c r="G139" t="s">
        <v>4009</v>
      </c>
      <c r="H139" t="s">
        <v>4010</v>
      </c>
      <c r="I139" t="s">
        <v>4011</v>
      </c>
      <c r="J139" t="s">
        <v>4012</v>
      </c>
      <c r="K139" t="s">
        <v>4013</v>
      </c>
      <c r="L139" t="s">
        <v>4014</v>
      </c>
      <c r="M139" t="s">
        <v>4015</v>
      </c>
      <c r="N139" t="s">
        <v>1005</v>
      </c>
      <c r="O139" t="s">
        <v>4016</v>
      </c>
      <c r="P139" t="s">
        <v>4017</v>
      </c>
      <c r="Q139" t="s">
        <v>4018</v>
      </c>
      <c r="R139" t="s">
        <v>4019</v>
      </c>
      <c r="S139" t="s">
        <v>3494</v>
      </c>
      <c r="T139" t="s">
        <v>827</v>
      </c>
      <c r="U139" t="s">
        <v>4020</v>
      </c>
      <c r="V139" t="s">
        <v>4021</v>
      </c>
      <c r="W139" t="s">
        <v>4022</v>
      </c>
      <c r="X139" t="s">
        <v>4023</v>
      </c>
      <c r="Y139" t="s">
        <v>1484</v>
      </c>
      <c r="Z139" t="s">
        <v>4024</v>
      </c>
      <c r="AA139" t="s">
        <v>4025</v>
      </c>
      <c r="AB139" t="s">
        <v>4026</v>
      </c>
      <c r="AC139" t="s">
        <v>4027</v>
      </c>
      <c r="AD139" t="s">
        <v>4028</v>
      </c>
    </row>
    <row r="140" spans="1:30" x14ac:dyDescent="1.25">
      <c r="A140" t="s">
        <v>6</v>
      </c>
      <c r="B140" t="s">
        <v>183</v>
      </c>
      <c r="C140" t="s">
        <v>4029</v>
      </c>
      <c r="D140" t="s">
        <v>4030</v>
      </c>
      <c r="E140" t="s">
        <v>4031</v>
      </c>
      <c r="F140" t="s">
        <v>4032</v>
      </c>
      <c r="G140" t="s">
        <v>4033</v>
      </c>
      <c r="H140" t="s">
        <v>4034</v>
      </c>
      <c r="I140" t="s">
        <v>4035</v>
      </c>
      <c r="J140" t="s">
        <v>4036</v>
      </c>
      <c r="K140" t="s">
        <v>3997</v>
      </c>
      <c r="L140" t="s">
        <v>4037</v>
      </c>
      <c r="M140" t="s">
        <v>4038</v>
      </c>
      <c r="N140" t="s">
        <v>1850</v>
      </c>
      <c r="O140" t="s">
        <v>4039</v>
      </c>
      <c r="P140" t="s">
        <v>4040</v>
      </c>
      <c r="Q140" t="s">
        <v>4041</v>
      </c>
      <c r="R140" t="s">
        <v>4042</v>
      </c>
      <c r="S140" t="s">
        <v>4043</v>
      </c>
      <c r="T140" t="s">
        <v>827</v>
      </c>
      <c r="U140" t="s">
        <v>4044</v>
      </c>
      <c r="V140" t="s">
        <v>4045</v>
      </c>
      <c r="W140" t="s">
        <v>4046</v>
      </c>
      <c r="X140" t="s">
        <v>4047</v>
      </c>
      <c r="Y140" t="s">
        <v>1015</v>
      </c>
      <c r="Z140" t="s">
        <v>4048</v>
      </c>
      <c r="AA140" t="s">
        <v>4049</v>
      </c>
      <c r="AB140" t="s">
        <v>4050</v>
      </c>
      <c r="AC140" t="s">
        <v>4051</v>
      </c>
      <c r="AD140" t="s">
        <v>4052</v>
      </c>
    </row>
    <row r="141" spans="1:30" x14ac:dyDescent="1.25">
      <c r="A141" t="s">
        <v>6</v>
      </c>
      <c r="B141" t="s">
        <v>577</v>
      </c>
      <c r="C141" t="s">
        <v>4053</v>
      </c>
      <c r="D141" t="s">
        <v>4054</v>
      </c>
      <c r="E141" t="s">
        <v>4055</v>
      </c>
      <c r="F141" t="s">
        <v>4056</v>
      </c>
      <c r="G141" t="s">
        <v>4057</v>
      </c>
      <c r="H141" t="s">
        <v>4058</v>
      </c>
      <c r="I141" t="s">
        <v>4059</v>
      </c>
      <c r="J141" t="s">
        <v>4060</v>
      </c>
      <c r="K141" t="s">
        <v>4061</v>
      </c>
      <c r="L141" t="s">
        <v>4062</v>
      </c>
      <c r="M141" t="s">
        <v>4063</v>
      </c>
      <c r="N141" t="s">
        <v>1005</v>
      </c>
      <c r="O141" t="s">
        <v>4064</v>
      </c>
      <c r="P141" t="s">
        <v>4065</v>
      </c>
      <c r="Q141" t="s">
        <v>4066</v>
      </c>
      <c r="R141" t="s">
        <v>4067</v>
      </c>
      <c r="S141" t="s">
        <v>4068</v>
      </c>
      <c r="T141" t="s">
        <v>875</v>
      </c>
      <c r="U141" t="s">
        <v>4069</v>
      </c>
      <c r="V141" t="s">
        <v>2816</v>
      </c>
      <c r="W141" t="s">
        <v>3182</v>
      </c>
      <c r="X141" t="s">
        <v>3325</v>
      </c>
      <c r="Y141" t="s">
        <v>1836</v>
      </c>
      <c r="Z141" t="s">
        <v>4070</v>
      </c>
      <c r="AA141" t="s">
        <v>4071</v>
      </c>
      <c r="AB141" t="s">
        <v>4072</v>
      </c>
      <c r="AC141" t="s">
        <v>4073</v>
      </c>
      <c r="AD141" t="s">
        <v>4074</v>
      </c>
    </row>
    <row r="142" spans="1:30" x14ac:dyDescent="1.25">
      <c r="A142" t="s">
        <v>6</v>
      </c>
      <c r="B142" t="s">
        <v>312</v>
      </c>
      <c r="C142" t="s">
        <v>4075</v>
      </c>
      <c r="D142" t="s">
        <v>4076</v>
      </c>
      <c r="E142" t="s">
        <v>4077</v>
      </c>
      <c r="F142" t="s">
        <v>4078</v>
      </c>
      <c r="G142" t="s">
        <v>4079</v>
      </c>
      <c r="H142" t="s">
        <v>4080</v>
      </c>
      <c r="I142" t="s">
        <v>4081</v>
      </c>
      <c r="J142" t="s">
        <v>4082</v>
      </c>
      <c r="K142" t="s">
        <v>4083</v>
      </c>
      <c r="L142" t="s">
        <v>4084</v>
      </c>
      <c r="M142" t="s">
        <v>4085</v>
      </c>
      <c r="N142" t="s">
        <v>1069</v>
      </c>
      <c r="O142" t="s">
        <v>4086</v>
      </c>
      <c r="P142" t="s">
        <v>3431</v>
      </c>
      <c r="Q142" t="s">
        <v>4087</v>
      </c>
      <c r="R142" t="s">
        <v>4088</v>
      </c>
      <c r="S142" t="s">
        <v>4089</v>
      </c>
      <c r="T142" t="s">
        <v>827</v>
      </c>
      <c r="U142" t="s">
        <v>4090</v>
      </c>
      <c r="V142" t="s">
        <v>4091</v>
      </c>
      <c r="W142" t="s">
        <v>4092</v>
      </c>
      <c r="X142" t="s">
        <v>4093</v>
      </c>
      <c r="Y142" t="s">
        <v>1279</v>
      </c>
      <c r="Z142" t="s">
        <v>4094</v>
      </c>
      <c r="AA142" t="s">
        <v>4095</v>
      </c>
      <c r="AB142" t="s">
        <v>4096</v>
      </c>
      <c r="AC142" t="s">
        <v>4097</v>
      </c>
      <c r="AD142" t="s">
        <v>4098</v>
      </c>
    </row>
    <row r="143" spans="1:30" x14ac:dyDescent="1.25">
      <c r="A143" t="s">
        <v>6</v>
      </c>
      <c r="B143" t="s">
        <v>441</v>
      </c>
      <c r="C143" t="s">
        <v>4099</v>
      </c>
      <c r="D143" t="s">
        <v>4100</v>
      </c>
      <c r="E143" t="s">
        <v>4101</v>
      </c>
      <c r="F143" t="s">
        <v>4102</v>
      </c>
      <c r="G143" t="s">
        <v>4103</v>
      </c>
      <c r="H143" t="s">
        <v>4104</v>
      </c>
      <c r="I143" t="s">
        <v>4105</v>
      </c>
      <c r="J143" t="s">
        <v>4106</v>
      </c>
      <c r="K143" t="s">
        <v>4107</v>
      </c>
      <c r="L143" t="s">
        <v>4108</v>
      </c>
      <c r="M143" t="s">
        <v>4109</v>
      </c>
      <c r="N143" t="s">
        <v>1433</v>
      </c>
      <c r="O143" t="s">
        <v>4110</v>
      </c>
      <c r="P143" t="s">
        <v>4111</v>
      </c>
      <c r="Q143" t="s">
        <v>4112</v>
      </c>
      <c r="R143" t="s">
        <v>4113</v>
      </c>
      <c r="S143" t="s">
        <v>878</v>
      </c>
      <c r="T143" t="s">
        <v>827</v>
      </c>
      <c r="U143" t="s">
        <v>4114</v>
      </c>
      <c r="V143" t="s">
        <v>4115</v>
      </c>
      <c r="W143" t="s">
        <v>4116</v>
      </c>
      <c r="X143" t="s">
        <v>4117</v>
      </c>
      <c r="Y143" t="s">
        <v>908</v>
      </c>
      <c r="Z143" t="s">
        <v>4118</v>
      </c>
      <c r="AA143" t="s">
        <v>4119</v>
      </c>
      <c r="AB143" t="s">
        <v>4120</v>
      </c>
      <c r="AC143" t="s">
        <v>4121</v>
      </c>
      <c r="AD143" t="s">
        <v>4122</v>
      </c>
    </row>
    <row r="144" spans="1:30" x14ac:dyDescent="1.25">
      <c r="A144" t="s">
        <v>6</v>
      </c>
      <c r="B144" t="s">
        <v>578</v>
      </c>
      <c r="C144" t="s">
        <v>4123</v>
      </c>
      <c r="D144" t="s">
        <v>4124</v>
      </c>
      <c r="E144" t="s">
        <v>4125</v>
      </c>
      <c r="F144" t="s">
        <v>4126</v>
      </c>
      <c r="G144" t="s">
        <v>4127</v>
      </c>
      <c r="H144" t="s">
        <v>4128</v>
      </c>
      <c r="I144" t="s">
        <v>4129</v>
      </c>
      <c r="J144" t="s">
        <v>4130</v>
      </c>
      <c r="K144" t="s">
        <v>4131</v>
      </c>
      <c r="L144" t="s">
        <v>4132</v>
      </c>
      <c r="M144" t="s">
        <v>4133</v>
      </c>
      <c r="N144" t="s">
        <v>1433</v>
      </c>
      <c r="O144" t="s">
        <v>4134</v>
      </c>
      <c r="P144" t="s">
        <v>4135</v>
      </c>
      <c r="Q144" t="s">
        <v>4136</v>
      </c>
      <c r="R144" t="s">
        <v>4137</v>
      </c>
      <c r="S144" t="s">
        <v>4138</v>
      </c>
      <c r="T144" t="s">
        <v>1611</v>
      </c>
      <c r="U144" t="s">
        <v>4139</v>
      </c>
      <c r="V144" t="s">
        <v>4140</v>
      </c>
      <c r="W144" t="s">
        <v>4141</v>
      </c>
      <c r="X144" t="s">
        <v>4142</v>
      </c>
      <c r="Y144" t="s">
        <v>1869</v>
      </c>
      <c r="Z144" t="s">
        <v>4143</v>
      </c>
      <c r="AA144" t="s">
        <v>4144</v>
      </c>
      <c r="AB144" t="s">
        <v>4145</v>
      </c>
      <c r="AC144" t="s">
        <v>4146</v>
      </c>
      <c r="AD144" t="s">
        <v>4147</v>
      </c>
    </row>
    <row r="145" spans="1:30" x14ac:dyDescent="1.25">
      <c r="A145" t="s">
        <v>6</v>
      </c>
      <c r="B145" t="s">
        <v>131</v>
      </c>
      <c r="C145" t="s">
        <v>4148</v>
      </c>
      <c r="D145" t="s">
        <v>4149</v>
      </c>
      <c r="E145" t="s">
        <v>4150</v>
      </c>
      <c r="F145" t="s">
        <v>4151</v>
      </c>
      <c r="G145" t="s">
        <v>4152</v>
      </c>
      <c r="H145" t="s">
        <v>4153</v>
      </c>
      <c r="I145" t="s">
        <v>4154</v>
      </c>
      <c r="J145" t="s">
        <v>4155</v>
      </c>
      <c r="K145" t="s">
        <v>4156</v>
      </c>
      <c r="L145" t="s">
        <v>4157</v>
      </c>
      <c r="M145" t="s">
        <v>4158</v>
      </c>
      <c r="N145" t="s">
        <v>833</v>
      </c>
      <c r="O145" t="s">
        <v>4159</v>
      </c>
      <c r="P145" t="s">
        <v>3647</v>
      </c>
      <c r="Q145" t="s">
        <v>4160</v>
      </c>
      <c r="R145" t="s">
        <v>4161</v>
      </c>
      <c r="S145" t="s">
        <v>1535</v>
      </c>
      <c r="T145" t="s">
        <v>2051</v>
      </c>
      <c r="U145" t="s">
        <v>4162</v>
      </c>
      <c r="V145" t="s">
        <v>4163</v>
      </c>
      <c r="W145" t="s">
        <v>4164</v>
      </c>
      <c r="X145" t="s">
        <v>4165</v>
      </c>
      <c r="Y145" t="s">
        <v>925</v>
      </c>
      <c r="Z145" t="s">
        <v>4166</v>
      </c>
      <c r="AA145" t="s">
        <v>4167</v>
      </c>
      <c r="AB145" t="s">
        <v>4168</v>
      </c>
      <c r="AC145" t="s">
        <v>4169</v>
      </c>
      <c r="AD145" t="s">
        <v>4170</v>
      </c>
    </row>
    <row r="146" spans="1:30" x14ac:dyDescent="1.25">
      <c r="A146" t="s">
        <v>6</v>
      </c>
      <c r="B146" t="s">
        <v>504</v>
      </c>
      <c r="C146" t="s">
        <v>4171</v>
      </c>
      <c r="D146" t="s">
        <v>4172</v>
      </c>
      <c r="E146" t="s">
        <v>4173</v>
      </c>
      <c r="F146" t="s">
        <v>4174</v>
      </c>
      <c r="G146" t="s">
        <v>4175</v>
      </c>
      <c r="H146" t="s">
        <v>4176</v>
      </c>
      <c r="I146" t="s">
        <v>4177</v>
      </c>
      <c r="J146" t="s">
        <v>4178</v>
      </c>
      <c r="K146" t="s">
        <v>4179</v>
      </c>
      <c r="L146" t="s">
        <v>4180</v>
      </c>
      <c r="M146" t="s">
        <v>4181</v>
      </c>
      <c r="N146" t="s">
        <v>1058</v>
      </c>
      <c r="O146" t="s">
        <v>4182</v>
      </c>
      <c r="P146" t="s">
        <v>4183</v>
      </c>
      <c r="Q146" t="s">
        <v>4184</v>
      </c>
      <c r="R146" t="s">
        <v>4185</v>
      </c>
      <c r="S146" t="s">
        <v>1866</v>
      </c>
      <c r="T146" t="s">
        <v>1611</v>
      </c>
      <c r="U146" t="s">
        <v>4186</v>
      </c>
      <c r="V146" t="s">
        <v>4187</v>
      </c>
      <c r="W146" t="s">
        <v>4188</v>
      </c>
      <c r="X146" t="s">
        <v>4189</v>
      </c>
      <c r="Y146" t="s">
        <v>2208</v>
      </c>
      <c r="Z146" t="s">
        <v>4190</v>
      </c>
      <c r="AA146" t="s">
        <v>4191</v>
      </c>
      <c r="AB146" t="s">
        <v>4192</v>
      </c>
      <c r="AC146" t="s">
        <v>4193</v>
      </c>
      <c r="AD146" t="s">
        <v>4194</v>
      </c>
    </row>
    <row r="147" spans="1:30" x14ac:dyDescent="1.25">
      <c r="A147" t="s">
        <v>6</v>
      </c>
      <c r="B147" t="s">
        <v>90</v>
      </c>
      <c r="C147" t="s">
        <v>4195</v>
      </c>
      <c r="D147" t="s">
        <v>4196</v>
      </c>
      <c r="E147" t="s">
        <v>4197</v>
      </c>
      <c r="F147" t="s">
        <v>4198</v>
      </c>
      <c r="G147" t="s">
        <v>4199</v>
      </c>
      <c r="H147" t="s">
        <v>4200</v>
      </c>
      <c r="I147" t="s">
        <v>4201</v>
      </c>
      <c r="J147" t="s">
        <v>4202</v>
      </c>
      <c r="K147" t="s">
        <v>4203</v>
      </c>
      <c r="L147" t="s">
        <v>4204</v>
      </c>
      <c r="M147" t="s">
        <v>4205</v>
      </c>
      <c r="N147" t="s">
        <v>833</v>
      </c>
      <c r="O147" t="s">
        <v>4206</v>
      </c>
      <c r="P147" t="s">
        <v>4207</v>
      </c>
      <c r="Q147" t="s">
        <v>4208</v>
      </c>
      <c r="R147" t="s">
        <v>4209</v>
      </c>
      <c r="S147" t="s">
        <v>4210</v>
      </c>
      <c r="T147" t="s">
        <v>874</v>
      </c>
      <c r="U147" t="s">
        <v>4211</v>
      </c>
      <c r="V147" t="s">
        <v>4212</v>
      </c>
      <c r="W147" t="s">
        <v>4213</v>
      </c>
      <c r="X147" t="s">
        <v>4214</v>
      </c>
      <c r="Y147" t="s">
        <v>951</v>
      </c>
      <c r="Z147" t="s">
        <v>4215</v>
      </c>
      <c r="AA147" t="s">
        <v>4216</v>
      </c>
      <c r="AB147" t="s">
        <v>4217</v>
      </c>
      <c r="AC147" t="s">
        <v>4218</v>
      </c>
      <c r="AD147" t="s">
        <v>4219</v>
      </c>
    </row>
    <row r="148" spans="1:30" x14ac:dyDescent="1.25">
      <c r="A148" t="s">
        <v>6</v>
      </c>
      <c r="B148" t="s">
        <v>249</v>
      </c>
      <c r="C148" t="s">
        <v>4220</v>
      </c>
      <c r="D148" t="s">
        <v>4221</v>
      </c>
      <c r="E148" t="s">
        <v>4222</v>
      </c>
      <c r="F148" t="s">
        <v>4223</v>
      </c>
      <c r="G148" t="s">
        <v>4224</v>
      </c>
      <c r="H148" t="s">
        <v>4225</v>
      </c>
      <c r="I148" t="s">
        <v>4226</v>
      </c>
      <c r="J148" t="s">
        <v>4227</v>
      </c>
      <c r="K148" t="s">
        <v>4228</v>
      </c>
      <c r="L148" t="s">
        <v>4229</v>
      </c>
      <c r="M148" t="s">
        <v>4230</v>
      </c>
      <c r="N148" t="s">
        <v>1869</v>
      </c>
      <c r="O148" t="s">
        <v>4231</v>
      </c>
      <c r="P148" t="s">
        <v>4232</v>
      </c>
      <c r="Q148" t="s">
        <v>4233</v>
      </c>
      <c r="R148" t="s">
        <v>4234</v>
      </c>
      <c r="S148" t="s">
        <v>1890</v>
      </c>
      <c r="T148" t="s">
        <v>827</v>
      </c>
      <c r="U148" t="s">
        <v>4235</v>
      </c>
      <c r="V148" t="s">
        <v>4236</v>
      </c>
      <c r="W148" t="s">
        <v>4237</v>
      </c>
      <c r="X148" t="s">
        <v>4238</v>
      </c>
      <c r="Y148" t="s">
        <v>962</v>
      </c>
      <c r="Z148" t="s">
        <v>4239</v>
      </c>
      <c r="AA148" t="s">
        <v>4240</v>
      </c>
      <c r="AB148" t="s">
        <v>4241</v>
      </c>
      <c r="AC148" t="s">
        <v>4242</v>
      </c>
      <c r="AD148" t="s">
        <v>4243</v>
      </c>
    </row>
    <row r="149" spans="1:30" x14ac:dyDescent="1.25">
      <c r="A149" t="s">
        <v>6</v>
      </c>
      <c r="B149" t="s">
        <v>113</v>
      </c>
      <c r="C149" t="s">
        <v>4244</v>
      </c>
      <c r="D149" t="s">
        <v>4245</v>
      </c>
      <c r="E149" t="s">
        <v>4246</v>
      </c>
      <c r="F149" t="s">
        <v>4247</v>
      </c>
      <c r="G149" t="s">
        <v>4248</v>
      </c>
      <c r="H149" t="s">
        <v>4249</v>
      </c>
      <c r="I149" t="s">
        <v>4250</v>
      </c>
      <c r="J149" t="s">
        <v>4251</v>
      </c>
      <c r="K149" t="s">
        <v>4252</v>
      </c>
      <c r="L149" t="s">
        <v>4253</v>
      </c>
      <c r="M149" t="s">
        <v>4254</v>
      </c>
      <c r="N149" t="s">
        <v>1968</v>
      </c>
      <c r="O149" t="s">
        <v>4255</v>
      </c>
      <c r="P149" t="s">
        <v>4256</v>
      </c>
      <c r="Q149" t="s">
        <v>4257</v>
      </c>
      <c r="R149" t="s">
        <v>4258</v>
      </c>
      <c r="S149" t="s">
        <v>4259</v>
      </c>
      <c r="T149" t="s">
        <v>903</v>
      </c>
      <c r="U149" t="s">
        <v>4260</v>
      </c>
      <c r="V149" t="s">
        <v>4261</v>
      </c>
      <c r="W149" t="s">
        <v>4262</v>
      </c>
      <c r="X149" t="s">
        <v>4263</v>
      </c>
      <c r="Y149" t="s">
        <v>3224</v>
      </c>
      <c r="Z149" t="s">
        <v>4264</v>
      </c>
      <c r="AA149" t="s">
        <v>4265</v>
      </c>
      <c r="AB149" t="s">
        <v>4266</v>
      </c>
      <c r="AC149" t="s">
        <v>4267</v>
      </c>
      <c r="AD149" t="s">
        <v>4268</v>
      </c>
    </row>
    <row r="150" spans="1:30" x14ac:dyDescent="1.25">
      <c r="A150" t="s">
        <v>6</v>
      </c>
      <c r="B150" t="s">
        <v>89</v>
      </c>
      <c r="C150" t="s">
        <v>4269</v>
      </c>
      <c r="D150" t="s">
        <v>4270</v>
      </c>
      <c r="E150" t="s">
        <v>4271</v>
      </c>
      <c r="F150" t="s">
        <v>4272</v>
      </c>
      <c r="G150" t="s">
        <v>4273</v>
      </c>
      <c r="H150" t="s">
        <v>4274</v>
      </c>
      <c r="I150" t="s">
        <v>4275</v>
      </c>
      <c r="J150" t="s">
        <v>4276</v>
      </c>
      <c r="K150" t="s">
        <v>4277</v>
      </c>
      <c r="L150" t="s">
        <v>4278</v>
      </c>
      <c r="M150" t="s">
        <v>4279</v>
      </c>
      <c r="N150" t="s">
        <v>1121</v>
      </c>
      <c r="O150" t="s">
        <v>4280</v>
      </c>
      <c r="P150" t="s">
        <v>4281</v>
      </c>
      <c r="Q150" t="s">
        <v>4282</v>
      </c>
      <c r="R150" t="s">
        <v>4283</v>
      </c>
      <c r="S150" t="s">
        <v>4284</v>
      </c>
      <c r="T150" t="s">
        <v>827</v>
      </c>
      <c r="U150" t="s">
        <v>4285</v>
      </c>
      <c r="V150" t="s">
        <v>4286</v>
      </c>
      <c r="W150" t="s">
        <v>4287</v>
      </c>
      <c r="X150" t="s">
        <v>4288</v>
      </c>
      <c r="Y150" t="s">
        <v>908</v>
      </c>
      <c r="Z150" t="s">
        <v>4289</v>
      </c>
      <c r="AA150" t="s">
        <v>4290</v>
      </c>
      <c r="AB150" t="s">
        <v>4291</v>
      </c>
      <c r="AC150" t="s">
        <v>4292</v>
      </c>
      <c r="AD150" t="s">
        <v>4293</v>
      </c>
    </row>
    <row r="151" spans="1:30" x14ac:dyDescent="1.25">
      <c r="A151" t="s">
        <v>6</v>
      </c>
      <c r="B151" t="s">
        <v>396</v>
      </c>
      <c r="C151" t="s">
        <v>4294</v>
      </c>
      <c r="D151" t="s">
        <v>4295</v>
      </c>
      <c r="E151" t="s">
        <v>4296</v>
      </c>
      <c r="F151" t="s">
        <v>4297</v>
      </c>
      <c r="G151" t="s">
        <v>4298</v>
      </c>
      <c r="H151" t="s">
        <v>4299</v>
      </c>
      <c r="I151" t="s">
        <v>4300</v>
      </c>
      <c r="J151" t="s">
        <v>4301</v>
      </c>
      <c r="K151" t="s">
        <v>4302</v>
      </c>
      <c r="L151" t="s">
        <v>4303</v>
      </c>
      <c r="M151" t="s">
        <v>4304</v>
      </c>
      <c r="N151" t="s">
        <v>1433</v>
      </c>
      <c r="O151" t="s">
        <v>4305</v>
      </c>
      <c r="P151" t="s">
        <v>4138</v>
      </c>
      <c r="Q151" t="s">
        <v>2099</v>
      </c>
      <c r="R151" t="s">
        <v>4306</v>
      </c>
      <c r="S151" t="s">
        <v>4307</v>
      </c>
      <c r="T151" t="s">
        <v>827</v>
      </c>
      <c r="U151" t="s">
        <v>4308</v>
      </c>
      <c r="V151" t="s">
        <v>4309</v>
      </c>
      <c r="W151" t="s">
        <v>4310</v>
      </c>
      <c r="X151" t="s">
        <v>4311</v>
      </c>
      <c r="Y151" t="s">
        <v>3494</v>
      </c>
      <c r="Z151" t="s">
        <v>4312</v>
      </c>
      <c r="AA151" t="s">
        <v>4313</v>
      </c>
      <c r="AB151" t="s">
        <v>4314</v>
      </c>
      <c r="AC151" t="s">
        <v>4315</v>
      </c>
      <c r="AD151" t="s">
        <v>4316</v>
      </c>
    </row>
    <row r="152" spans="1:30" x14ac:dyDescent="1.25">
      <c r="A152" t="s">
        <v>6</v>
      </c>
      <c r="B152" t="s">
        <v>683</v>
      </c>
      <c r="C152" t="s">
        <v>4317</v>
      </c>
      <c r="D152" t="s">
        <v>4318</v>
      </c>
      <c r="E152" t="s">
        <v>4319</v>
      </c>
      <c r="F152" t="s">
        <v>4320</v>
      </c>
      <c r="G152" t="s">
        <v>4321</v>
      </c>
      <c r="H152" t="s">
        <v>4322</v>
      </c>
      <c r="I152" t="s">
        <v>4323</v>
      </c>
      <c r="J152" t="s">
        <v>4324</v>
      </c>
      <c r="K152" t="s">
        <v>4325</v>
      </c>
      <c r="L152" t="s">
        <v>4326</v>
      </c>
      <c r="M152" t="s">
        <v>4327</v>
      </c>
      <c r="N152" t="s">
        <v>1069</v>
      </c>
      <c r="O152" t="s">
        <v>4328</v>
      </c>
      <c r="P152" t="s">
        <v>4329</v>
      </c>
      <c r="Q152" t="s">
        <v>4330</v>
      </c>
      <c r="R152" t="s">
        <v>4331</v>
      </c>
      <c r="S152" t="s">
        <v>4332</v>
      </c>
      <c r="T152" t="s">
        <v>1998</v>
      </c>
      <c r="U152" t="s">
        <v>4333</v>
      </c>
      <c r="V152" t="s">
        <v>4334</v>
      </c>
      <c r="W152" t="s">
        <v>4335</v>
      </c>
      <c r="X152" t="s">
        <v>4336</v>
      </c>
      <c r="Y152" t="s">
        <v>1243</v>
      </c>
      <c r="Z152" t="s">
        <v>4337</v>
      </c>
      <c r="AA152" t="s">
        <v>4338</v>
      </c>
      <c r="AB152" t="s">
        <v>4339</v>
      </c>
      <c r="AC152" t="s">
        <v>4340</v>
      </c>
      <c r="AD152" t="s">
        <v>4341</v>
      </c>
    </row>
    <row r="153" spans="1:30" x14ac:dyDescent="1.25">
      <c r="A153" t="s">
        <v>6</v>
      </c>
      <c r="B153" t="s">
        <v>480</v>
      </c>
      <c r="C153" t="s">
        <v>4342</v>
      </c>
      <c r="D153" t="s">
        <v>4343</v>
      </c>
      <c r="E153" t="s">
        <v>4344</v>
      </c>
      <c r="F153" t="s">
        <v>4345</v>
      </c>
      <c r="G153" t="s">
        <v>4346</v>
      </c>
      <c r="H153" t="s">
        <v>4347</v>
      </c>
      <c r="I153" t="s">
        <v>4348</v>
      </c>
      <c r="J153" t="s">
        <v>4349</v>
      </c>
      <c r="K153" t="s">
        <v>4350</v>
      </c>
      <c r="L153" t="s">
        <v>4351</v>
      </c>
      <c r="M153" t="s">
        <v>4352</v>
      </c>
      <c r="N153" t="s">
        <v>979</v>
      </c>
      <c r="O153" t="s">
        <v>4353</v>
      </c>
      <c r="P153" t="s">
        <v>4354</v>
      </c>
      <c r="Q153" t="s">
        <v>4355</v>
      </c>
      <c r="R153" t="s">
        <v>4356</v>
      </c>
      <c r="S153" t="s">
        <v>4357</v>
      </c>
      <c r="T153" t="s">
        <v>874</v>
      </c>
      <c r="U153" t="s">
        <v>4358</v>
      </c>
      <c r="V153" t="s">
        <v>4359</v>
      </c>
      <c r="W153" t="s">
        <v>4360</v>
      </c>
      <c r="X153" t="s">
        <v>4361</v>
      </c>
      <c r="Y153" t="s">
        <v>3470</v>
      </c>
      <c r="Z153" t="s">
        <v>4362</v>
      </c>
      <c r="AA153" t="s">
        <v>4363</v>
      </c>
      <c r="AB153" t="s">
        <v>4364</v>
      </c>
      <c r="AC153" t="s">
        <v>4365</v>
      </c>
      <c r="AD153" t="s">
        <v>4366</v>
      </c>
    </row>
    <row r="154" spans="1:30" x14ac:dyDescent="1.25">
      <c r="A154" t="s">
        <v>6</v>
      </c>
      <c r="B154" t="s">
        <v>687</v>
      </c>
      <c r="C154" t="s">
        <v>4367</v>
      </c>
      <c r="D154" t="s">
        <v>4368</v>
      </c>
      <c r="E154" t="s">
        <v>4369</v>
      </c>
      <c r="F154" t="s">
        <v>4370</v>
      </c>
      <c r="G154" t="s">
        <v>4371</v>
      </c>
      <c r="H154" t="s">
        <v>4372</v>
      </c>
      <c r="I154" t="s">
        <v>4373</v>
      </c>
      <c r="J154" t="s">
        <v>4374</v>
      </c>
      <c r="K154" t="s">
        <v>4375</v>
      </c>
      <c r="L154" t="s">
        <v>4376</v>
      </c>
      <c r="M154" t="s">
        <v>4377</v>
      </c>
      <c r="N154" t="s">
        <v>1869</v>
      </c>
      <c r="O154" t="s">
        <v>4378</v>
      </c>
      <c r="P154" t="s">
        <v>4379</v>
      </c>
      <c r="Q154" t="s">
        <v>4380</v>
      </c>
      <c r="R154" t="s">
        <v>4381</v>
      </c>
      <c r="S154" t="s">
        <v>4382</v>
      </c>
      <c r="T154" t="s">
        <v>827</v>
      </c>
      <c r="U154" t="s">
        <v>4383</v>
      </c>
      <c r="V154" t="s">
        <v>4384</v>
      </c>
      <c r="W154" t="s">
        <v>4385</v>
      </c>
      <c r="X154" t="s">
        <v>4386</v>
      </c>
      <c r="Y154" t="s">
        <v>2208</v>
      </c>
      <c r="Z154" t="s">
        <v>4387</v>
      </c>
      <c r="AA154" t="s">
        <v>4388</v>
      </c>
      <c r="AB154" t="s">
        <v>4389</v>
      </c>
      <c r="AC154" t="s">
        <v>4390</v>
      </c>
      <c r="AD154" t="s">
        <v>4391</v>
      </c>
    </row>
    <row r="155" spans="1:30" x14ac:dyDescent="1.25">
      <c r="A155" t="s">
        <v>6</v>
      </c>
      <c r="B155" t="s">
        <v>91</v>
      </c>
      <c r="C155" t="s">
        <v>4392</v>
      </c>
      <c r="D155" t="s">
        <v>4393</v>
      </c>
      <c r="E155" t="s">
        <v>4394</v>
      </c>
      <c r="F155" t="s">
        <v>4395</v>
      </c>
      <c r="G155" t="s">
        <v>4396</v>
      </c>
      <c r="H155" t="s">
        <v>4397</v>
      </c>
      <c r="I155" t="s">
        <v>4398</v>
      </c>
      <c r="J155" t="s">
        <v>4399</v>
      </c>
      <c r="K155" t="s">
        <v>4400</v>
      </c>
      <c r="L155" t="s">
        <v>4401</v>
      </c>
      <c r="M155" t="s">
        <v>4402</v>
      </c>
      <c r="N155" t="s">
        <v>1968</v>
      </c>
      <c r="O155" t="s">
        <v>4403</v>
      </c>
      <c r="P155" t="s">
        <v>4404</v>
      </c>
      <c r="Q155" t="s">
        <v>4405</v>
      </c>
      <c r="R155" t="s">
        <v>4406</v>
      </c>
      <c r="S155" t="s">
        <v>2215</v>
      </c>
      <c r="T155" t="s">
        <v>827</v>
      </c>
      <c r="U155" t="s">
        <v>4407</v>
      </c>
      <c r="V155" t="s">
        <v>4408</v>
      </c>
      <c r="W155" t="s">
        <v>4409</v>
      </c>
      <c r="X155" t="s">
        <v>4410</v>
      </c>
      <c r="Y155" t="s">
        <v>3224</v>
      </c>
      <c r="Z155" t="s">
        <v>4411</v>
      </c>
      <c r="AA155" t="s">
        <v>4412</v>
      </c>
      <c r="AB155" t="s">
        <v>4413</v>
      </c>
      <c r="AC155" t="s">
        <v>4414</v>
      </c>
      <c r="AD155" t="s">
        <v>4415</v>
      </c>
    </row>
    <row r="156" spans="1:30" x14ac:dyDescent="1.25">
      <c r="A156" t="s">
        <v>6</v>
      </c>
      <c r="B156" t="s">
        <v>250</v>
      </c>
      <c r="C156" t="s">
        <v>4416</v>
      </c>
      <c r="D156" t="s">
        <v>4417</v>
      </c>
      <c r="E156" t="s">
        <v>4418</v>
      </c>
      <c r="F156" t="s">
        <v>4419</v>
      </c>
      <c r="G156" t="s">
        <v>4420</v>
      </c>
      <c r="H156" t="s">
        <v>4421</v>
      </c>
      <c r="I156" t="s">
        <v>4422</v>
      </c>
      <c r="J156" t="s">
        <v>4423</v>
      </c>
      <c r="K156" t="s">
        <v>4424</v>
      </c>
      <c r="L156" t="s">
        <v>4425</v>
      </c>
      <c r="M156" t="s">
        <v>4426</v>
      </c>
      <c r="N156" t="s">
        <v>1058</v>
      </c>
      <c r="O156" t="s">
        <v>4427</v>
      </c>
      <c r="P156" t="s">
        <v>4428</v>
      </c>
      <c r="Q156" t="s">
        <v>4429</v>
      </c>
      <c r="R156" t="s">
        <v>4430</v>
      </c>
      <c r="S156" t="s">
        <v>4431</v>
      </c>
      <c r="T156" t="s">
        <v>827</v>
      </c>
      <c r="U156" t="s">
        <v>4432</v>
      </c>
      <c r="V156" t="s">
        <v>4433</v>
      </c>
      <c r="W156" t="s">
        <v>4434</v>
      </c>
      <c r="X156" t="s">
        <v>4435</v>
      </c>
      <c r="Y156" t="s">
        <v>2029</v>
      </c>
      <c r="Z156" t="s">
        <v>4436</v>
      </c>
      <c r="AA156" t="s">
        <v>4437</v>
      </c>
      <c r="AB156" t="s">
        <v>4438</v>
      </c>
      <c r="AC156" t="s">
        <v>4439</v>
      </c>
      <c r="AD156" t="s">
        <v>4440</v>
      </c>
    </row>
    <row r="157" spans="1:30" x14ac:dyDescent="1.25">
      <c r="A157" t="s">
        <v>6</v>
      </c>
      <c r="B157" t="s">
        <v>612</v>
      </c>
      <c r="C157" t="s">
        <v>4441</v>
      </c>
      <c r="D157" t="s">
        <v>4442</v>
      </c>
      <c r="E157" t="s">
        <v>4443</v>
      </c>
      <c r="F157" t="s">
        <v>4444</v>
      </c>
      <c r="G157" t="s">
        <v>4445</v>
      </c>
      <c r="H157" t="s">
        <v>4446</v>
      </c>
      <c r="I157" t="s">
        <v>4447</v>
      </c>
      <c r="J157" t="s">
        <v>4448</v>
      </c>
      <c r="K157" t="s">
        <v>4449</v>
      </c>
      <c r="L157" t="s">
        <v>4450</v>
      </c>
      <c r="M157" t="s">
        <v>4451</v>
      </c>
      <c r="N157" t="s">
        <v>1121</v>
      </c>
      <c r="O157" t="s">
        <v>4452</v>
      </c>
      <c r="P157" t="s">
        <v>3539</v>
      </c>
      <c r="Q157" t="s">
        <v>4453</v>
      </c>
      <c r="R157" t="s">
        <v>4454</v>
      </c>
      <c r="S157" t="s">
        <v>4455</v>
      </c>
      <c r="T157" t="s">
        <v>1144</v>
      </c>
      <c r="U157" t="s">
        <v>4456</v>
      </c>
      <c r="V157" t="s">
        <v>4457</v>
      </c>
      <c r="W157" t="s">
        <v>4458</v>
      </c>
      <c r="X157" t="s">
        <v>4459</v>
      </c>
      <c r="Y157" t="s">
        <v>1191</v>
      </c>
      <c r="Z157" t="s">
        <v>4460</v>
      </c>
      <c r="AA157" t="s">
        <v>4461</v>
      </c>
      <c r="AB157" t="s">
        <v>4462</v>
      </c>
      <c r="AC157" t="s">
        <v>4463</v>
      </c>
      <c r="AD157" t="s">
        <v>4464</v>
      </c>
    </row>
    <row r="158" spans="1:30" x14ac:dyDescent="1.25">
      <c r="A158" t="s">
        <v>6</v>
      </c>
      <c r="B158" t="s">
        <v>471</v>
      </c>
      <c r="C158" t="s">
        <v>4465</v>
      </c>
      <c r="D158" t="s">
        <v>4466</v>
      </c>
      <c r="E158" t="s">
        <v>4467</v>
      </c>
      <c r="F158" t="s">
        <v>4468</v>
      </c>
      <c r="G158" t="s">
        <v>4469</v>
      </c>
      <c r="H158" t="s">
        <v>4470</v>
      </c>
      <c r="I158" t="s">
        <v>4471</v>
      </c>
      <c r="J158" t="s">
        <v>4472</v>
      </c>
      <c r="K158" t="s">
        <v>4473</v>
      </c>
      <c r="L158" t="s">
        <v>4474</v>
      </c>
      <c r="M158" t="s">
        <v>4475</v>
      </c>
      <c r="N158" t="s">
        <v>1069</v>
      </c>
      <c r="O158" t="s">
        <v>4476</v>
      </c>
      <c r="P158" t="s">
        <v>2705</v>
      </c>
      <c r="Q158" t="s">
        <v>4477</v>
      </c>
      <c r="R158" t="s">
        <v>4478</v>
      </c>
      <c r="S158" t="s">
        <v>4479</v>
      </c>
      <c r="T158" t="s">
        <v>827</v>
      </c>
      <c r="U158" t="s">
        <v>4480</v>
      </c>
      <c r="V158" t="s">
        <v>4481</v>
      </c>
      <c r="W158" t="s">
        <v>4482</v>
      </c>
      <c r="X158" t="s">
        <v>4483</v>
      </c>
      <c r="Y158" t="s">
        <v>3420</v>
      </c>
      <c r="Z158" t="s">
        <v>4484</v>
      </c>
      <c r="AA158" t="s">
        <v>4485</v>
      </c>
      <c r="AB158" t="s">
        <v>4486</v>
      </c>
      <c r="AC158" t="s">
        <v>4487</v>
      </c>
      <c r="AD158" t="s">
        <v>4488</v>
      </c>
    </row>
    <row r="159" spans="1:30" x14ac:dyDescent="1.25">
      <c r="A159" t="s">
        <v>6</v>
      </c>
      <c r="B159" t="s">
        <v>373</v>
      </c>
      <c r="C159" t="s">
        <v>4489</v>
      </c>
      <c r="D159" t="s">
        <v>4490</v>
      </c>
      <c r="E159" t="s">
        <v>4491</v>
      </c>
      <c r="F159" t="s">
        <v>4492</v>
      </c>
      <c r="G159" t="s">
        <v>4493</v>
      </c>
      <c r="H159" t="s">
        <v>4494</v>
      </c>
      <c r="I159" t="s">
        <v>4495</v>
      </c>
      <c r="J159" t="s">
        <v>4496</v>
      </c>
      <c r="K159" t="s">
        <v>4497</v>
      </c>
      <c r="L159" t="s">
        <v>4498</v>
      </c>
      <c r="M159" t="s">
        <v>4499</v>
      </c>
      <c r="N159" t="s">
        <v>1095</v>
      </c>
      <c r="O159" t="s">
        <v>4500</v>
      </c>
      <c r="P159" t="s">
        <v>4501</v>
      </c>
      <c r="Q159" t="s">
        <v>4502</v>
      </c>
      <c r="R159" t="s">
        <v>4503</v>
      </c>
      <c r="S159" t="s">
        <v>4504</v>
      </c>
      <c r="T159" t="s">
        <v>827</v>
      </c>
      <c r="U159" t="s">
        <v>4505</v>
      </c>
      <c r="V159" t="s">
        <v>4506</v>
      </c>
      <c r="W159" t="s">
        <v>4507</v>
      </c>
      <c r="X159" t="s">
        <v>4508</v>
      </c>
      <c r="Y159" t="s">
        <v>3567</v>
      </c>
      <c r="Z159" t="s">
        <v>4509</v>
      </c>
      <c r="AA159" t="s">
        <v>4510</v>
      </c>
      <c r="AB159" t="s">
        <v>4511</v>
      </c>
      <c r="AC159" t="s">
        <v>4512</v>
      </c>
      <c r="AD159" t="s">
        <v>4513</v>
      </c>
    </row>
    <row r="160" spans="1:30" x14ac:dyDescent="1.25">
      <c r="A160" t="s">
        <v>6</v>
      </c>
      <c r="B160" t="s">
        <v>625</v>
      </c>
      <c r="C160" t="s">
        <v>4514</v>
      </c>
      <c r="D160" t="s">
        <v>4515</v>
      </c>
      <c r="E160" t="s">
        <v>4516</v>
      </c>
      <c r="F160" t="s">
        <v>3479</v>
      </c>
      <c r="G160" t="s">
        <v>4517</v>
      </c>
      <c r="H160" t="s">
        <v>4518</v>
      </c>
      <c r="I160" t="s">
        <v>4519</v>
      </c>
      <c r="J160" t="s">
        <v>4520</v>
      </c>
      <c r="K160" t="s">
        <v>4521</v>
      </c>
      <c r="L160" t="s">
        <v>4522</v>
      </c>
      <c r="M160" t="s">
        <v>4523</v>
      </c>
      <c r="N160" t="s">
        <v>1005</v>
      </c>
      <c r="O160" t="s">
        <v>4524</v>
      </c>
      <c r="P160" t="s">
        <v>4525</v>
      </c>
      <c r="Q160" t="s">
        <v>4526</v>
      </c>
      <c r="R160" t="s">
        <v>4527</v>
      </c>
      <c r="S160" t="s">
        <v>4528</v>
      </c>
      <c r="T160" t="s">
        <v>874</v>
      </c>
      <c r="U160" t="s">
        <v>4529</v>
      </c>
      <c r="V160" t="s">
        <v>4530</v>
      </c>
      <c r="W160" t="s">
        <v>4531</v>
      </c>
      <c r="X160" t="s">
        <v>4532</v>
      </c>
      <c r="Y160" t="s">
        <v>1459</v>
      </c>
      <c r="Z160" t="s">
        <v>4533</v>
      </c>
      <c r="AA160" t="s">
        <v>4534</v>
      </c>
      <c r="AB160" t="s">
        <v>4535</v>
      </c>
      <c r="AC160" t="s">
        <v>4536</v>
      </c>
      <c r="AD160" t="s">
        <v>4537</v>
      </c>
    </row>
    <row r="161" spans="1:30" x14ac:dyDescent="1.25">
      <c r="A161" t="s">
        <v>6</v>
      </c>
      <c r="B161" t="s">
        <v>458</v>
      </c>
      <c r="C161" t="s">
        <v>4538</v>
      </c>
      <c r="D161" t="s">
        <v>4539</v>
      </c>
      <c r="E161" t="s">
        <v>4540</v>
      </c>
      <c r="F161" t="s">
        <v>4541</v>
      </c>
      <c r="G161" t="s">
        <v>4542</v>
      </c>
      <c r="H161" t="s">
        <v>4543</v>
      </c>
      <c r="I161" t="s">
        <v>4544</v>
      </c>
      <c r="J161" t="s">
        <v>4545</v>
      </c>
      <c r="K161" t="s">
        <v>4546</v>
      </c>
      <c r="L161" t="s">
        <v>4547</v>
      </c>
      <c r="M161" t="s">
        <v>4548</v>
      </c>
      <c r="N161" t="s">
        <v>1041</v>
      </c>
      <c r="O161" t="s">
        <v>4549</v>
      </c>
      <c r="P161" t="s">
        <v>4550</v>
      </c>
      <c r="Q161" t="s">
        <v>4551</v>
      </c>
      <c r="R161" t="s">
        <v>4552</v>
      </c>
      <c r="S161" t="s">
        <v>4553</v>
      </c>
      <c r="T161" t="s">
        <v>827</v>
      </c>
      <c r="U161" t="s">
        <v>4554</v>
      </c>
      <c r="V161" t="s">
        <v>4555</v>
      </c>
      <c r="W161" t="s">
        <v>4556</v>
      </c>
      <c r="X161" t="s">
        <v>4557</v>
      </c>
      <c r="Y161" t="s">
        <v>1951</v>
      </c>
      <c r="Z161" t="s">
        <v>4558</v>
      </c>
      <c r="AA161" t="s">
        <v>4559</v>
      </c>
      <c r="AB161" t="s">
        <v>4560</v>
      </c>
      <c r="AC161" t="s">
        <v>4561</v>
      </c>
      <c r="AD161" t="s">
        <v>4562</v>
      </c>
    </row>
    <row r="162" spans="1:30" x14ac:dyDescent="1.25">
      <c r="A162" t="s">
        <v>7</v>
      </c>
      <c r="B162" t="s">
        <v>179</v>
      </c>
      <c r="C162" t="s">
        <v>4563</v>
      </c>
      <c r="D162" t="s">
        <v>4564</v>
      </c>
      <c r="E162" t="s">
        <v>874</v>
      </c>
      <c r="F162" t="s">
        <v>1144</v>
      </c>
      <c r="G162" t="s">
        <v>827</v>
      </c>
      <c r="H162" t="s">
        <v>827</v>
      </c>
      <c r="I162" t="s">
        <v>4565</v>
      </c>
      <c r="J162" t="s">
        <v>1403</v>
      </c>
      <c r="K162" t="s">
        <v>827</v>
      </c>
      <c r="L162" t="s">
        <v>827</v>
      </c>
      <c r="M162" t="s">
        <v>1998</v>
      </c>
      <c r="N162" t="s">
        <v>1403</v>
      </c>
      <c r="O162" t="s">
        <v>827</v>
      </c>
      <c r="P162" t="s">
        <v>827</v>
      </c>
      <c r="Q162" t="s">
        <v>874</v>
      </c>
      <c r="R162" t="s">
        <v>1144</v>
      </c>
      <c r="S162" t="s">
        <v>827</v>
      </c>
      <c r="T162" t="s">
        <v>1611</v>
      </c>
      <c r="U162" t="s">
        <v>875</v>
      </c>
      <c r="V162" t="s">
        <v>875</v>
      </c>
      <c r="W162" t="s">
        <v>827</v>
      </c>
      <c r="X162" t="s">
        <v>4566</v>
      </c>
      <c r="Y162" t="s">
        <v>827</v>
      </c>
      <c r="Z162" t="s">
        <v>827</v>
      </c>
      <c r="AA162" t="s">
        <v>827</v>
      </c>
      <c r="AB162" t="s">
        <v>827</v>
      </c>
      <c r="AC162" t="s">
        <v>827</v>
      </c>
      <c r="AD162" t="s">
        <v>827</v>
      </c>
    </row>
    <row r="163" spans="1:30" x14ac:dyDescent="1.25">
      <c r="A163" t="s">
        <v>8</v>
      </c>
      <c r="B163" t="s">
        <v>522</v>
      </c>
      <c r="C163" t="s">
        <v>4567</v>
      </c>
      <c r="D163" t="s">
        <v>4568</v>
      </c>
      <c r="E163" t="s">
        <v>4569</v>
      </c>
      <c r="F163" t="s">
        <v>4570</v>
      </c>
      <c r="G163" t="s">
        <v>1989</v>
      </c>
      <c r="H163" t="s">
        <v>4571</v>
      </c>
      <c r="I163" t="s">
        <v>4572</v>
      </c>
      <c r="J163" t="s">
        <v>4573</v>
      </c>
      <c r="K163" t="s">
        <v>1191</v>
      </c>
      <c r="L163" t="s">
        <v>4574</v>
      </c>
      <c r="M163" t="s">
        <v>4575</v>
      </c>
      <c r="N163" t="s">
        <v>1355</v>
      </c>
      <c r="O163" t="s">
        <v>4576</v>
      </c>
      <c r="P163" t="s">
        <v>827</v>
      </c>
      <c r="Q163" t="s">
        <v>4577</v>
      </c>
      <c r="R163" t="s">
        <v>4578</v>
      </c>
      <c r="S163" t="s">
        <v>827</v>
      </c>
      <c r="T163" t="s">
        <v>962</v>
      </c>
      <c r="U163" t="s">
        <v>4579</v>
      </c>
      <c r="V163" t="s">
        <v>3240</v>
      </c>
      <c r="W163" t="s">
        <v>1752</v>
      </c>
      <c r="X163" t="s">
        <v>4580</v>
      </c>
      <c r="Y163" t="s">
        <v>827</v>
      </c>
      <c r="Z163" t="s">
        <v>4581</v>
      </c>
      <c r="AA163" t="s">
        <v>4582</v>
      </c>
      <c r="AB163" t="s">
        <v>4583</v>
      </c>
      <c r="AC163" t="s">
        <v>4584</v>
      </c>
      <c r="AD163" t="s">
        <v>4585</v>
      </c>
    </row>
    <row r="164" spans="1:30" x14ac:dyDescent="1.25">
      <c r="A164" t="s">
        <v>8</v>
      </c>
      <c r="B164" t="s">
        <v>674</v>
      </c>
      <c r="C164" t="s">
        <v>3946</v>
      </c>
      <c r="D164" t="s">
        <v>4586</v>
      </c>
      <c r="E164" t="s">
        <v>4587</v>
      </c>
      <c r="F164" t="s">
        <v>4588</v>
      </c>
      <c r="G164" t="s">
        <v>1752</v>
      </c>
      <c r="H164" t="s">
        <v>4589</v>
      </c>
      <c r="I164" t="s">
        <v>4590</v>
      </c>
      <c r="J164" t="s">
        <v>4591</v>
      </c>
      <c r="K164" t="s">
        <v>1121</v>
      </c>
      <c r="L164" t="s">
        <v>4592</v>
      </c>
      <c r="M164" t="s">
        <v>4593</v>
      </c>
      <c r="N164" t="s">
        <v>1355</v>
      </c>
      <c r="O164" t="s">
        <v>4594</v>
      </c>
      <c r="P164" t="s">
        <v>827</v>
      </c>
      <c r="Q164" t="s">
        <v>3823</v>
      </c>
      <c r="R164" t="s">
        <v>4595</v>
      </c>
      <c r="S164" t="s">
        <v>827</v>
      </c>
      <c r="T164" t="s">
        <v>925</v>
      </c>
      <c r="U164" t="s">
        <v>4596</v>
      </c>
      <c r="V164" t="s">
        <v>4597</v>
      </c>
      <c r="W164" t="s">
        <v>903</v>
      </c>
      <c r="X164" t="s">
        <v>4598</v>
      </c>
      <c r="Y164" t="s">
        <v>827</v>
      </c>
      <c r="Z164" t="s">
        <v>4599</v>
      </c>
      <c r="AA164" t="s">
        <v>4600</v>
      </c>
      <c r="AB164" t="s">
        <v>4601</v>
      </c>
      <c r="AC164" t="s">
        <v>4602</v>
      </c>
      <c r="AD164" t="s">
        <v>4603</v>
      </c>
    </row>
    <row r="165" spans="1:30" x14ac:dyDescent="1.25">
      <c r="A165" t="s">
        <v>9</v>
      </c>
      <c r="B165" t="s">
        <v>308</v>
      </c>
      <c r="C165" t="s">
        <v>4604</v>
      </c>
      <c r="D165" t="s">
        <v>4605</v>
      </c>
      <c r="E165" t="s">
        <v>4606</v>
      </c>
      <c r="F165" t="s">
        <v>4607</v>
      </c>
      <c r="G165" t="s">
        <v>4608</v>
      </c>
      <c r="H165" t="s">
        <v>4609</v>
      </c>
      <c r="I165" t="s">
        <v>4610</v>
      </c>
      <c r="J165" t="s">
        <v>4611</v>
      </c>
      <c r="K165" t="s">
        <v>4612</v>
      </c>
      <c r="L165" t="s">
        <v>4613</v>
      </c>
      <c r="M165" t="s">
        <v>4614</v>
      </c>
      <c r="N165" t="s">
        <v>1226</v>
      </c>
      <c r="O165" t="s">
        <v>4615</v>
      </c>
      <c r="P165" t="s">
        <v>3723</v>
      </c>
      <c r="Q165" t="s">
        <v>4616</v>
      </c>
      <c r="R165" t="s">
        <v>4617</v>
      </c>
      <c r="S165" t="s">
        <v>1611</v>
      </c>
      <c r="T165" t="s">
        <v>870</v>
      </c>
      <c r="U165" t="s">
        <v>4618</v>
      </c>
      <c r="V165" t="s">
        <v>4619</v>
      </c>
      <c r="W165" t="s">
        <v>4620</v>
      </c>
      <c r="X165" t="s">
        <v>4621</v>
      </c>
      <c r="Y165" t="s">
        <v>925</v>
      </c>
      <c r="Z165" t="s">
        <v>4622</v>
      </c>
      <c r="AA165" t="s">
        <v>4623</v>
      </c>
      <c r="AB165" t="s">
        <v>4624</v>
      </c>
      <c r="AC165" t="s">
        <v>4625</v>
      </c>
      <c r="AD165" t="s">
        <v>4626</v>
      </c>
    </row>
    <row r="166" spans="1:30" x14ac:dyDescent="1.25">
      <c r="A166" t="s">
        <v>9</v>
      </c>
      <c r="B166" t="s">
        <v>583</v>
      </c>
      <c r="C166" t="s">
        <v>4627</v>
      </c>
      <c r="D166" t="s">
        <v>4628</v>
      </c>
      <c r="E166" t="s">
        <v>4629</v>
      </c>
      <c r="F166" t="s">
        <v>4630</v>
      </c>
      <c r="G166" t="s">
        <v>4631</v>
      </c>
      <c r="H166" t="s">
        <v>3726</v>
      </c>
      <c r="I166" t="s">
        <v>4632</v>
      </c>
      <c r="J166" t="s">
        <v>4633</v>
      </c>
      <c r="K166" t="s">
        <v>4634</v>
      </c>
      <c r="L166" t="s">
        <v>4635</v>
      </c>
      <c r="M166" t="s">
        <v>4636</v>
      </c>
      <c r="N166" t="s">
        <v>1552</v>
      </c>
      <c r="O166" t="s">
        <v>4637</v>
      </c>
      <c r="P166" t="s">
        <v>1576</v>
      </c>
      <c r="Q166" t="s">
        <v>4638</v>
      </c>
      <c r="R166" t="s">
        <v>4639</v>
      </c>
      <c r="S166" t="s">
        <v>908</v>
      </c>
      <c r="T166" t="s">
        <v>870</v>
      </c>
      <c r="U166" t="s">
        <v>4640</v>
      </c>
      <c r="V166" t="s">
        <v>3942</v>
      </c>
      <c r="W166" t="s">
        <v>4641</v>
      </c>
      <c r="X166" t="s">
        <v>4642</v>
      </c>
      <c r="Y166" t="s">
        <v>2029</v>
      </c>
      <c r="Z166" t="s">
        <v>4643</v>
      </c>
      <c r="AA166" t="s">
        <v>4644</v>
      </c>
      <c r="AB166" t="s">
        <v>4645</v>
      </c>
      <c r="AC166" t="s">
        <v>4646</v>
      </c>
      <c r="AD166" t="s">
        <v>4647</v>
      </c>
    </row>
    <row r="167" spans="1:30" x14ac:dyDescent="1.25">
      <c r="A167" t="s">
        <v>9</v>
      </c>
      <c r="B167" t="s">
        <v>689</v>
      </c>
      <c r="C167" t="s">
        <v>4648</v>
      </c>
      <c r="D167" t="s">
        <v>4649</v>
      </c>
      <c r="E167" t="s">
        <v>4650</v>
      </c>
      <c r="F167" t="s">
        <v>4651</v>
      </c>
      <c r="G167" t="s">
        <v>4652</v>
      </c>
      <c r="H167" t="s">
        <v>4525</v>
      </c>
      <c r="I167" t="s">
        <v>4653</v>
      </c>
      <c r="J167" t="s">
        <v>4654</v>
      </c>
      <c r="K167" t="s">
        <v>4655</v>
      </c>
      <c r="L167" t="s">
        <v>4656</v>
      </c>
      <c r="M167" t="s">
        <v>4657</v>
      </c>
      <c r="N167" t="s">
        <v>858</v>
      </c>
      <c r="O167" t="s">
        <v>4658</v>
      </c>
      <c r="P167" t="s">
        <v>2278</v>
      </c>
      <c r="Q167" t="s">
        <v>4659</v>
      </c>
      <c r="R167" t="s">
        <v>4660</v>
      </c>
      <c r="S167" t="s">
        <v>1296</v>
      </c>
      <c r="T167" t="s">
        <v>3444</v>
      </c>
      <c r="U167" t="s">
        <v>4661</v>
      </c>
      <c r="V167" t="s">
        <v>4662</v>
      </c>
      <c r="W167" t="s">
        <v>4663</v>
      </c>
      <c r="X167" t="s">
        <v>4664</v>
      </c>
      <c r="Y167" t="s">
        <v>908</v>
      </c>
      <c r="Z167" t="s">
        <v>4665</v>
      </c>
      <c r="AA167" t="s">
        <v>4666</v>
      </c>
      <c r="AB167" t="s">
        <v>4667</v>
      </c>
      <c r="AC167" t="s">
        <v>4668</v>
      </c>
      <c r="AD167" t="s">
        <v>4669</v>
      </c>
    </row>
    <row r="168" spans="1:30" x14ac:dyDescent="1.25">
      <c r="A168" t="s">
        <v>9</v>
      </c>
      <c r="B168" t="s">
        <v>124</v>
      </c>
      <c r="C168" t="s">
        <v>4670</v>
      </c>
      <c r="D168" t="s">
        <v>4671</v>
      </c>
      <c r="E168" t="s">
        <v>4672</v>
      </c>
      <c r="F168" t="s">
        <v>4673</v>
      </c>
      <c r="G168" t="s">
        <v>4674</v>
      </c>
      <c r="H168" t="s">
        <v>4675</v>
      </c>
      <c r="I168" t="s">
        <v>4676</v>
      </c>
      <c r="J168" t="s">
        <v>4677</v>
      </c>
      <c r="K168" t="s">
        <v>4678</v>
      </c>
      <c r="L168" t="s">
        <v>4679</v>
      </c>
      <c r="M168" t="s">
        <v>4680</v>
      </c>
      <c r="N168" t="s">
        <v>880</v>
      </c>
      <c r="O168" t="s">
        <v>4681</v>
      </c>
      <c r="P168" t="s">
        <v>2860</v>
      </c>
      <c r="Q168" t="s">
        <v>4682</v>
      </c>
      <c r="R168" t="s">
        <v>4683</v>
      </c>
      <c r="S168" t="s">
        <v>4684</v>
      </c>
      <c r="T168" t="s">
        <v>3899</v>
      </c>
      <c r="U168" t="s">
        <v>4685</v>
      </c>
      <c r="V168" t="s">
        <v>4686</v>
      </c>
      <c r="W168" t="s">
        <v>1678</v>
      </c>
      <c r="X168" t="s">
        <v>4687</v>
      </c>
      <c r="Y168" t="s">
        <v>1484</v>
      </c>
      <c r="Z168" t="s">
        <v>4688</v>
      </c>
      <c r="AA168" t="s">
        <v>4689</v>
      </c>
      <c r="AB168" t="s">
        <v>4690</v>
      </c>
      <c r="AC168" t="s">
        <v>4691</v>
      </c>
      <c r="AD168" t="s">
        <v>4692</v>
      </c>
    </row>
    <row r="169" spans="1:30" x14ac:dyDescent="1.25">
      <c r="A169" t="s">
        <v>9</v>
      </c>
      <c r="B169" t="s">
        <v>57</v>
      </c>
      <c r="C169" t="s">
        <v>4693</v>
      </c>
      <c r="D169" t="s">
        <v>4694</v>
      </c>
      <c r="E169" t="s">
        <v>4695</v>
      </c>
      <c r="F169" t="s">
        <v>4696</v>
      </c>
      <c r="G169" t="s">
        <v>4697</v>
      </c>
      <c r="H169" t="s">
        <v>4040</v>
      </c>
      <c r="I169" t="s">
        <v>4698</v>
      </c>
      <c r="J169" t="s">
        <v>4699</v>
      </c>
      <c r="K169" t="s">
        <v>4700</v>
      </c>
      <c r="L169" t="s">
        <v>4701</v>
      </c>
      <c r="M169" t="s">
        <v>4702</v>
      </c>
      <c r="N169" t="s">
        <v>979</v>
      </c>
      <c r="O169" t="s">
        <v>4703</v>
      </c>
      <c r="P169" t="s">
        <v>3229</v>
      </c>
      <c r="Q169" t="s">
        <v>4704</v>
      </c>
      <c r="R169" t="s">
        <v>4705</v>
      </c>
      <c r="S169" t="s">
        <v>1619</v>
      </c>
      <c r="T169" t="s">
        <v>3224</v>
      </c>
      <c r="U169" t="s">
        <v>4706</v>
      </c>
      <c r="V169" t="s">
        <v>4707</v>
      </c>
      <c r="W169" t="s">
        <v>4708</v>
      </c>
      <c r="X169" t="s">
        <v>4709</v>
      </c>
      <c r="Y169" t="s">
        <v>1149</v>
      </c>
      <c r="Z169" t="s">
        <v>4710</v>
      </c>
      <c r="AA169" t="s">
        <v>4711</v>
      </c>
      <c r="AB169" t="s">
        <v>4712</v>
      </c>
      <c r="AC169" t="s">
        <v>4713</v>
      </c>
      <c r="AD169" t="s">
        <v>4714</v>
      </c>
    </row>
    <row r="170" spans="1:30" x14ac:dyDescent="1.25">
      <c r="A170" t="s">
        <v>9</v>
      </c>
      <c r="B170" t="s">
        <v>329</v>
      </c>
      <c r="C170" t="s">
        <v>4715</v>
      </c>
      <c r="D170" t="s">
        <v>4716</v>
      </c>
      <c r="E170" t="s">
        <v>3883</v>
      </c>
      <c r="F170" t="s">
        <v>4717</v>
      </c>
      <c r="G170" t="s">
        <v>4718</v>
      </c>
      <c r="H170" t="s">
        <v>4719</v>
      </c>
      <c r="I170" t="s">
        <v>4720</v>
      </c>
      <c r="J170" t="s">
        <v>4721</v>
      </c>
      <c r="K170" t="s">
        <v>4722</v>
      </c>
      <c r="L170" t="s">
        <v>4723</v>
      </c>
      <c r="M170" t="s">
        <v>4724</v>
      </c>
      <c r="N170" t="s">
        <v>1226</v>
      </c>
      <c r="O170" t="s">
        <v>4725</v>
      </c>
      <c r="P170" t="s">
        <v>1891</v>
      </c>
      <c r="Q170" t="s">
        <v>4726</v>
      </c>
      <c r="R170" t="s">
        <v>4727</v>
      </c>
      <c r="S170" t="s">
        <v>4728</v>
      </c>
      <c r="T170" t="s">
        <v>1752</v>
      </c>
      <c r="U170" t="s">
        <v>4729</v>
      </c>
      <c r="V170" t="s">
        <v>4730</v>
      </c>
      <c r="W170" t="s">
        <v>4455</v>
      </c>
      <c r="X170" t="s">
        <v>4731</v>
      </c>
      <c r="Y170" t="s">
        <v>1892</v>
      </c>
      <c r="Z170" t="s">
        <v>4732</v>
      </c>
      <c r="AA170" t="s">
        <v>4733</v>
      </c>
      <c r="AB170" t="s">
        <v>4734</v>
      </c>
      <c r="AC170" t="s">
        <v>4735</v>
      </c>
      <c r="AD170" t="s">
        <v>4736</v>
      </c>
    </row>
    <row r="171" spans="1:30" x14ac:dyDescent="1.25">
      <c r="A171" t="s">
        <v>9</v>
      </c>
      <c r="B171" t="s">
        <v>330</v>
      </c>
      <c r="C171" t="s">
        <v>4737</v>
      </c>
      <c r="D171" t="s">
        <v>4738</v>
      </c>
      <c r="E171" t="s">
        <v>4739</v>
      </c>
      <c r="F171" t="s">
        <v>4740</v>
      </c>
      <c r="G171" t="s">
        <v>4741</v>
      </c>
      <c r="H171" t="s">
        <v>4742</v>
      </c>
      <c r="I171" t="s">
        <v>4743</v>
      </c>
      <c r="J171" t="s">
        <v>4744</v>
      </c>
      <c r="K171" t="s">
        <v>4745</v>
      </c>
      <c r="L171" t="s">
        <v>4746</v>
      </c>
      <c r="M171" t="s">
        <v>4747</v>
      </c>
      <c r="N171" t="s">
        <v>1869</v>
      </c>
      <c r="O171" t="s">
        <v>4748</v>
      </c>
      <c r="P171" t="s">
        <v>1836</v>
      </c>
      <c r="Q171" t="s">
        <v>4749</v>
      </c>
      <c r="R171" t="s">
        <v>4750</v>
      </c>
      <c r="S171" t="s">
        <v>850</v>
      </c>
      <c r="T171" t="s">
        <v>2125</v>
      </c>
      <c r="U171" t="s">
        <v>4751</v>
      </c>
      <c r="V171" t="s">
        <v>4752</v>
      </c>
      <c r="W171" t="s">
        <v>4753</v>
      </c>
      <c r="X171" t="s">
        <v>4754</v>
      </c>
      <c r="Y171" t="s">
        <v>1951</v>
      </c>
      <c r="Z171" t="s">
        <v>4755</v>
      </c>
      <c r="AA171" t="s">
        <v>4756</v>
      </c>
      <c r="AB171" t="s">
        <v>4757</v>
      </c>
      <c r="AC171" t="s">
        <v>4758</v>
      </c>
      <c r="AD171" t="s">
        <v>4759</v>
      </c>
    </row>
    <row r="172" spans="1:30" x14ac:dyDescent="1.25">
      <c r="A172" t="s">
        <v>9</v>
      </c>
      <c r="B172" t="s">
        <v>92</v>
      </c>
      <c r="C172" t="s">
        <v>4760</v>
      </c>
      <c r="D172" t="s">
        <v>4761</v>
      </c>
      <c r="E172" t="s">
        <v>4762</v>
      </c>
      <c r="F172" t="s">
        <v>4763</v>
      </c>
      <c r="G172" t="s">
        <v>4764</v>
      </c>
      <c r="H172" t="s">
        <v>4765</v>
      </c>
      <c r="I172" t="s">
        <v>4766</v>
      </c>
      <c r="J172" t="s">
        <v>4767</v>
      </c>
      <c r="K172" t="s">
        <v>4768</v>
      </c>
      <c r="L172" t="s">
        <v>4769</v>
      </c>
      <c r="M172" t="s">
        <v>4770</v>
      </c>
      <c r="N172" t="s">
        <v>979</v>
      </c>
      <c r="O172" t="s">
        <v>4771</v>
      </c>
      <c r="P172" t="s">
        <v>3179</v>
      </c>
      <c r="Q172" t="s">
        <v>4772</v>
      </c>
      <c r="R172" t="s">
        <v>4773</v>
      </c>
      <c r="S172" t="s">
        <v>4774</v>
      </c>
      <c r="T172" t="s">
        <v>1752</v>
      </c>
      <c r="U172" t="s">
        <v>4775</v>
      </c>
      <c r="V172" t="s">
        <v>4776</v>
      </c>
      <c r="W172" t="s">
        <v>4287</v>
      </c>
      <c r="X172" t="s">
        <v>4777</v>
      </c>
      <c r="Y172" t="s">
        <v>1535</v>
      </c>
      <c r="Z172" t="s">
        <v>4778</v>
      </c>
      <c r="AA172" t="s">
        <v>4779</v>
      </c>
      <c r="AB172" t="s">
        <v>4780</v>
      </c>
      <c r="AC172" t="s">
        <v>4781</v>
      </c>
      <c r="AD172" t="s">
        <v>4782</v>
      </c>
    </row>
    <row r="173" spans="1:30" x14ac:dyDescent="1.25">
      <c r="A173" t="s">
        <v>9</v>
      </c>
      <c r="B173" t="s">
        <v>605</v>
      </c>
      <c r="C173" t="s">
        <v>4783</v>
      </c>
      <c r="D173" t="s">
        <v>4784</v>
      </c>
      <c r="E173" t="s">
        <v>4785</v>
      </c>
      <c r="F173" t="s">
        <v>4786</v>
      </c>
      <c r="G173" t="s">
        <v>4787</v>
      </c>
      <c r="H173" t="s">
        <v>4788</v>
      </c>
      <c r="I173" t="s">
        <v>4789</v>
      </c>
      <c r="J173" t="s">
        <v>4790</v>
      </c>
      <c r="K173" t="s">
        <v>4791</v>
      </c>
      <c r="L173" t="s">
        <v>4792</v>
      </c>
      <c r="M173" t="s">
        <v>4793</v>
      </c>
      <c r="N173" t="s">
        <v>1968</v>
      </c>
      <c r="O173" t="s">
        <v>4794</v>
      </c>
      <c r="P173" t="s">
        <v>4746</v>
      </c>
      <c r="Q173" t="s">
        <v>4795</v>
      </c>
      <c r="R173" t="s">
        <v>4796</v>
      </c>
      <c r="S173" t="s">
        <v>4797</v>
      </c>
      <c r="T173" t="s">
        <v>827</v>
      </c>
      <c r="U173" t="s">
        <v>4798</v>
      </c>
      <c r="V173" t="s">
        <v>4799</v>
      </c>
      <c r="W173" t="s">
        <v>4046</v>
      </c>
      <c r="X173" t="s">
        <v>4800</v>
      </c>
      <c r="Y173" t="s">
        <v>4801</v>
      </c>
      <c r="Z173" t="s">
        <v>4802</v>
      </c>
      <c r="AA173" t="s">
        <v>4803</v>
      </c>
      <c r="AB173" t="s">
        <v>4804</v>
      </c>
      <c r="AC173" t="s">
        <v>4805</v>
      </c>
      <c r="AD173" t="s">
        <v>4806</v>
      </c>
    </row>
    <row r="174" spans="1:30" x14ac:dyDescent="1.25">
      <c r="A174" t="s">
        <v>9</v>
      </c>
      <c r="B174" t="s">
        <v>443</v>
      </c>
      <c r="C174" t="s">
        <v>4807</v>
      </c>
      <c r="D174" t="s">
        <v>4808</v>
      </c>
      <c r="E174" t="s">
        <v>4809</v>
      </c>
      <c r="F174" t="s">
        <v>4810</v>
      </c>
      <c r="G174" t="s">
        <v>4811</v>
      </c>
      <c r="H174" t="s">
        <v>3494</v>
      </c>
      <c r="I174" t="s">
        <v>4812</v>
      </c>
      <c r="J174" t="s">
        <v>4813</v>
      </c>
      <c r="K174" t="s">
        <v>4814</v>
      </c>
      <c r="L174" t="s">
        <v>4815</v>
      </c>
      <c r="M174" t="s">
        <v>4816</v>
      </c>
      <c r="N174" t="s">
        <v>1968</v>
      </c>
      <c r="O174" t="s">
        <v>4817</v>
      </c>
      <c r="P174" t="s">
        <v>833</v>
      </c>
      <c r="Q174" t="s">
        <v>4818</v>
      </c>
      <c r="R174" t="s">
        <v>4819</v>
      </c>
      <c r="S174" t="s">
        <v>1015</v>
      </c>
      <c r="T174" t="s">
        <v>1552</v>
      </c>
      <c r="U174" t="s">
        <v>4820</v>
      </c>
      <c r="V174" t="s">
        <v>1749</v>
      </c>
      <c r="W174" t="s">
        <v>4821</v>
      </c>
      <c r="X174" t="s">
        <v>4822</v>
      </c>
      <c r="Y174" t="s">
        <v>3420</v>
      </c>
      <c r="Z174" t="s">
        <v>4823</v>
      </c>
      <c r="AA174" t="s">
        <v>4824</v>
      </c>
      <c r="AB174" t="s">
        <v>4825</v>
      </c>
      <c r="AC174" t="s">
        <v>4826</v>
      </c>
      <c r="AD174" t="s">
        <v>4827</v>
      </c>
    </row>
    <row r="175" spans="1:30" x14ac:dyDescent="1.25">
      <c r="A175" t="s">
        <v>9</v>
      </c>
      <c r="B175" t="s">
        <v>245</v>
      </c>
      <c r="C175" t="s">
        <v>4828</v>
      </c>
      <c r="D175" t="s">
        <v>4829</v>
      </c>
      <c r="E175" t="s">
        <v>4830</v>
      </c>
      <c r="F175" t="s">
        <v>4831</v>
      </c>
      <c r="G175" t="s">
        <v>4832</v>
      </c>
      <c r="H175" t="s">
        <v>1506</v>
      </c>
      <c r="I175" t="s">
        <v>4833</v>
      </c>
      <c r="J175" t="s">
        <v>4834</v>
      </c>
      <c r="K175" t="s">
        <v>4835</v>
      </c>
      <c r="L175" t="s">
        <v>1506</v>
      </c>
      <c r="M175" t="s">
        <v>4836</v>
      </c>
      <c r="N175" t="s">
        <v>1041</v>
      </c>
      <c r="O175" t="s">
        <v>4837</v>
      </c>
      <c r="P175" t="s">
        <v>2051</v>
      </c>
      <c r="Q175" t="s">
        <v>4838</v>
      </c>
      <c r="R175" t="s">
        <v>4839</v>
      </c>
      <c r="S175" t="s">
        <v>837</v>
      </c>
      <c r="T175" t="s">
        <v>1619</v>
      </c>
      <c r="U175" t="s">
        <v>4840</v>
      </c>
      <c r="V175" t="s">
        <v>4841</v>
      </c>
      <c r="W175" t="s">
        <v>2278</v>
      </c>
      <c r="X175" t="s">
        <v>4842</v>
      </c>
      <c r="Y175" t="s">
        <v>951</v>
      </c>
      <c r="Z175" t="s">
        <v>4843</v>
      </c>
      <c r="AA175" t="s">
        <v>4844</v>
      </c>
      <c r="AB175" t="s">
        <v>4845</v>
      </c>
      <c r="AC175" t="s">
        <v>4846</v>
      </c>
      <c r="AD175" t="s">
        <v>4847</v>
      </c>
    </row>
    <row r="176" spans="1:30" x14ac:dyDescent="1.25">
      <c r="A176" t="s">
        <v>9</v>
      </c>
      <c r="B176" t="s">
        <v>41</v>
      </c>
      <c r="C176" t="s">
        <v>4848</v>
      </c>
      <c r="D176" t="s">
        <v>4849</v>
      </c>
      <c r="E176" t="s">
        <v>4850</v>
      </c>
      <c r="F176" t="s">
        <v>4851</v>
      </c>
      <c r="G176" t="s">
        <v>4852</v>
      </c>
      <c r="H176" t="s">
        <v>4853</v>
      </c>
      <c r="I176" t="s">
        <v>4854</v>
      </c>
      <c r="J176" t="s">
        <v>4855</v>
      </c>
      <c r="K176" t="s">
        <v>4856</v>
      </c>
      <c r="L176" t="s">
        <v>4857</v>
      </c>
      <c r="M176" t="s">
        <v>4858</v>
      </c>
      <c r="N176" t="s">
        <v>1191</v>
      </c>
      <c r="O176" t="s">
        <v>4859</v>
      </c>
      <c r="P176" t="s">
        <v>979</v>
      </c>
      <c r="Q176" t="s">
        <v>4860</v>
      </c>
      <c r="R176" t="s">
        <v>4861</v>
      </c>
      <c r="S176" t="s">
        <v>1253</v>
      </c>
      <c r="T176" t="s">
        <v>4684</v>
      </c>
      <c r="U176" t="s">
        <v>4862</v>
      </c>
      <c r="V176" t="s">
        <v>4863</v>
      </c>
      <c r="W176" t="s">
        <v>4864</v>
      </c>
      <c r="X176" t="s">
        <v>4865</v>
      </c>
      <c r="Y176" t="s">
        <v>1253</v>
      </c>
      <c r="Z176" t="s">
        <v>4866</v>
      </c>
      <c r="AA176" t="s">
        <v>4867</v>
      </c>
      <c r="AB176" t="s">
        <v>4868</v>
      </c>
      <c r="AC176" t="s">
        <v>4869</v>
      </c>
      <c r="AD176" t="s">
        <v>4870</v>
      </c>
    </row>
    <row r="177" spans="1:30" x14ac:dyDescent="1.25">
      <c r="A177" t="s">
        <v>9</v>
      </c>
      <c r="B177" t="s">
        <v>378</v>
      </c>
      <c r="C177" t="s">
        <v>4871</v>
      </c>
      <c r="D177" t="s">
        <v>4872</v>
      </c>
      <c r="E177" t="s">
        <v>4873</v>
      </c>
      <c r="F177" t="s">
        <v>4874</v>
      </c>
      <c r="G177" t="s">
        <v>4875</v>
      </c>
      <c r="H177" t="s">
        <v>855</v>
      </c>
      <c r="I177" t="s">
        <v>4876</v>
      </c>
      <c r="J177" t="s">
        <v>4877</v>
      </c>
      <c r="K177" t="s">
        <v>4878</v>
      </c>
      <c r="L177" t="s">
        <v>4879</v>
      </c>
      <c r="M177" t="s">
        <v>4880</v>
      </c>
      <c r="N177" t="s">
        <v>1869</v>
      </c>
      <c r="O177" t="s">
        <v>4881</v>
      </c>
      <c r="P177" t="s">
        <v>870</v>
      </c>
      <c r="Q177" t="s">
        <v>4882</v>
      </c>
      <c r="R177" t="s">
        <v>4883</v>
      </c>
      <c r="S177" t="s">
        <v>1433</v>
      </c>
      <c r="T177" t="s">
        <v>1998</v>
      </c>
      <c r="U177" t="s">
        <v>4884</v>
      </c>
      <c r="V177" t="s">
        <v>4885</v>
      </c>
      <c r="W177" t="s">
        <v>4886</v>
      </c>
      <c r="X177" t="s">
        <v>4887</v>
      </c>
      <c r="Y177" t="s">
        <v>1923</v>
      </c>
      <c r="Z177" t="s">
        <v>4888</v>
      </c>
      <c r="AA177" t="s">
        <v>4889</v>
      </c>
      <c r="AB177" t="s">
        <v>4890</v>
      </c>
      <c r="AC177" t="s">
        <v>4891</v>
      </c>
      <c r="AD177" t="s">
        <v>4892</v>
      </c>
    </row>
    <row r="178" spans="1:30" x14ac:dyDescent="1.25">
      <c r="A178" t="s">
        <v>9</v>
      </c>
      <c r="B178" t="s">
        <v>536</v>
      </c>
      <c r="C178" t="s">
        <v>4893</v>
      </c>
      <c r="D178" t="s">
        <v>4894</v>
      </c>
      <c r="E178" t="s">
        <v>4895</v>
      </c>
      <c r="F178" t="s">
        <v>4896</v>
      </c>
      <c r="G178" t="s">
        <v>4897</v>
      </c>
      <c r="H178" t="s">
        <v>4898</v>
      </c>
      <c r="I178" t="s">
        <v>4899</v>
      </c>
      <c r="J178" t="s">
        <v>4900</v>
      </c>
      <c r="K178" t="s">
        <v>4901</v>
      </c>
      <c r="L178" t="s">
        <v>4902</v>
      </c>
      <c r="M178" t="s">
        <v>4903</v>
      </c>
      <c r="N178" t="s">
        <v>1226</v>
      </c>
      <c r="O178" t="s">
        <v>4904</v>
      </c>
      <c r="P178" t="s">
        <v>4905</v>
      </c>
      <c r="Q178" t="s">
        <v>4906</v>
      </c>
      <c r="R178" t="s">
        <v>4907</v>
      </c>
      <c r="S178" t="s">
        <v>4908</v>
      </c>
      <c r="T178" t="s">
        <v>1355</v>
      </c>
      <c r="U178" t="s">
        <v>4909</v>
      </c>
      <c r="V178" t="s">
        <v>4910</v>
      </c>
      <c r="W178" t="s">
        <v>4911</v>
      </c>
      <c r="X178" t="s">
        <v>4912</v>
      </c>
      <c r="Y178" t="s">
        <v>2029</v>
      </c>
      <c r="Z178" t="s">
        <v>4913</v>
      </c>
      <c r="AA178" t="s">
        <v>4914</v>
      </c>
      <c r="AB178" t="s">
        <v>4915</v>
      </c>
      <c r="AC178" t="s">
        <v>4916</v>
      </c>
      <c r="AD178" t="s">
        <v>4917</v>
      </c>
    </row>
    <row r="179" spans="1:30" x14ac:dyDescent="1.25">
      <c r="A179" t="s">
        <v>9</v>
      </c>
      <c r="B179" t="s">
        <v>738</v>
      </c>
      <c r="C179" t="s">
        <v>4918</v>
      </c>
      <c r="D179" t="s">
        <v>4919</v>
      </c>
      <c r="E179" t="s">
        <v>4920</v>
      </c>
      <c r="F179" t="s">
        <v>4921</v>
      </c>
      <c r="G179" t="s">
        <v>4922</v>
      </c>
      <c r="H179" t="s">
        <v>4923</v>
      </c>
      <c r="I179" t="s">
        <v>4924</v>
      </c>
      <c r="J179" t="s">
        <v>4925</v>
      </c>
      <c r="K179" t="s">
        <v>4926</v>
      </c>
      <c r="L179" t="s">
        <v>4927</v>
      </c>
      <c r="M179" t="s">
        <v>4928</v>
      </c>
      <c r="N179" t="s">
        <v>1552</v>
      </c>
      <c r="O179" t="s">
        <v>4929</v>
      </c>
      <c r="P179" t="s">
        <v>874</v>
      </c>
      <c r="Q179" t="s">
        <v>4930</v>
      </c>
      <c r="R179" t="s">
        <v>4931</v>
      </c>
      <c r="S179" t="s">
        <v>837</v>
      </c>
      <c r="T179" t="s">
        <v>4932</v>
      </c>
      <c r="U179" t="s">
        <v>4933</v>
      </c>
      <c r="V179" t="s">
        <v>4934</v>
      </c>
      <c r="W179" t="s">
        <v>1832</v>
      </c>
      <c r="X179" t="s">
        <v>4935</v>
      </c>
      <c r="Y179" t="s">
        <v>3567</v>
      </c>
      <c r="Z179" t="s">
        <v>4936</v>
      </c>
      <c r="AA179" t="s">
        <v>4937</v>
      </c>
      <c r="AB179" t="s">
        <v>4938</v>
      </c>
      <c r="AC179" t="s">
        <v>4939</v>
      </c>
      <c r="AD179" t="s">
        <v>4940</v>
      </c>
    </row>
    <row r="180" spans="1:30" x14ac:dyDescent="1.25">
      <c r="A180" t="s">
        <v>9</v>
      </c>
      <c r="B180" t="s">
        <v>122</v>
      </c>
      <c r="C180" t="s">
        <v>4941</v>
      </c>
      <c r="D180" t="s">
        <v>4942</v>
      </c>
      <c r="E180" t="s">
        <v>4943</v>
      </c>
      <c r="F180" t="s">
        <v>4944</v>
      </c>
      <c r="G180" t="s">
        <v>4945</v>
      </c>
      <c r="H180" t="s">
        <v>4946</v>
      </c>
      <c r="I180" t="s">
        <v>4947</v>
      </c>
      <c r="J180" t="s">
        <v>4948</v>
      </c>
      <c r="K180" t="s">
        <v>4949</v>
      </c>
      <c r="L180" t="s">
        <v>4950</v>
      </c>
      <c r="M180" t="s">
        <v>4951</v>
      </c>
      <c r="N180" t="s">
        <v>1005</v>
      </c>
      <c r="O180" t="s">
        <v>4952</v>
      </c>
      <c r="P180" t="s">
        <v>951</v>
      </c>
      <c r="Q180" t="s">
        <v>4953</v>
      </c>
      <c r="R180" t="s">
        <v>4954</v>
      </c>
      <c r="S180" t="s">
        <v>1381</v>
      </c>
      <c r="T180" t="s">
        <v>2255</v>
      </c>
      <c r="U180" t="s">
        <v>4955</v>
      </c>
      <c r="V180" t="s">
        <v>4956</v>
      </c>
      <c r="W180" t="s">
        <v>4957</v>
      </c>
      <c r="X180" t="s">
        <v>4958</v>
      </c>
      <c r="Y180" t="s">
        <v>3567</v>
      </c>
      <c r="Z180" t="s">
        <v>4710</v>
      </c>
      <c r="AA180" t="s">
        <v>4959</v>
      </c>
      <c r="AB180" t="s">
        <v>4960</v>
      </c>
      <c r="AC180" t="s">
        <v>4961</v>
      </c>
      <c r="AD180" t="s">
        <v>4962</v>
      </c>
    </row>
    <row r="181" spans="1:30" x14ac:dyDescent="1.25">
      <c r="A181" t="s">
        <v>9</v>
      </c>
      <c r="B181" t="s">
        <v>688</v>
      </c>
      <c r="C181" t="s">
        <v>4963</v>
      </c>
      <c r="D181" t="s">
        <v>4964</v>
      </c>
      <c r="E181" t="s">
        <v>4965</v>
      </c>
      <c r="F181" t="s">
        <v>4966</v>
      </c>
      <c r="G181" t="s">
        <v>4967</v>
      </c>
      <c r="H181" t="s">
        <v>4968</v>
      </c>
      <c r="I181" t="s">
        <v>4969</v>
      </c>
      <c r="J181" t="s">
        <v>4970</v>
      </c>
      <c r="K181" t="s">
        <v>4971</v>
      </c>
      <c r="L181" t="s">
        <v>4972</v>
      </c>
      <c r="M181" t="s">
        <v>4973</v>
      </c>
      <c r="N181" t="s">
        <v>1095</v>
      </c>
      <c r="O181" t="s">
        <v>4974</v>
      </c>
      <c r="P181" t="s">
        <v>838</v>
      </c>
      <c r="Q181" t="s">
        <v>4975</v>
      </c>
      <c r="R181" t="s">
        <v>4976</v>
      </c>
      <c r="S181" t="s">
        <v>2029</v>
      </c>
      <c r="T181" t="s">
        <v>833</v>
      </c>
      <c r="U181" t="s">
        <v>4977</v>
      </c>
      <c r="V181" t="s">
        <v>4978</v>
      </c>
      <c r="W181" t="s">
        <v>4979</v>
      </c>
      <c r="X181" t="s">
        <v>4980</v>
      </c>
      <c r="Y181" t="s">
        <v>2913</v>
      </c>
      <c r="Z181" t="s">
        <v>4981</v>
      </c>
      <c r="AA181" t="s">
        <v>4982</v>
      </c>
      <c r="AB181" t="s">
        <v>4983</v>
      </c>
      <c r="AC181" t="s">
        <v>4984</v>
      </c>
      <c r="AD181" t="s">
        <v>4985</v>
      </c>
    </row>
    <row r="182" spans="1:30" x14ac:dyDescent="1.25">
      <c r="A182" t="s">
        <v>9</v>
      </c>
      <c r="B182" t="s">
        <v>740</v>
      </c>
      <c r="C182" t="s">
        <v>4986</v>
      </c>
      <c r="D182" t="s">
        <v>4987</v>
      </c>
      <c r="E182" t="s">
        <v>4988</v>
      </c>
      <c r="F182" t="s">
        <v>4989</v>
      </c>
      <c r="G182" t="s">
        <v>4990</v>
      </c>
      <c r="H182" t="s">
        <v>4991</v>
      </c>
      <c r="I182" t="s">
        <v>4992</v>
      </c>
      <c r="J182" t="s">
        <v>4993</v>
      </c>
      <c r="K182" t="s">
        <v>4994</v>
      </c>
      <c r="L182" t="s">
        <v>4995</v>
      </c>
      <c r="M182" t="s">
        <v>4996</v>
      </c>
      <c r="N182" t="s">
        <v>1850</v>
      </c>
      <c r="O182" t="s">
        <v>4997</v>
      </c>
      <c r="P182" t="s">
        <v>833</v>
      </c>
      <c r="Q182" t="s">
        <v>4998</v>
      </c>
      <c r="R182" t="s">
        <v>4999</v>
      </c>
      <c r="S182" t="s">
        <v>840</v>
      </c>
      <c r="T182" t="s">
        <v>903</v>
      </c>
      <c r="U182" t="s">
        <v>5000</v>
      </c>
      <c r="V182" t="s">
        <v>5001</v>
      </c>
      <c r="W182" t="s">
        <v>5002</v>
      </c>
      <c r="X182" t="s">
        <v>5003</v>
      </c>
      <c r="Y182" t="s">
        <v>2465</v>
      </c>
      <c r="Z182" t="s">
        <v>5004</v>
      </c>
      <c r="AA182" t="s">
        <v>5005</v>
      </c>
      <c r="AB182" t="s">
        <v>5006</v>
      </c>
      <c r="AC182" t="s">
        <v>5007</v>
      </c>
      <c r="AD182" t="s">
        <v>5008</v>
      </c>
    </row>
    <row r="183" spans="1:30" x14ac:dyDescent="1.25">
      <c r="A183" t="s">
        <v>9</v>
      </c>
      <c r="B183" t="s">
        <v>182</v>
      </c>
      <c r="C183" t="s">
        <v>5009</v>
      </c>
      <c r="D183" t="s">
        <v>5010</v>
      </c>
      <c r="E183" t="s">
        <v>5011</v>
      </c>
      <c r="F183" t="s">
        <v>5012</v>
      </c>
      <c r="G183" t="s">
        <v>4566</v>
      </c>
      <c r="H183" t="s">
        <v>5013</v>
      </c>
      <c r="I183" t="s">
        <v>5014</v>
      </c>
      <c r="J183" t="s">
        <v>5015</v>
      </c>
      <c r="K183" t="s">
        <v>5016</v>
      </c>
      <c r="L183" t="s">
        <v>5017</v>
      </c>
      <c r="M183" t="s">
        <v>5018</v>
      </c>
      <c r="N183" t="s">
        <v>1552</v>
      </c>
      <c r="O183" t="s">
        <v>5019</v>
      </c>
      <c r="P183" t="s">
        <v>2208</v>
      </c>
      <c r="Q183" t="s">
        <v>5020</v>
      </c>
      <c r="R183" t="s">
        <v>5021</v>
      </c>
      <c r="S183" t="s">
        <v>2913</v>
      </c>
      <c r="T183" t="s">
        <v>1850</v>
      </c>
      <c r="U183" t="s">
        <v>5022</v>
      </c>
      <c r="V183" t="s">
        <v>5023</v>
      </c>
      <c r="W183" t="s">
        <v>873</v>
      </c>
      <c r="X183" t="s">
        <v>3660</v>
      </c>
      <c r="Y183" t="s">
        <v>1891</v>
      </c>
      <c r="Z183" t="s">
        <v>5024</v>
      </c>
      <c r="AA183" t="s">
        <v>5025</v>
      </c>
      <c r="AB183" t="s">
        <v>5026</v>
      </c>
      <c r="AC183" t="s">
        <v>5027</v>
      </c>
      <c r="AD183" t="s">
        <v>5028</v>
      </c>
    </row>
    <row r="184" spans="1:30" x14ac:dyDescent="1.25">
      <c r="A184" t="s">
        <v>9</v>
      </c>
      <c r="B184" t="s">
        <v>546</v>
      </c>
      <c r="C184" t="s">
        <v>5029</v>
      </c>
      <c r="D184" t="s">
        <v>5030</v>
      </c>
      <c r="E184" t="s">
        <v>5031</v>
      </c>
      <c r="F184" t="s">
        <v>5032</v>
      </c>
      <c r="G184" t="s">
        <v>5033</v>
      </c>
      <c r="H184" t="s">
        <v>5034</v>
      </c>
      <c r="I184" t="s">
        <v>5035</v>
      </c>
      <c r="J184" t="s">
        <v>5036</v>
      </c>
      <c r="K184" t="s">
        <v>5037</v>
      </c>
      <c r="L184" t="s">
        <v>5038</v>
      </c>
      <c r="M184" t="s">
        <v>5039</v>
      </c>
      <c r="N184" t="s">
        <v>1296</v>
      </c>
      <c r="O184" t="s">
        <v>5040</v>
      </c>
      <c r="P184" t="s">
        <v>3647</v>
      </c>
      <c r="Q184" t="s">
        <v>5041</v>
      </c>
      <c r="R184" t="s">
        <v>5042</v>
      </c>
      <c r="S184" t="s">
        <v>5043</v>
      </c>
      <c r="T184" t="s">
        <v>875</v>
      </c>
      <c r="U184" t="s">
        <v>5044</v>
      </c>
      <c r="V184" t="s">
        <v>5045</v>
      </c>
      <c r="W184" t="s">
        <v>5046</v>
      </c>
      <c r="X184" t="s">
        <v>5047</v>
      </c>
      <c r="Y184" t="s">
        <v>2465</v>
      </c>
      <c r="Z184" t="s">
        <v>5048</v>
      </c>
      <c r="AA184" t="s">
        <v>5049</v>
      </c>
      <c r="AB184" t="s">
        <v>5050</v>
      </c>
      <c r="AC184" t="s">
        <v>5051</v>
      </c>
      <c r="AD184" t="s">
        <v>5052</v>
      </c>
    </row>
    <row r="185" spans="1:30" x14ac:dyDescent="1.25">
      <c r="A185" t="s">
        <v>9</v>
      </c>
      <c r="B185" t="s">
        <v>561</v>
      </c>
      <c r="C185" t="s">
        <v>5053</v>
      </c>
      <c r="D185" t="s">
        <v>5054</v>
      </c>
      <c r="E185" t="s">
        <v>5055</v>
      </c>
      <c r="F185" t="s">
        <v>5056</v>
      </c>
      <c r="G185" t="s">
        <v>5057</v>
      </c>
      <c r="H185" t="s">
        <v>5058</v>
      </c>
      <c r="I185" t="s">
        <v>5059</v>
      </c>
      <c r="J185" t="s">
        <v>5060</v>
      </c>
      <c r="K185" t="s">
        <v>5061</v>
      </c>
      <c r="L185" t="s">
        <v>5062</v>
      </c>
      <c r="M185" t="s">
        <v>5063</v>
      </c>
      <c r="N185" t="s">
        <v>979</v>
      </c>
      <c r="O185" t="s">
        <v>5064</v>
      </c>
      <c r="P185" t="s">
        <v>3229</v>
      </c>
      <c r="Q185" t="s">
        <v>5065</v>
      </c>
      <c r="R185" t="s">
        <v>5066</v>
      </c>
      <c r="S185" t="s">
        <v>957</v>
      </c>
      <c r="T185" t="s">
        <v>1144</v>
      </c>
      <c r="U185" t="s">
        <v>5067</v>
      </c>
      <c r="V185" t="s">
        <v>5068</v>
      </c>
      <c r="W185" t="s">
        <v>4801</v>
      </c>
      <c r="X185" t="s">
        <v>5069</v>
      </c>
      <c r="Y185" t="s">
        <v>2208</v>
      </c>
      <c r="Z185" t="s">
        <v>5070</v>
      </c>
      <c r="AA185" t="s">
        <v>5071</v>
      </c>
      <c r="AB185" t="s">
        <v>5072</v>
      </c>
      <c r="AC185" t="s">
        <v>5073</v>
      </c>
      <c r="AD185" t="s">
        <v>5074</v>
      </c>
    </row>
    <row r="186" spans="1:30" x14ac:dyDescent="1.25">
      <c r="A186" t="s">
        <v>9</v>
      </c>
      <c r="B186" t="s">
        <v>61</v>
      </c>
      <c r="C186" t="s">
        <v>5075</v>
      </c>
      <c r="D186" t="s">
        <v>5076</v>
      </c>
      <c r="E186" t="s">
        <v>5077</v>
      </c>
      <c r="F186" t="s">
        <v>5078</v>
      </c>
      <c r="G186" t="s">
        <v>5079</v>
      </c>
      <c r="H186" t="s">
        <v>5080</v>
      </c>
      <c r="I186" t="s">
        <v>5081</v>
      </c>
      <c r="J186" t="s">
        <v>5082</v>
      </c>
      <c r="K186" t="s">
        <v>5083</v>
      </c>
      <c r="L186" t="s">
        <v>5084</v>
      </c>
      <c r="M186" t="s">
        <v>5085</v>
      </c>
      <c r="N186" t="s">
        <v>1850</v>
      </c>
      <c r="O186" t="s">
        <v>5086</v>
      </c>
      <c r="P186" t="s">
        <v>1484</v>
      </c>
      <c r="Q186" t="s">
        <v>5087</v>
      </c>
      <c r="R186" t="s">
        <v>5088</v>
      </c>
      <c r="S186" t="s">
        <v>2187</v>
      </c>
      <c r="T186" t="s">
        <v>874</v>
      </c>
      <c r="U186" t="s">
        <v>5089</v>
      </c>
      <c r="V186" t="s">
        <v>5090</v>
      </c>
      <c r="W186" t="s">
        <v>5091</v>
      </c>
      <c r="X186" t="s">
        <v>5092</v>
      </c>
      <c r="Y186" t="s">
        <v>1484</v>
      </c>
      <c r="Z186" t="s">
        <v>5093</v>
      </c>
      <c r="AA186" t="s">
        <v>5094</v>
      </c>
      <c r="AB186" t="s">
        <v>5095</v>
      </c>
      <c r="AC186" t="s">
        <v>5096</v>
      </c>
      <c r="AD186" t="s">
        <v>5097</v>
      </c>
    </row>
    <row r="187" spans="1:30" x14ac:dyDescent="1.25">
      <c r="A187" t="s">
        <v>9</v>
      </c>
      <c r="B187" t="s">
        <v>215</v>
      </c>
      <c r="C187" t="s">
        <v>5098</v>
      </c>
      <c r="D187" t="s">
        <v>5099</v>
      </c>
      <c r="E187" t="s">
        <v>5100</v>
      </c>
      <c r="F187" t="s">
        <v>5101</v>
      </c>
      <c r="G187" t="s">
        <v>5102</v>
      </c>
      <c r="H187" t="s">
        <v>5103</v>
      </c>
      <c r="I187" t="s">
        <v>5104</v>
      </c>
      <c r="J187" t="s">
        <v>5105</v>
      </c>
      <c r="K187" t="s">
        <v>5106</v>
      </c>
      <c r="L187" t="s">
        <v>5107</v>
      </c>
      <c r="M187" t="s">
        <v>5108</v>
      </c>
      <c r="N187" t="s">
        <v>880</v>
      </c>
      <c r="O187" t="s">
        <v>5109</v>
      </c>
      <c r="P187" t="s">
        <v>5110</v>
      </c>
      <c r="Q187" t="s">
        <v>2968</v>
      </c>
      <c r="R187" t="s">
        <v>5111</v>
      </c>
      <c r="S187" t="s">
        <v>5112</v>
      </c>
      <c r="T187" t="s">
        <v>827</v>
      </c>
      <c r="U187" t="s">
        <v>5113</v>
      </c>
      <c r="V187" t="s">
        <v>5114</v>
      </c>
      <c r="W187" t="s">
        <v>5115</v>
      </c>
      <c r="X187" t="s">
        <v>5116</v>
      </c>
      <c r="Y187" t="s">
        <v>1058</v>
      </c>
      <c r="Z187" t="s">
        <v>5117</v>
      </c>
      <c r="AA187" t="s">
        <v>5118</v>
      </c>
      <c r="AB187" t="s">
        <v>5119</v>
      </c>
      <c r="AC187" t="s">
        <v>5120</v>
      </c>
      <c r="AD187" t="s">
        <v>5121</v>
      </c>
    </row>
    <row r="188" spans="1:30" x14ac:dyDescent="1.25">
      <c r="A188" t="s">
        <v>9</v>
      </c>
      <c r="B188" t="s">
        <v>505</v>
      </c>
      <c r="C188" t="s">
        <v>5122</v>
      </c>
      <c r="D188" t="s">
        <v>5123</v>
      </c>
      <c r="E188" t="s">
        <v>5124</v>
      </c>
      <c r="F188" t="s">
        <v>5125</v>
      </c>
      <c r="G188" t="s">
        <v>5126</v>
      </c>
      <c r="H188" t="s">
        <v>5127</v>
      </c>
      <c r="I188" t="s">
        <v>5128</v>
      </c>
      <c r="J188" t="s">
        <v>5129</v>
      </c>
      <c r="K188" t="s">
        <v>5130</v>
      </c>
      <c r="L188" t="s">
        <v>5131</v>
      </c>
      <c r="M188" t="s">
        <v>5132</v>
      </c>
      <c r="N188" t="s">
        <v>1041</v>
      </c>
      <c r="O188" t="s">
        <v>5133</v>
      </c>
      <c r="P188" t="s">
        <v>5134</v>
      </c>
      <c r="Q188" t="s">
        <v>5135</v>
      </c>
      <c r="R188" t="s">
        <v>5136</v>
      </c>
      <c r="S188" t="s">
        <v>4635</v>
      </c>
      <c r="T188" t="s">
        <v>874</v>
      </c>
      <c r="U188" t="s">
        <v>5137</v>
      </c>
      <c r="V188" t="s">
        <v>5138</v>
      </c>
      <c r="W188" t="s">
        <v>5139</v>
      </c>
      <c r="X188" t="s">
        <v>5140</v>
      </c>
      <c r="Y188" t="s">
        <v>1951</v>
      </c>
      <c r="Z188" t="s">
        <v>5141</v>
      </c>
      <c r="AA188" t="s">
        <v>5142</v>
      </c>
      <c r="AB188" t="s">
        <v>5143</v>
      </c>
      <c r="AC188" t="s">
        <v>5144</v>
      </c>
      <c r="AD188" t="s">
        <v>5145</v>
      </c>
    </row>
    <row r="189" spans="1:30" x14ac:dyDescent="1.25">
      <c r="A189" t="s">
        <v>9</v>
      </c>
      <c r="B189" t="s">
        <v>509</v>
      </c>
      <c r="C189" t="s">
        <v>5146</v>
      </c>
      <c r="D189" t="s">
        <v>5147</v>
      </c>
      <c r="E189" t="s">
        <v>5148</v>
      </c>
      <c r="F189" t="s">
        <v>5149</v>
      </c>
      <c r="G189" t="s">
        <v>5150</v>
      </c>
      <c r="H189" t="s">
        <v>5151</v>
      </c>
      <c r="I189" t="s">
        <v>5152</v>
      </c>
      <c r="J189" t="s">
        <v>5153</v>
      </c>
      <c r="K189" t="s">
        <v>5154</v>
      </c>
      <c r="L189" t="s">
        <v>5155</v>
      </c>
      <c r="M189" t="s">
        <v>5156</v>
      </c>
      <c r="N189" t="s">
        <v>2255</v>
      </c>
      <c r="O189" t="s">
        <v>5157</v>
      </c>
      <c r="P189" t="s">
        <v>1576</v>
      </c>
      <c r="Q189" t="s">
        <v>5158</v>
      </c>
      <c r="R189" t="s">
        <v>5159</v>
      </c>
      <c r="S189" t="s">
        <v>1253</v>
      </c>
      <c r="T189" t="s">
        <v>870</v>
      </c>
      <c r="U189" t="s">
        <v>5160</v>
      </c>
      <c r="V189" t="s">
        <v>5161</v>
      </c>
      <c r="W189" t="s">
        <v>5162</v>
      </c>
      <c r="X189" t="s">
        <v>909</v>
      </c>
      <c r="Y189" t="s">
        <v>1891</v>
      </c>
      <c r="Z189" t="s">
        <v>5163</v>
      </c>
      <c r="AA189" t="s">
        <v>5164</v>
      </c>
      <c r="AB189" t="s">
        <v>5165</v>
      </c>
      <c r="AC189" t="s">
        <v>5166</v>
      </c>
      <c r="AD189" t="s">
        <v>5167</v>
      </c>
    </row>
    <row r="190" spans="1:30" x14ac:dyDescent="1.25">
      <c r="A190" t="s">
        <v>9</v>
      </c>
      <c r="B190" t="s">
        <v>694</v>
      </c>
      <c r="C190" t="s">
        <v>5168</v>
      </c>
      <c r="D190" t="s">
        <v>5169</v>
      </c>
      <c r="E190" t="s">
        <v>5170</v>
      </c>
      <c r="F190" t="s">
        <v>5171</v>
      </c>
      <c r="G190" t="s">
        <v>5172</v>
      </c>
      <c r="H190" t="s">
        <v>5173</v>
      </c>
      <c r="I190" t="s">
        <v>5174</v>
      </c>
      <c r="J190" t="s">
        <v>5175</v>
      </c>
      <c r="K190" t="s">
        <v>5176</v>
      </c>
      <c r="L190" t="s">
        <v>5177</v>
      </c>
      <c r="M190" t="s">
        <v>5178</v>
      </c>
      <c r="N190" t="s">
        <v>2255</v>
      </c>
      <c r="O190" t="s">
        <v>5179</v>
      </c>
      <c r="P190" t="s">
        <v>1951</v>
      </c>
      <c r="Q190" t="s">
        <v>5180</v>
      </c>
      <c r="R190" t="s">
        <v>5181</v>
      </c>
      <c r="S190" t="s">
        <v>5182</v>
      </c>
      <c r="T190" t="s">
        <v>827</v>
      </c>
      <c r="U190" t="s">
        <v>5183</v>
      </c>
      <c r="V190" t="s">
        <v>5184</v>
      </c>
      <c r="W190" t="s">
        <v>5185</v>
      </c>
      <c r="X190" t="s">
        <v>5186</v>
      </c>
      <c r="Y190" t="s">
        <v>1951</v>
      </c>
      <c r="Z190" t="s">
        <v>5187</v>
      </c>
      <c r="AA190" t="s">
        <v>5188</v>
      </c>
      <c r="AB190" t="s">
        <v>5189</v>
      </c>
      <c r="AC190" t="s">
        <v>5190</v>
      </c>
      <c r="AD190" t="s">
        <v>5191</v>
      </c>
    </row>
    <row r="191" spans="1:30" x14ac:dyDescent="1.25">
      <c r="A191" t="s">
        <v>9</v>
      </c>
      <c r="B191" t="s">
        <v>475</v>
      </c>
      <c r="C191" t="s">
        <v>5192</v>
      </c>
      <c r="D191" t="s">
        <v>5193</v>
      </c>
      <c r="E191" t="s">
        <v>5194</v>
      </c>
      <c r="F191" t="s">
        <v>5195</v>
      </c>
      <c r="G191" t="s">
        <v>5196</v>
      </c>
      <c r="H191" t="s">
        <v>1069</v>
      </c>
      <c r="I191" t="s">
        <v>5197</v>
      </c>
      <c r="J191" t="s">
        <v>5198</v>
      </c>
      <c r="K191" t="s">
        <v>5199</v>
      </c>
      <c r="L191" t="s">
        <v>5200</v>
      </c>
      <c r="M191" t="s">
        <v>5201</v>
      </c>
      <c r="N191" t="s">
        <v>1015</v>
      </c>
      <c r="O191" t="s">
        <v>5202</v>
      </c>
      <c r="P191" t="s">
        <v>2208</v>
      </c>
      <c r="Q191" t="s">
        <v>5203</v>
      </c>
      <c r="R191" t="s">
        <v>5204</v>
      </c>
      <c r="S191" t="s">
        <v>827</v>
      </c>
      <c r="T191" t="s">
        <v>957</v>
      </c>
      <c r="U191" t="s">
        <v>5205</v>
      </c>
      <c r="V191" t="s">
        <v>5206</v>
      </c>
      <c r="W191" t="s">
        <v>1866</v>
      </c>
      <c r="X191" t="s">
        <v>4118</v>
      </c>
      <c r="Y191" t="s">
        <v>3494</v>
      </c>
      <c r="Z191" t="s">
        <v>5207</v>
      </c>
      <c r="AA191" t="s">
        <v>5208</v>
      </c>
      <c r="AB191" t="s">
        <v>5209</v>
      </c>
      <c r="AC191" t="s">
        <v>5210</v>
      </c>
      <c r="AD191" t="s">
        <v>5211</v>
      </c>
    </row>
    <row r="192" spans="1:30" x14ac:dyDescent="1.25">
      <c r="A192" t="s">
        <v>9</v>
      </c>
      <c r="B192" t="s">
        <v>141</v>
      </c>
      <c r="C192" t="s">
        <v>5212</v>
      </c>
      <c r="D192" t="s">
        <v>5213</v>
      </c>
      <c r="E192" t="s">
        <v>5214</v>
      </c>
      <c r="F192" t="s">
        <v>5215</v>
      </c>
      <c r="G192" t="s">
        <v>5216</v>
      </c>
      <c r="H192" t="s">
        <v>858</v>
      </c>
      <c r="I192" t="s">
        <v>5217</v>
      </c>
      <c r="J192" t="s">
        <v>5218</v>
      </c>
      <c r="K192" t="s">
        <v>1132</v>
      </c>
      <c r="L192" t="s">
        <v>5219</v>
      </c>
      <c r="M192" t="s">
        <v>5220</v>
      </c>
      <c r="N192" t="s">
        <v>1968</v>
      </c>
      <c r="O192" t="s">
        <v>5221</v>
      </c>
      <c r="P192" t="s">
        <v>1041</v>
      </c>
      <c r="Q192" t="s">
        <v>5222</v>
      </c>
      <c r="R192" t="s">
        <v>5223</v>
      </c>
      <c r="S192" t="s">
        <v>2208</v>
      </c>
      <c r="T192" t="s">
        <v>827</v>
      </c>
      <c r="U192" t="s">
        <v>5224</v>
      </c>
      <c r="V192" t="s">
        <v>5225</v>
      </c>
      <c r="W192" t="s">
        <v>5226</v>
      </c>
      <c r="X192" t="s">
        <v>5227</v>
      </c>
      <c r="Y192" t="s">
        <v>1149</v>
      </c>
      <c r="Z192" t="s">
        <v>5228</v>
      </c>
      <c r="AA192" t="s">
        <v>5229</v>
      </c>
      <c r="AB192" t="s">
        <v>5230</v>
      </c>
      <c r="AC192" t="s">
        <v>5231</v>
      </c>
      <c r="AD192" t="s">
        <v>5232</v>
      </c>
    </row>
    <row r="193" spans="1:30" x14ac:dyDescent="1.25">
      <c r="A193" t="s">
        <v>9</v>
      </c>
      <c r="B193" t="s">
        <v>165</v>
      </c>
      <c r="C193" t="s">
        <v>5233</v>
      </c>
      <c r="D193" t="s">
        <v>5234</v>
      </c>
      <c r="E193" t="s">
        <v>5235</v>
      </c>
      <c r="F193" t="s">
        <v>5236</v>
      </c>
      <c r="G193" t="s">
        <v>5237</v>
      </c>
      <c r="H193" t="s">
        <v>5238</v>
      </c>
      <c r="I193" t="s">
        <v>5239</v>
      </c>
      <c r="J193" t="s">
        <v>5240</v>
      </c>
      <c r="K193" t="s">
        <v>5241</v>
      </c>
      <c r="L193" t="s">
        <v>5242</v>
      </c>
      <c r="M193" t="s">
        <v>5243</v>
      </c>
      <c r="N193" t="s">
        <v>979</v>
      </c>
      <c r="O193" t="s">
        <v>5244</v>
      </c>
      <c r="P193" t="s">
        <v>2958</v>
      </c>
      <c r="Q193" t="s">
        <v>5245</v>
      </c>
      <c r="R193" t="s">
        <v>5246</v>
      </c>
      <c r="S193" t="s">
        <v>5247</v>
      </c>
      <c r="T193" t="s">
        <v>827</v>
      </c>
      <c r="U193" t="s">
        <v>5248</v>
      </c>
      <c r="V193" t="s">
        <v>5249</v>
      </c>
      <c r="W193" t="s">
        <v>5250</v>
      </c>
      <c r="X193" t="s">
        <v>5251</v>
      </c>
      <c r="Y193" t="s">
        <v>1636</v>
      </c>
      <c r="Z193" t="s">
        <v>5252</v>
      </c>
      <c r="AA193" t="s">
        <v>5253</v>
      </c>
      <c r="AB193" t="s">
        <v>5254</v>
      </c>
      <c r="AC193" t="s">
        <v>5255</v>
      </c>
      <c r="AD193" t="s">
        <v>5256</v>
      </c>
    </row>
    <row r="194" spans="1:30" x14ac:dyDescent="1.25">
      <c r="A194" t="s">
        <v>9</v>
      </c>
      <c r="B194" t="s">
        <v>70</v>
      </c>
      <c r="C194" t="s">
        <v>5257</v>
      </c>
      <c r="D194" t="s">
        <v>5258</v>
      </c>
      <c r="E194" t="s">
        <v>5259</v>
      </c>
      <c r="F194" t="s">
        <v>5260</v>
      </c>
      <c r="G194" t="s">
        <v>5261</v>
      </c>
      <c r="H194" t="s">
        <v>5262</v>
      </c>
      <c r="I194" t="s">
        <v>5263</v>
      </c>
      <c r="J194" t="s">
        <v>5264</v>
      </c>
      <c r="K194" t="s">
        <v>5265</v>
      </c>
      <c r="L194" t="s">
        <v>5266</v>
      </c>
      <c r="M194" t="s">
        <v>5267</v>
      </c>
      <c r="N194" t="s">
        <v>1191</v>
      </c>
      <c r="O194" t="s">
        <v>5268</v>
      </c>
      <c r="P194" t="s">
        <v>5269</v>
      </c>
      <c r="Q194" t="s">
        <v>5270</v>
      </c>
      <c r="R194" t="s">
        <v>5271</v>
      </c>
      <c r="S194" t="s">
        <v>5272</v>
      </c>
      <c r="T194" t="s">
        <v>874</v>
      </c>
      <c r="U194" t="s">
        <v>5273</v>
      </c>
      <c r="V194" t="s">
        <v>5274</v>
      </c>
      <c r="W194" t="s">
        <v>5275</v>
      </c>
      <c r="X194" t="s">
        <v>5276</v>
      </c>
      <c r="Y194" t="s">
        <v>3420</v>
      </c>
      <c r="Z194" t="s">
        <v>5277</v>
      </c>
      <c r="AA194" t="s">
        <v>5278</v>
      </c>
      <c r="AB194" t="s">
        <v>5279</v>
      </c>
      <c r="AC194" t="s">
        <v>5280</v>
      </c>
      <c r="AD194" t="s">
        <v>5281</v>
      </c>
    </row>
    <row r="195" spans="1:30" x14ac:dyDescent="1.25">
      <c r="A195" t="s">
        <v>9</v>
      </c>
      <c r="B195" t="s">
        <v>255</v>
      </c>
      <c r="C195" t="s">
        <v>5282</v>
      </c>
      <c r="D195" t="s">
        <v>5283</v>
      </c>
      <c r="E195" t="s">
        <v>5284</v>
      </c>
      <c r="F195" t="s">
        <v>5285</v>
      </c>
      <c r="G195" t="s">
        <v>5286</v>
      </c>
      <c r="H195" t="s">
        <v>5287</v>
      </c>
      <c r="I195" t="s">
        <v>5288</v>
      </c>
      <c r="J195" t="s">
        <v>5289</v>
      </c>
      <c r="K195" t="s">
        <v>5290</v>
      </c>
      <c r="L195" t="s">
        <v>5291</v>
      </c>
      <c r="M195" t="s">
        <v>5292</v>
      </c>
      <c r="N195" t="s">
        <v>1869</v>
      </c>
      <c r="O195" t="s">
        <v>5293</v>
      </c>
      <c r="P195" t="s">
        <v>2187</v>
      </c>
      <c r="Q195" t="s">
        <v>5294</v>
      </c>
      <c r="R195" t="s">
        <v>5295</v>
      </c>
      <c r="S195" t="s">
        <v>5296</v>
      </c>
      <c r="T195" t="s">
        <v>1064</v>
      </c>
      <c r="U195" t="s">
        <v>5297</v>
      </c>
      <c r="V195" t="s">
        <v>5298</v>
      </c>
      <c r="W195" t="s">
        <v>4281</v>
      </c>
      <c r="X195" t="s">
        <v>5299</v>
      </c>
      <c r="Y195" t="s">
        <v>2029</v>
      </c>
      <c r="Z195" t="s">
        <v>5300</v>
      </c>
      <c r="AA195" t="s">
        <v>5301</v>
      </c>
      <c r="AB195" t="s">
        <v>5302</v>
      </c>
      <c r="AC195" t="s">
        <v>5303</v>
      </c>
      <c r="AD195" t="s">
        <v>5304</v>
      </c>
    </row>
    <row r="196" spans="1:30" x14ac:dyDescent="1.25">
      <c r="A196" t="s">
        <v>9</v>
      </c>
      <c r="B196" t="s">
        <v>194</v>
      </c>
      <c r="C196" t="s">
        <v>5305</v>
      </c>
      <c r="D196" t="s">
        <v>5306</v>
      </c>
      <c r="E196" t="s">
        <v>5307</v>
      </c>
      <c r="F196" t="s">
        <v>5308</v>
      </c>
      <c r="G196" t="s">
        <v>5309</v>
      </c>
      <c r="H196" t="s">
        <v>5310</v>
      </c>
      <c r="I196" t="s">
        <v>5311</v>
      </c>
      <c r="J196" t="s">
        <v>5312</v>
      </c>
      <c r="K196" t="s">
        <v>5313</v>
      </c>
      <c r="L196" t="s">
        <v>5314</v>
      </c>
      <c r="M196" t="s">
        <v>5315</v>
      </c>
      <c r="N196" t="s">
        <v>2346</v>
      </c>
      <c r="O196" t="s">
        <v>5316</v>
      </c>
      <c r="P196" t="s">
        <v>874</v>
      </c>
      <c r="Q196" t="s">
        <v>5317</v>
      </c>
      <c r="R196" t="s">
        <v>5318</v>
      </c>
      <c r="S196" t="s">
        <v>1005</v>
      </c>
      <c r="T196" t="s">
        <v>1576</v>
      </c>
      <c r="U196" t="s">
        <v>5319</v>
      </c>
      <c r="V196" t="s">
        <v>5320</v>
      </c>
      <c r="W196" t="s">
        <v>5321</v>
      </c>
      <c r="X196" t="s">
        <v>5322</v>
      </c>
      <c r="Y196" t="s">
        <v>3899</v>
      </c>
      <c r="Z196" t="s">
        <v>5323</v>
      </c>
      <c r="AA196" t="s">
        <v>5324</v>
      </c>
      <c r="AB196" t="s">
        <v>5325</v>
      </c>
      <c r="AC196" t="s">
        <v>5326</v>
      </c>
      <c r="AD196" t="s">
        <v>5327</v>
      </c>
    </row>
    <row r="197" spans="1:30" x14ac:dyDescent="1.25">
      <c r="A197" t="s">
        <v>9</v>
      </c>
      <c r="B197" t="s">
        <v>444</v>
      </c>
      <c r="C197" t="s">
        <v>5328</v>
      </c>
      <c r="D197" t="s">
        <v>5329</v>
      </c>
      <c r="E197" t="s">
        <v>5330</v>
      </c>
      <c r="F197" t="s">
        <v>5331</v>
      </c>
      <c r="G197" t="s">
        <v>5332</v>
      </c>
      <c r="H197" t="s">
        <v>5333</v>
      </c>
      <c r="I197" t="s">
        <v>5334</v>
      </c>
      <c r="J197" t="s">
        <v>5335</v>
      </c>
      <c r="K197" t="s">
        <v>5336</v>
      </c>
      <c r="L197" t="s">
        <v>5337</v>
      </c>
      <c r="M197" t="s">
        <v>5338</v>
      </c>
      <c r="N197" t="s">
        <v>1058</v>
      </c>
      <c r="O197" t="s">
        <v>5339</v>
      </c>
      <c r="P197" t="s">
        <v>5340</v>
      </c>
      <c r="Q197" t="s">
        <v>5341</v>
      </c>
      <c r="R197" t="s">
        <v>5342</v>
      </c>
      <c r="S197" t="s">
        <v>5343</v>
      </c>
      <c r="T197" t="s">
        <v>1752</v>
      </c>
      <c r="U197" t="s">
        <v>5344</v>
      </c>
      <c r="V197" t="s">
        <v>5345</v>
      </c>
      <c r="W197" t="s">
        <v>5346</v>
      </c>
      <c r="X197" t="s">
        <v>5347</v>
      </c>
      <c r="Y197" t="s">
        <v>1484</v>
      </c>
      <c r="Z197" t="s">
        <v>5348</v>
      </c>
      <c r="AA197" t="s">
        <v>5349</v>
      </c>
      <c r="AB197" t="s">
        <v>5350</v>
      </c>
      <c r="AC197" t="s">
        <v>5351</v>
      </c>
      <c r="AD197" t="s">
        <v>5352</v>
      </c>
    </row>
    <row r="198" spans="1:30" x14ac:dyDescent="1.25">
      <c r="A198" t="s">
        <v>10</v>
      </c>
      <c r="B198" t="s">
        <v>53</v>
      </c>
      <c r="C198" t="s">
        <v>5353</v>
      </c>
      <c r="D198" t="s">
        <v>5354</v>
      </c>
      <c r="E198" t="s">
        <v>5355</v>
      </c>
      <c r="F198" t="s">
        <v>5356</v>
      </c>
      <c r="G198" t="s">
        <v>5357</v>
      </c>
      <c r="H198" t="s">
        <v>827</v>
      </c>
      <c r="I198" t="s">
        <v>5358</v>
      </c>
      <c r="J198" t="s">
        <v>5359</v>
      </c>
      <c r="K198" t="s">
        <v>5360</v>
      </c>
      <c r="L198" t="s">
        <v>827</v>
      </c>
      <c r="M198" t="s">
        <v>5361</v>
      </c>
      <c r="N198" t="s">
        <v>1381</v>
      </c>
      <c r="O198" t="s">
        <v>5362</v>
      </c>
      <c r="P198" t="s">
        <v>827</v>
      </c>
      <c r="Q198" t="s">
        <v>5363</v>
      </c>
      <c r="R198" t="s">
        <v>5364</v>
      </c>
      <c r="S198" t="s">
        <v>903</v>
      </c>
      <c r="T198" t="s">
        <v>5365</v>
      </c>
      <c r="U198" t="s">
        <v>5366</v>
      </c>
      <c r="V198" t="s">
        <v>5367</v>
      </c>
      <c r="W198" t="s">
        <v>2094</v>
      </c>
      <c r="X198" t="s">
        <v>5368</v>
      </c>
      <c r="Y198" t="s">
        <v>858</v>
      </c>
      <c r="Z198" t="s">
        <v>5369</v>
      </c>
      <c r="AA198" t="s">
        <v>5370</v>
      </c>
      <c r="AB198" t="s">
        <v>5371</v>
      </c>
      <c r="AC198" t="s">
        <v>5372</v>
      </c>
      <c r="AD198" t="s">
        <v>5373</v>
      </c>
    </row>
    <row r="199" spans="1:30" x14ac:dyDescent="1.25">
      <c r="A199" t="s">
        <v>10</v>
      </c>
      <c r="B199" t="s">
        <v>127</v>
      </c>
      <c r="C199" t="s">
        <v>5374</v>
      </c>
      <c r="D199" t="s">
        <v>5375</v>
      </c>
      <c r="E199" t="s">
        <v>5376</v>
      </c>
      <c r="F199" t="s">
        <v>5377</v>
      </c>
      <c r="G199" t="s">
        <v>5378</v>
      </c>
      <c r="H199" t="s">
        <v>827</v>
      </c>
      <c r="I199" t="s">
        <v>5379</v>
      </c>
      <c r="J199" t="s">
        <v>5380</v>
      </c>
      <c r="K199" t="s">
        <v>5381</v>
      </c>
      <c r="L199" t="s">
        <v>827</v>
      </c>
      <c r="M199" t="s">
        <v>5382</v>
      </c>
      <c r="N199" t="s">
        <v>1506</v>
      </c>
      <c r="O199" t="s">
        <v>5383</v>
      </c>
      <c r="P199" t="s">
        <v>827</v>
      </c>
      <c r="Q199" t="s">
        <v>5384</v>
      </c>
      <c r="R199" t="s">
        <v>5385</v>
      </c>
      <c r="S199" t="s">
        <v>1611</v>
      </c>
      <c r="T199" t="s">
        <v>1243</v>
      </c>
      <c r="U199" t="s">
        <v>5386</v>
      </c>
      <c r="V199" t="s">
        <v>5387</v>
      </c>
      <c r="W199" t="s">
        <v>3470</v>
      </c>
      <c r="X199" t="s">
        <v>5388</v>
      </c>
      <c r="Y199" t="s">
        <v>903</v>
      </c>
      <c r="Z199" t="s">
        <v>5389</v>
      </c>
      <c r="AA199" t="s">
        <v>5390</v>
      </c>
      <c r="AB199" t="s">
        <v>5391</v>
      </c>
      <c r="AC199" t="s">
        <v>5392</v>
      </c>
      <c r="AD199" t="s">
        <v>5393</v>
      </c>
    </row>
    <row r="200" spans="1:30" x14ac:dyDescent="1.25">
      <c r="A200" t="s">
        <v>10</v>
      </c>
      <c r="B200" t="s">
        <v>160</v>
      </c>
      <c r="C200" t="s">
        <v>5394</v>
      </c>
      <c r="D200" t="s">
        <v>5395</v>
      </c>
      <c r="E200" t="s">
        <v>5396</v>
      </c>
      <c r="F200" t="s">
        <v>5397</v>
      </c>
      <c r="G200" t="s">
        <v>5398</v>
      </c>
      <c r="H200" t="s">
        <v>827</v>
      </c>
      <c r="I200" t="s">
        <v>5399</v>
      </c>
      <c r="J200" t="s">
        <v>5400</v>
      </c>
      <c r="K200" t="s">
        <v>5401</v>
      </c>
      <c r="L200" t="s">
        <v>827</v>
      </c>
      <c r="M200" t="s">
        <v>5402</v>
      </c>
      <c r="N200" t="s">
        <v>1576</v>
      </c>
      <c r="O200" t="s">
        <v>5403</v>
      </c>
      <c r="P200" t="s">
        <v>840</v>
      </c>
      <c r="Q200" t="s">
        <v>5404</v>
      </c>
      <c r="R200" t="s">
        <v>2062</v>
      </c>
      <c r="S200" t="s">
        <v>1998</v>
      </c>
      <c r="T200" t="s">
        <v>880</v>
      </c>
      <c r="U200" t="s">
        <v>5405</v>
      </c>
      <c r="V200" t="s">
        <v>1596</v>
      </c>
      <c r="W200" t="s">
        <v>1810</v>
      </c>
      <c r="X200" t="s">
        <v>5406</v>
      </c>
      <c r="Y200" t="s">
        <v>874</v>
      </c>
      <c r="Z200" t="s">
        <v>5407</v>
      </c>
      <c r="AA200" t="s">
        <v>5408</v>
      </c>
      <c r="AB200" t="s">
        <v>5409</v>
      </c>
      <c r="AC200" t="s">
        <v>827</v>
      </c>
      <c r="AD200" t="s">
        <v>5410</v>
      </c>
    </row>
    <row r="201" spans="1:30" x14ac:dyDescent="1.25">
      <c r="A201" t="s">
        <v>10</v>
      </c>
      <c r="B201" t="s">
        <v>232</v>
      </c>
      <c r="C201" t="s">
        <v>5411</v>
      </c>
      <c r="D201" t="s">
        <v>5412</v>
      </c>
      <c r="E201" t="s">
        <v>5413</v>
      </c>
      <c r="F201" t="s">
        <v>5414</v>
      </c>
      <c r="G201" t="s">
        <v>5415</v>
      </c>
      <c r="H201" t="s">
        <v>827</v>
      </c>
      <c r="I201" t="s">
        <v>5416</v>
      </c>
      <c r="J201" t="s">
        <v>5417</v>
      </c>
      <c r="K201" t="s">
        <v>5418</v>
      </c>
      <c r="L201" t="s">
        <v>827</v>
      </c>
      <c r="M201" t="s">
        <v>5419</v>
      </c>
      <c r="N201" t="s">
        <v>1869</v>
      </c>
      <c r="O201" t="s">
        <v>5420</v>
      </c>
      <c r="P201" t="s">
        <v>875</v>
      </c>
      <c r="Q201" t="s">
        <v>5421</v>
      </c>
      <c r="R201" t="s">
        <v>5422</v>
      </c>
      <c r="S201" t="s">
        <v>827</v>
      </c>
      <c r="T201" t="s">
        <v>856</v>
      </c>
      <c r="U201" t="s">
        <v>1279</v>
      </c>
      <c r="V201" t="s">
        <v>925</v>
      </c>
      <c r="W201" t="s">
        <v>1998</v>
      </c>
      <c r="X201" t="s">
        <v>5423</v>
      </c>
      <c r="Y201" t="s">
        <v>840</v>
      </c>
      <c r="Z201" t="s">
        <v>5424</v>
      </c>
      <c r="AA201" t="s">
        <v>5425</v>
      </c>
      <c r="AB201" t="s">
        <v>5426</v>
      </c>
      <c r="AC201" t="s">
        <v>5427</v>
      </c>
      <c r="AD201" t="s">
        <v>5428</v>
      </c>
    </row>
    <row r="202" spans="1:30" x14ac:dyDescent="1.25">
      <c r="A202" t="s">
        <v>10</v>
      </c>
      <c r="B202" t="s">
        <v>235</v>
      </c>
      <c r="C202" t="s">
        <v>5429</v>
      </c>
      <c r="D202" t="s">
        <v>5430</v>
      </c>
      <c r="E202" t="s">
        <v>5431</v>
      </c>
      <c r="F202" t="s">
        <v>5432</v>
      </c>
      <c r="G202" t="s">
        <v>5433</v>
      </c>
      <c r="H202" t="s">
        <v>827</v>
      </c>
      <c r="I202" t="s">
        <v>5434</v>
      </c>
      <c r="J202" t="s">
        <v>5435</v>
      </c>
      <c r="K202" t="s">
        <v>5436</v>
      </c>
      <c r="L202" t="s">
        <v>827</v>
      </c>
      <c r="M202" t="s">
        <v>5437</v>
      </c>
      <c r="N202" t="s">
        <v>1611</v>
      </c>
      <c r="O202" t="s">
        <v>5438</v>
      </c>
      <c r="P202" t="s">
        <v>979</v>
      </c>
      <c r="Q202" t="s">
        <v>5439</v>
      </c>
      <c r="R202" t="s">
        <v>5440</v>
      </c>
      <c r="S202" t="s">
        <v>856</v>
      </c>
      <c r="T202" t="s">
        <v>957</v>
      </c>
      <c r="U202" t="s">
        <v>5441</v>
      </c>
      <c r="V202" t="s">
        <v>5442</v>
      </c>
      <c r="W202" t="s">
        <v>5443</v>
      </c>
      <c r="X202" t="s">
        <v>5444</v>
      </c>
      <c r="Y202" t="s">
        <v>1506</v>
      </c>
      <c r="Z202" t="s">
        <v>5445</v>
      </c>
      <c r="AA202" t="s">
        <v>5446</v>
      </c>
      <c r="AB202" t="s">
        <v>5447</v>
      </c>
      <c r="AC202" t="s">
        <v>5448</v>
      </c>
      <c r="AD202" t="s">
        <v>5449</v>
      </c>
    </row>
    <row r="203" spans="1:30" x14ac:dyDescent="1.25">
      <c r="A203" t="s">
        <v>10</v>
      </c>
      <c r="B203" t="s">
        <v>269</v>
      </c>
      <c r="C203" t="s">
        <v>5450</v>
      </c>
      <c r="D203" t="s">
        <v>5451</v>
      </c>
      <c r="E203" t="s">
        <v>5452</v>
      </c>
      <c r="F203" t="s">
        <v>5453</v>
      </c>
      <c r="G203" t="s">
        <v>5454</v>
      </c>
      <c r="H203" t="s">
        <v>827</v>
      </c>
      <c r="I203" t="s">
        <v>5455</v>
      </c>
      <c r="J203" t="s">
        <v>5456</v>
      </c>
      <c r="K203" t="s">
        <v>4953</v>
      </c>
      <c r="L203" t="s">
        <v>827</v>
      </c>
      <c r="M203" t="s">
        <v>5457</v>
      </c>
      <c r="N203" t="s">
        <v>850</v>
      </c>
      <c r="O203" t="s">
        <v>5458</v>
      </c>
      <c r="P203" t="s">
        <v>874</v>
      </c>
      <c r="Q203" t="s">
        <v>5459</v>
      </c>
      <c r="R203" t="s">
        <v>5460</v>
      </c>
      <c r="S203" t="s">
        <v>827</v>
      </c>
      <c r="T203" t="s">
        <v>2232</v>
      </c>
      <c r="U203" t="s">
        <v>5461</v>
      </c>
      <c r="V203" t="s">
        <v>5462</v>
      </c>
      <c r="W203" t="s">
        <v>2255</v>
      </c>
      <c r="X203" t="s">
        <v>827</v>
      </c>
      <c r="Y203" t="s">
        <v>827</v>
      </c>
      <c r="Z203" t="s">
        <v>5463</v>
      </c>
      <c r="AA203" t="s">
        <v>5464</v>
      </c>
      <c r="AB203" t="s">
        <v>5465</v>
      </c>
      <c r="AC203" t="s">
        <v>5466</v>
      </c>
      <c r="AD203" t="s">
        <v>5467</v>
      </c>
    </row>
    <row r="204" spans="1:30" x14ac:dyDescent="1.25">
      <c r="A204" t="s">
        <v>10</v>
      </c>
      <c r="B204" t="s">
        <v>285</v>
      </c>
      <c r="C204" t="s">
        <v>5468</v>
      </c>
      <c r="D204" t="s">
        <v>5469</v>
      </c>
      <c r="E204" t="s">
        <v>5470</v>
      </c>
      <c r="F204" t="s">
        <v>5471</v>
      </c>
      <c r="G204" t="s">
        <v>5472</v>
      </c>
      <c r="H204" t="s">
        <v>827</v>
      </c>
      <c r="I204" t="s">
        <v>5473</v>
      </c>
      <c r="J204" t="s">
        <v>5474</v>
      </c>
      <c r="K204" t="s">
        <v>5475</v>
      </c>
      <c r="L204" t="s">
        <v>827</v>
      </c>
      <c r="M204" t="s">
        <v>5476</v>
      </c>
      <c r="N204" t="s">
        <v>2047</v>
      </c>
      <c r="O204" t="s">
        <v>5477</v>
      </c>
      <c r="P204" t="s">
        <v>2255</v>
      </c>
      <c r="Q204" t="s">
        <v>5478</v>
      </c>
      <c r="R204" t="s">
        <v>5479</v>
      </c>
      <c r="S204" t="s">
        <v>1636</v>
      </c>
      <c r="T204" t="s">
        <v>1611</v>
      </c>
      <c r="U204" t="s">
        <v>5480</v>
      </c>
      <c r="V204" t="s">
        <v>5481</v>
      </c>
      <c r="W204" t="s">
        <v>5482</v>
      </c>
      <c r="X204" t="s">
        <v>5483</v>
      </c>
      <c r="Y204" t="s">
        <v>837</v>
      </c>
      <c r="Z204" t="s">
        <v>5484</v>
      </c>
      <c r="AA204" t="s">
        <v>5485</v>
      </c>
      <c r="AB204" t="s">
        <v>5486</v>
      </c>
      <c r="AC204" t="s">
        <v>5487</v>
      </c>
      <c r="AD204" t="s">
        <v>5488</v>
      </c>
    </row>
    <row r="205" spans="1:30" x14ac:dyDescent="1.25">
      <c r="A205" t="s">
        <v>10</v>
      </c>
      <c r="B205" t="s">
        <v>318</v>
      </c>
      <c r="C205" t="s">
        <v>5489</v>
      </c>
      <c r="D205" t="s">
        <v>5490</v>
      </c>
      <c r="E205" t="s">
        <v>5491</v>
      </c>
      <c r="F205" t="s">
        <v>5492</v>
      </c>
      <c r="G205" t="s">
        <v>5493</v>
      </c>
      <c r="H205" t="s">
        <v>827</v>
      </c>
      <c r="I205" t="s">
        <v>5494</v>
      </c>
      <c r="J205" t="s">
        <v>5495</v>
      </c>
      <c r="K205" t="s">
        <v>5496</v>
      </c>
      <c r="L205" t="s">
        <v>827</v>
      </c>
      <c r="M205" t="s">
        <v>5497</v>
      </c>
      <c r="N205" t="s">
        <v>850</v>
      </c>
      <c r="O205" t="s">
        <v>5498</v>
      </c>
      <c r="P205" t="s">
        <v>1998</v>
      </c>
      <c r="Q205" t="s">
        <v>5499</v>
      </c>
      <c r="R205" t="s">
        <v>5500</v>
      </c>
      <c r="S205" t="s">
        <v>874</v>
      </c>
      <c r="T205" t="s">
        <v>858</v>
      </c>
      <c r="U205" t="s">
        <v>5501</v>
      </c>
      <c r="V205" t="s">
        <v>5502</v>
      </c>
      <c r="W205" t="s">
        <v>2052</v>
      </c>
      <c r="X205" t="s">
        <v>5503</v>
      </c>
      <c r="Y205" t="s">
        <v>1506</v>
      </c>
      <c r="Z205" t="s">
        <v>5504</v>
      </c>
      <c r="AA205" t="s">
        <v>5505</v>
      </c>
      <c r="AB205" t="s">
        <v>5506</v>
      </c>
      <c r="AC205" t="s">
        <v>5507</v>
      </c>
      <c r="AD205" t="s">
        <v>5508</v>
      </c>
    </row>
    <row r="206" spans="1:30" x14ac:dyDescent="1.25">
      <c r="A206" t="s">
        <v>10</v>
      </c>
      <c r="B206" t="s">
        <v>324</v>
      </c>
      <c r="C206" t="s">
        <v>5509</v>
      </c>
      <c r="D206" t="s">
        <v>5510</v>
      </c>
      <c r="E206" t="s">
        <v>5511</v>
      </c>
      <c r="F206" t="s">
        <v>5512</v>
      </c>
      <c r="G206" t="s">
        <v>5513</v>
      </c>
      <c r="H206" t="s">
        <v>827</v>
      </c>
      <c r="I206" t="s">
        <v>5514</v>
      </c>
      <c r="J206" t="s">
        <v>5515</v>
      </c>
      <c r="K206" t="s">
        <v>5516</v>
      </c>
      <c r="L206" t="s">
        <v>827</v>
      </c>
      <c r="M206" t="s">
        <v>5517</v>
      </c>
      <c r="N206" t="s">
        <v>1506</v>
      </c>
      <c r="O206" t="s">
        <v>5518</v>
      </c>
      <c r="P206" t="s">
        <v>1144</v>
      </c>
      <c r="Q206" t="s">
        <v>5519</v>
      </c>
      <c r="R206" t="s">
        <v>5520</v>
      </c>
      <c r="S206" t="s">
        <v>1296</v>
      </c>
      <c r="T206" t="s">
        <v>1381</v>
      </c>
      <c r="U206" t="s">
        <v>1958</v>
      </c>
      <c r="V206" t="s">
        <v>5521</v>
      </c>
      <c r="W206" t="s">
        <v>5522</v>
      </c>
      <c r="X206" t="s">
        <v>5523</v>
      </c>
      <c r="Y206" t="s">
        <v>1064</v>
      </c>
      <c r="Z206" t="s">
        <v>5524</v>
      </c>
      <c r="AA206" t="s">
        <v>5525</v>
      </c>
      <c r="AB206" t="s">
        <v>5526</v>
      </c>
      <c r="AC206" t="s">
        <v>5527</v>
      </c>
      <c r="AD206" t="s">
        <v>5528</v>
      </c>
    </row>
    <row r="207" spans="1:30" x14ac:dyDescent="1.25">
      <c r="A207" t="s">
        <v>10</v>
      </c>
      <c r="B207" t="s">
        <v>332</v>
      </c>
      <c r="C207" t="s">
        <v>5529</v>
      </c>
      <c r="D207" t="s">
        <v>5530</v>
      </c>
      <c r="E207" t="s">
        <v>5531</v>
      </c>
      <c r="F207" t="s">
        <v>5532</v>
      </c>
      <c r="G207" t="s">
        <v>5533</v>
      </c>
      <c r="H207" t="s">
        <v>827</v>
      </c>
      <c r="I207" t="s">
        <v>5534</v>
      </c>
      <c r="J207" t="s">
        <v>5535</v>
      </c>
      <c r="K207" t="s">
        <v>5536</v>
      </c>
      <c r="L207" t="s">
        <v>827</v>
      </c>
      <c r="M207" t="s">
        <v>5537</v>
      </c>
      <c r="N207" t="s">
        <v>1506</v>
      </c>
      <c r="O207" t="s">
        <v>5538</v>
      </c>
      <c r="P207" t="s">
        <v>874</v>
      </c>
      <c r="Q207" t="s">
        <v>5539</v>
      </c>
      <c r="R207" t="s">
        <v>5540</v>
      </c>
      <c r="S207" t="s">
        <v>3224</v>
      </c>
      <c r="T207" t="s">
        <v>897</v>
      </c>
      <c r="U207" t="s">
        <v>5541</v>
      </c>
      <c r="V207" t="s">
        <v>5542</v>
      </c>
      <c r="W207" t="s">
        <v>1433</v>
      </c>
      <c r="X207" t="s">
        <v>5543</v>
      </c>
      <c r="Y207" t="s">
        <v>1191</v>
      </c>
      <c r="Z207" t="s">
        <v>5544</v>
      </c>
      <c r="AA207" t="s">
        <v>5545</v>
      </c>
      <c r="AB207" t="s">
        <v>5546</v>
      </c>
      <c r="AC207" t="s">
        <v>5547</v>
      </c>
      <c r="AD207" t="s">
        <v>5548</v>
      </c>
    </row>
    <row r="208" spans="1:30" x14ac:dyDescent="1.25">
      <c r="A208" t="s">
        <v>10</v>
      </c>
      <c r="B208" t="s">
        <v>361</v>
      </c>
      <c r="C208" t="s">
        <v>5549</v>
      </c>
      <c r="D208" t="s">
        <v>5550</v>
      </c>
      <c r="E208" t="s">
        <v>5551</v>
      </c>
      <c r="F208" t="s">
        <v>5552</v>
      </c>
      <c r="G208" t="s">
        <v>5553</v>
      </c>
      <c r="H208" t="s">
        <v>827</v>
      </c>
      <c r="I208" t="s">
        <v>5554</v>
      </c>
      <c r="J208" t="s">
        <v>5555</v>
      </c>
      <c r="K208" t="s">
        <v>5556</v>
      </c>
      <c r="L208" t="s">
        <v>827</v>
      </c>
      <c r="M208" t="s">
        <v>5557</v>
      </c>
      <c r="N208" t="s">
        <v>850</v>
      </c>
      <c r="O208" t="s">
        <v>5558</v>
      </c>
      <c r="P208" t="s">
        <v>1752</v>
      </c>
      <c r="Q208" t="s">
        <v>5559</v>
      </c>
      <c r="R208" t="s">
        <v>5560</v>
      </c>
      <c r="S208" t="s">
        <v>1095</v>
      </c>
      <c r="T208" t="s">
        <v>1951</v>
      </c>
      <c r="U208" t="s">
        <v>5561</v>
      </c>
      <c r="V208" t="s">
        <v>5562</v>
      </c>
      <c r="W208" t="s">
        <v>4708</v>
      </c>
      <c r="X208" t="s">
        <v>5563</v>
      </c>
      <c r="Y208" t="s">
        <v>1069</v>
      </c>
      <c r="Z208" t="s">
        <v>5564</v>
      </c>
      <c r="AA208" t="s">
        <v>5565</v>
      </c>
      <c r="AB208" t="s">
        <v>5566</v>
      </c>
      <c r="AC208" t="s">
        <v>5567</v>
      </c>
      <c r="AD208" t="s">
        <v>5568</v>
      </c>
    </row>
    <row r="209" spans="1:30" x14ac:dyDescent="1.25">
      <c r="A209" t="s">
        <v>10</v>
      </c>
      <c r="B209" t="s">
        <v>412</v>
      </c>
      <c r="C209" t="s">
        <v>5569</v>
      </c>
      <c r="D209" t="s">
        <v>5570</v>
      </c>
      <c r="E209" t="s">
        <v>5571</v>
      </c>
      <c r="F209" t="s">
        <v>5572</v>
      </c>
      <c r="G209" t="s">
        <v>5573</v>
      </c>
      <c r="H209" t="s">
        <v>827</v>
      </c>
      <c r="I209" t="s">
        <v>5574</v>
      </c>
      <c r="J209" t="s">
        <v>5575</v>
      </c>
      <c r="K209" t="s">
        <v>5576</v>
      </c>
      <c r="L209" t="s">
        <v>827</v>
      </c>
      <c r="M209" t="s">
        <v>5577</v>
      </c>
      <c r="N209" t="s">
        <v>1064</v>
      </c>
      <c r="O209" t="s">
        <v>5578</v>
      </c>
      <c r="P209" t="s">
        <v>1121</v>
      </c>
      <c r="Q209" t="s">
        <v>5579</v>
      </c>
      <c r="R209" t="s">
        <v>5580</v>
      </c>
      <c r="S209" t="s">
        <v>1355</v>
      </c>
      <c r="T209" t="s">
        <v>2102</v>
      </c>
      <c r="U209" t="s">
        <v>5581</v>
      </c>
      <c r="V209" t="s">
        <v>5582</v>
      </c>
      <c r="W209" t="s">
        <v>2052</v>
      </c>
      <c r="X209" t="s">
        <v>5583</v>
      </c>
      <c r="Y209" t="s">
        <v>1069</v>
      </c>
      <c r="Z209" t="s">
        <v>5584</v>
      </c>
      <c r="AA209" t="s">
        <v>5585</v>
      </c>
      <c r="AB209" t="s">
        <v>5586</v>
      </c>
      <c r="AC209" t="s">
        <v>5587</v>
      </c>
      <c r="AD209" t="s">
        <v>5588</v>
      </c>
    </row>
    <row r="210" spans="1:30" x14ac:dyDescent="1.25">
      <c r="A210" t="s">
        <v>10</v>
      </c>
      <c r="B210" t="s">
        <v>442</v>
      </c>
      <c r="C210" t="s">
        <v>5589</v>
      </c>
      <c r="D210" t="s">
        <v>5590</v>
      </c>
      <c r="E210" t="s">
        <v>5591</v>
      </c>
      <c r="F210" t="s">
        <v>5592</v>
      </c>
      <c r="G210" t="s">
        <v>5593</v>
      </c>
      <c r="H210" t="s">
        <v>827</v>
      </c>
      <c r="I210" t="s">
        <v>5594</v>
      </c>
      <c r="J210" t="s">
        <v>5595</v>
      </c>
      <c r="K210" t="s">
        <v>5596</v>
      </c>
      <c r="L210" t="s">
        <v>827</v>
      </c>
      <c r="M210" t="s">
        <v>5597</v>
      </c>
      <c r="N210" t="s">
        <v>1576</v>
      </c>
      <c r="O210" t="s">
        <v>5598</v>
      </c>
      <c r="P210" t="s">
        <v>957</v>
      </c>
      <c r="Q210" t="s">
        <v>5599</v>
      </c>
      <c r="R210" t="s">
        <v>5600</v>
      </c>
      <c r="S210" t="s">
        <v>903</v>
      </c>
      <c r="T210" t="s">
        <v>1679</v>
      </c>
      <c r="U210" t="s">
        <v>5601</v>
      </c>
      <c r="V210" t="s">
        <v>5602</v>
      </c>
      <c r="W210" t="s">
        <v>903</v>
      </c>
      <c r="X210" t="s">
        <v>5603</v>
      </c>
      <c r="Y210" t="s">
        <v>1576</v>
      </c>
      <c r="Z210" t="s">
        <v>5604</v>
      </c>
      <c r="AA210" t="s">
        <v>5605</v>
      </c>
      <c r="AB210" t="s">
        <v>5606</v>
      </c>
      <c r="AC210" t="s">
        <v>5607</v>
      </c>
      <c r="AD210" t="s">
        <v>5608</v>
      </c>
    </row>
    <row r="211" spans="1:30" x14ac:dyDescent="1.25">
      <c r="A211" t="s">
        <v>10</v>
      </c>
      <c r="B211" t="s">
        <v>468</v>
      </c>
      <c r="C211" t="s">
        <v>5609</v>
      </c>
      <c r="D211" t="s">
        <v>5610</v>
      </c>
      <c r="E211" t="s">
        <v>5611</v>
      </c>
      <c r="F211" t="s">
        <v>5612</v>
      </c>
      <c r="G211" t="s">
        <v>5613</v>
      </c>
      <c r="H211" t="s">
        <v>827</v>
      </c>
      <c r="I211" t="s">
        <v>5614</v>
      </c>
      <c r="J211" t="s">
        <v>5615</v>
      </c>
      <c r="K211" t="s">
        <v>2750</v>
      </c>
      <c r="L211" t="s">
        <v>827</v>
      </c>
      <c r="M211" t="s">
        <v>5616</v>
      </c>
      <c r="N211" t="s">
        <v>2255</v>
      </c>
      <c r="O211" t="s">
        <v>5617</v>
      </c>
      <c r="P211" t="s">
        <v>874</v>
      </c>
      <c r="Q211" t="s">
        <v>5618</v>
      </c>
      <c r="R211" t="s">
        <v>5619</v>
      </c>
      <c r="S211" t="s">
        <v>827</v>
      </c>
      <c r="T211" t="s">
        <v>5620</v>
      </c>
      <c r="U211" t="s">
        <v>5621</v>
      </c>
      <c r="V211" t="s">
        <v>5622</v>
      </c>
      <c r="W211" t="s">
        <v>957</v>
      </c>
      <c r="X211" t="s">
        <v>5623</v>
      </c>
      <c r="Y211" t="s">
        <v>2346</v>
      </c>
      <c r="Z211" t="s">
        <v>5624</v>
      </c>
      <c r="AA211" t="s">
        <v>5625</v>
      </c>
      <c r="AB211" t="s">
        <v>5626</v>
      </c>
      <c r="AC211" t="s">
        <v>827</v>
      </c>
      <c r="AD211" t="s">
        <v>5627</v>
      </c>
    </row>
    <row r="212" spans="1:30" x14ac:dyDescent="1.25">
      <c r="A212" t="s">
        <v>10</v>
      </c>
      <c r="B212" t="s">
        <v>535</v>
      </c>
      <c r="C212" t="s">
        <v>5628</v>
      </c>
      <c r="D212" t="s">
        <v>5629</v>
      </c>
      <c r="E212" t="s">
        <v>5630</v>
      </c>
      <c r="F212" t="s">
        <v>5631</v>
      </c>
      <c r="G212" t="s">
        <v>5632</v>
      </c>
      <c r="H212" t="s">
        <v>827</v>
      </c>
      <c r="I212" t="s">
        <v>5633</v>
      </c>
      <c r="J212" t="s">
        <v>5634</v>
      </c>
      <c r="K212" t="s">
        <v>5635</v>
      </c>
      <c r="L212" t="s">
        <v>827</v>
      </c>
      <c r="M212" t="s">
        <v>5636</v>
      </c>
      <c r="N212" t="s">
        <v>1810</v>
      </c>
      <c r="O212" t="s">
        <v>5637</v>
      </c>
      <c r="P212" t="s">
        <v>827</v>
      </c>
      <c r="Q212" t="s">
        <v>5638</v>
      </c>
      <c r="R212" t="s">
        <v>5639</v>
      </c>
      <c r="S212" t="s">
        <v>874</v>
      </c>
      <c r="T212" t="s">
        <v>1908</v>
      </c>
      <c r="U212" t="s">
        <v>5640</v>
      </c>
      <c r="V212" t="s">
        <v>5640</v>
      </c>
      <c r="W212" t="s">
        <v>827</v>
      </c>
      <c r="X212" t="s">
        <v>5641</v>
      </c>
      <c r="Y212" t="s">
        <v>1005</v>
      </c>
      <c r="Z212" t="s">
        <v>5642</v>
      </c>
      <c r="AA212" t="s">
        <v>5643</v>
      </c>
      <c r="AB212" t="s">
        <v>5643</v>
      </c>
      <c r="AC212" t="s">
        <v>827</v>
      </c>
      <c r="AD212" t="s">
        <v>827</v>
      </c>
    </row>
    <row r="213" spans="1:30" x14ac:dyDescent="1.25">
      <c r="A213" t="s">
        <v>10</v>
      </c>
      <c r="B213" t="s">
        <v>537</v>
      </c>
      <c r="C213" t="s">
        <v>5644</v>
      </c>
      <c r="D213" t="s">
        <v>5645</v>
      </c>
      <c r="E213" t="s">
        <v>5646</v>
      </c>
      <c r="F213" t="s">
        <v>5647</v>
      </c>
      <c r="G213" t="s">
        <v>5648</v>
      </c>
      <c r="H213" t="s">
        <v>827</v>
      </c>
      <c r="I213" t="s">
        <v>5649</v>
      </c>
      <c r="J213" t="s">
        <v>2547</v>
      </c>
      <c r="K213" t="s">
        <v>5650</v>
      </c>
      <c r="L213" t="s">
        <v>827</v>
      </c>
      <c r="M213" t="s">
        <v>5651</v>
      </c>
      <c r="N213" t="s">
        <v>2255</v>
      </c>
      <c r="O213" t="s">
        <v>5652</v>
      </c>
      <c r="P213" t="s">
        <v>874</v>
      </c>
      <c r="Q213" t="s">
        <v>5653</v>
      </c>
      <c r="R213" t="s">
        <v>5654</v>
      </c>
      <c r="S213" t="s">
        <v>827</v>
      </c>
      <c r="T213" t="s">
        <v>2208</v>
      </c>
      <c r="U213" t="s">
        <v>5655</v>
      </c>
      <c r="V213" t="s">
        <v>5656</v>
      </c>
      <c r="W213" t="s">
        <v>856</v>
      </c>
      <c r="X213" t="s">
        <v>5657</v>
      </c>
      <c r="Y213" t="s">
        <v>833</v>
      </c>
      <c r="Z213" t="s">
        <v>5658</v>
      </c>
      <c r="AA213" t="s">
        <v>5659</v>
      </c>
      <c r="AB213" t="s">
        <v>5660</v>
      </c>
      <c r="AC213" t="s">
        <v>5661</v>
      </c>
      <c r="AD213" t="s">
        <v>5662</v>
      </c>
    </row>
    <row r="214" spans="1:30" x14ac:dyDescent="1.25">
      <c r="A214" t="s">
        <v>10</v>
      </c>
      <c r="B214" t="s">
        <v>538</v>
      </c>
      <c r="C214" t="s">
        <v>5663</v>
      </c>
      <c r="D214" t="s">
        <v>5664</v>
      </c>
      <c r="E214" t="s">
        <v>5665</v>
      </c>
      <c r="F214" t="s">
        <v>5666</v>
      </c>
      <c r="G214" t="s">
        <v>849</v>
      </c>
      <c r="H214" t="s">
        <v>827</v>
      </c>
      <c r="I214" t="s">
        <v>5667</v>
      </c>
      <c r="J214" t="s">
        <v>5668</v>
      </c>
      <c r="K214" t="s">
        <v>5669</v>
      </c>
      <c r="L214" t="s">
        <v>827</v>
      </c>
      <c r="M214" t="s">
        <v>5670</v>
      </c>
      <c r="N214" t="s">
        <v>833</v>
      </c>
      <c r="O214" t="s">
        <v>5671</v>
      </c>
      <c r="P214" t="s">
        <v>1998</v>
      </c>
      <c r="Q214" t="s">
        <v>5672</v>
      </c>
      <c r="R214" t="s">
        <v>5673</v>
      </c>
      <c r="S214" t="s">
        <v>837</v>
      </c>
      <c r="T214" t="s">
        <v>1355</v>
      </c>
      <c r="U214" t="s">
        <v>5674</v>
      </c>
      <c r="V214" t="s">
        <v>5675</v>
      </c>
      <c r="W214" t="s">
        <v>2163</v>
      </c>
      <c r="X214" t="s">
        <v>5676</v>
      </c>
      <c r="Y214" t="s">
        <v>1296</v>
      </c>
      <c r="Z214" t="s">
        <v>5677</v>
      </c>
      <c r="AA214" t="s">
        <v>5678</v>
      </c>
      <c r="AB214" t="s">
        <v>5679</v>
      </c>
      <c r="AC214" t="s">
        <v>5680</v>
      </c>
      <c r="AD214" t="s">
        <v>5681</v>
      </c>
    </row>
    <row r="215" spans="1:30" x14ac:dyDescent="1.25">
      <c r="A215" t="s">
        <v>10</v>
      </c>
      <c r="B215" t="s">
        <v>599</v>
      </c>
      <c r="C215" t="s">
        <v>5682</v>
      </c>
      <c r="D215" t="s">
        <v>5683</v>
      </c>
      <c r="E215" t="s">
        <v>5684</v>
      </c>
      <c r="F215" t="s">
        <v>5685</v>
      </c>
      <c r="G215" t="s">
        <v>5686</v>
      </c>
      <c r="H215" t="s">
        <v>827</v>
      </c>
      <c r="I215" t="s">
        <v>5687</v>
      </c>
      <c r="J215" t="s">
        <v>5688</v>
      </c>
      <c r="K215" t="s">
        <v>5689</v>
      </c>
      <c r="L215" t="s">
        <v>827</v>
      </c>
      <c r="M215" t="s">
        <v>5690</v>
      </c>
      <c r="N215" t="s">
        <v>1576</v>
      </c>
      <c r="O215" t="s">
        <v>5691</v>
      </c>
      <c r="P215" t="s">
        <v>827</v>
      </c>
      <c r="Q215" t="s">
        <v>5692</v>
      </c>
      <c r="R215" t="s">
        <v>5693</v>
      </c>
      <c r="S215" t="s">
        <v>827</v>
      </c>
      <c r="T215" t="s">
        <v>2931</v>
      </c>
      <c r="U215" t="s">
        <v>5694</v>
      </c>
      <c r="V215" t="s">
        <v>4728</v>
      </c>
      <c r="W215" t="s">
        <v>1619</v>
      </c>
      <c r="X215" t="s">
        <v>5695</v>
      </c>
      <c r="Y215" t="s">
        <v>837</v>
      </c>
      <c r="Z215" t="s">
        <v>5696</v>
      </c>
      <c r="AA215" t="s">
        <v>5697</v>
      </c>
      <c r="AB215" t="s">
        <v>5698</v>
      </c>
      <c r="AC215" t="s">
        <v>5699</v>
      </c>
      <c r="AD215" t="s">
        <v>5700</v>
      </c>
    </row>
    <row r="216" spans="1:30" x14ac:dyDescent="1.25">
      <c r="A216" t="s">
        <v>10</v>
      </c>
      <c r="B216" t="s">
        <v>601</v>
      </c>
      <c r="C216" t="s">
        <v>5701</v>
      </c>
      <c r="D216" t="s">
        <v>5702</v>
      </c>
      <c r="E216" t="s">
        <v>5703</v>
      </c>
      <c r="F216" t="s">
        <v>5704</v>
      </c>
      <c r="G216" t="s">
        <v>5705</v>
      </c>
      <c r="H216" t="s">
        <v>827</v>
      </c>
      <c r="I216" t="s">
        <v>5706</v>
      </c>
      <c r="J216" t="s">
        <v>5707</v>
      </c>
      <c r="K216" t="s">
        <v>5708</v>
      </c>
      <c r="L216" t="s">
        <v>827</v>
      </c>
      <c r="M216" t="s">
        <v>5709</v>
      </c>
      <c r="N216" t="s">
        <v>2255</v>
      </c>
      <c r="O216" t="s">
        <v>5710</v>
      </c>
      <c r="P216" t="s">
        <v>1751</v>
      </c>
      <c r="Q216" t="s">
        <v>5711</v>
      </c>
      <c r="R216" t="s">
        <v>5712</v>
      </c>
      <c r="S216" t="s">
        <v>1144</v>
      </c>
      <c r="T216" t="s">
        <v>1810</v>
      </c>
      <c r="U216" t="s">
        <v>5713</v>
      </c>
      <c r="V216" t="s">
        <v>5714</v>
      </c>
      <c r="W216" t="s">
        <v>5715</v>
      </c>
      <c r="X216" t="s">
        <v>5716</v>
      </c>
      <c r="Y216" t="s">
        <v>1576</v>
      </c>
      <c r="Z216" t="s">
        <v>5717</v>
      </c>
      <c r="AA216" t="s">
        <v>5718</v>
      </c>
      <c r="AB216" t="s">
        <v>5719</v>
      </c>
      <c r="AC216" t="s">
        <v>5720</v>
      </c>
      <c r="AD216" t="s">
        <v>5721</v>
      </c>
    </row>
    <row r="217" spans="1:30" x14ac:dyDescent="1.25">
      <c r="A217" t="s">
        <v>10</v>
      </c>
      <c r="B217" t="s">
        <v>659</v>
      </c>
      <c r="C217" t="s">
        <v>5722</v>
      </c>
      <c r="D217" t="s">
        <v>5723</v>
      </c>
      <c r="E217" t="s">
        <v>5724</v>
      </c>
      <c r="F217" t="s">
        <v>5725</v>
      </c>
      <c r="G217" t="s">
        <v>5726</v>
      </c>
      <c r="H217" t="s">
        <v>827</v>
      </c>
      <c r="I217" t="s">
        <v>5727</v>
      </c>
      <c r="J217" t="s">
        <v>5728</v>
      </c>
      <c r="K217" t="s">
        <v>5729</v>
      </c>
      <c r="L217" t="s">
        <v>827</v>
      </c>
      <c r="M217" t="s">
        <v>5730</v>
      </c>
      <c r="N217" t="s">
        <v>2051</v>
      </c>
      <c r="O217" t="s">
        <v>5731</v>
      </c>
      <c r="P217" t="s">
        <v>874</v>
      </c>
      <c r="Q217" t="s">
        <v>5732</v>
      </c>
      <c r="R217" t="s">
        <v>5733</v>
      </c>
      <c r="S217" t="s">
        <v>3470</v>
      </c>
      <c r="T217" t="s">
        <v>1095</v>
      </c>
      <c r="U217" t="s">
        <v>5734</v>
      </c>
      <c r="V217" t="s">
        <v>5735</v>
      </c>
      <c r="W217" t="s">
        <v>2029</v>
      </c>
      <c r="X217" t="s">
        <v>5736</v>
      </c>
      <c r="Y217" t="s">
        <v>1869</v>
      </c>
      <c r="Z217" t="s">
        <v>5737</v>
      </c>
      <c r="AA217" t="s">
        <v>5738</v>
      </c>
      <c r="AB217" t="s">
        <v>5739</v>
      </c>
      <c r="AC217" t="s">
        <v>5740</v>
      </c>
      <c r="AD217" t="s">
        <v>5741</v>
      </c>
    </row>
    <row r="218" spans="1:30" x14ac:dyDescent="1.25">
      <c r="A218" t="s">
        <v>10</v>
      </c>
      <c r="B218" t="s">
        <v>669</v>
      </c>
      <c r="C218" t="s">
        <v>5742</v>
      </c>
      <c r="D218" t="s">
        <v>5743</v>
      </c>
      <c r="E218" t="s">
        <v>5744</v>
      </c>
      <c r="F218" t="s">
        <v>5745</v>
      </c>
      <c r="G218" t="s">
        <v>5746</v>
      </c>
      <c r="H218" t="s">
        <v>827</v>
      </c>
      <c r="I218" t="s">
        <v>5747</v>
      </c>
      <c r="J218" t="s">
        <v>5748</v>
      </c>
      <c r="K218" t="s">
        <v>5749</v>
      </c>
      <c r="L218" t="s">
        <v>827</v>
      </c>
      <c r="M218" t="s">
        <v>5750</v>
      </c>
      <c r="N218" t="s">
        <v>1619</v>
      </c>
      <c r="O218" t="s">
        <v>5751</v>
      </c>
      <c r="P218" t="s">
        <v>957</v>
      </c>
      <c r="Q218" t="s">
        <v>5752</v>
      </c>
      <c r="R218" t="s">
        <v>5753</v>
      </c>
      <c r="S218" t="s">
        <v>1674</v>
      </c>
      <c r="T218" t="s">
        <v>3851</v>
      </c>
      <c r="U218" t="s">
        <v>5754</v>
      </c>
      <c r="V218" t="s">
        <v>5459</v>
      </c>
      <c r="W218" t="s">
        <v>3539</v>
      </c>
      <c r="X218" t="s">
        <v>5755</v>
      </c>
      <c r="Y218" t="s">
        <v>1850</v>
      </c>
      <c r="Z218" t="s">
        <v>5756</v>
      </c>
      <c r="AA218" t="s">
        <v>5757</v>
      </c>
      <c r="AB218" t="s">
        <v>5758</v>
      </c>
      <c r="AC218" t="s">
        <v>5759</v>
      </c>
      <c r="AD218" t="s">
        <v>5760</v>
      </c>
    </row>
    <row r="219" spans="1:30" x14ac:dyDescent="1.25">
      <c r="A219" t="s">
        <v>10</v>
      </c>
      <c r="B219" t="s">
        <v>769</v>
      </c>
      <c r="C219" t="s">
        <v>5761</v>
      </c>
      <c r="D219" t="s">
        <v>5762</v>
      </c>
      <c r="E219" t="s">
        <v>5763</v>
      </c>
      <c r="F219" t="s">
        <v>5764</v>
      </c>
      <c r="G219" t="s">
        <v>5765</v>
      </c>
      <c r="H219" t="s">
        <v>827</v>
      </c>
      <c r="I219" t="s">
        <v>5766</v>
      </c>
      <c r="J219" t="s">
        <v>5767</v>
      </c>
      <c r="K219" t="s">
        <v>5768</v>
      </c>
      <c r="L219" t="s">
        <v>827</v>
      </c>
      <c r="M219" t="s">
        <v>5769</v>
      </c>
      <c r="N219" t="s">
        <v>1041</v>
      </c>
      <c r="O219" t="s">
        <v>5770</v>
      </c>
      <c r="P219" t="s">
        <v>870</v>
      </c>
      <c r="Q219" t="s">
        <v>5771</v>
      </c>
      <c r="R219" t="s">
        <v>4706</v>
      </c>
      <c r="S219" t="s">
        <v>874</v>
      </c>
      <c r="T219" t="s">
        <v>5772</v>
      </c>
      <c r="U219" t="s">
        <v>5773</v>
      </c>
      <c r="V219" t="s">
        <v>5774</v>
      </c>
      <c r="W219" t="s">
        <v>5775</v>
      </c>
      <c r="X219" t="s">
        <v>5776</v>
      </c>
      <c r="Y219" t="s">
        <v>1138</v>
      </c>
      <c r="Z219" t="s">
        <v>5777</v>
      </c>
      <c r="AA219" t="s">
        <v>5778</v>
      </c>
      <c r="AB219" t="s">
        <v>5779</v>
      </c>
      <c r="AC219" t="s">
        <v>5780</v>
      </c>
      <c r="AD219" t="s">
        <v>5781</v>
      </c>
    </row>
    <row r="220" spans="1:30" x14ac:dyDescent="1.25">
      <c r="A220" t="s">
        <v>11</v>
      </c>
      <c r="B220" t="s">
        <v>134</v>
      </c>
      <c r="C220" t="s">
        <v>5782</v>
      </c>
      <c r="D220" t="s">
        <v>5783</v>
      </c>
      <c r="E220" t="s">
        <v>5784</v>
      </c>
      <c r="F220" t="s">
        <v>5785</v>
      </c>
      <c r="G220" t="s">
        <v>5786</v>
      </c>
      <c r="H220" t="s">
        <v>2948</v>
      </c>
      <c r="I220" t="s">
        <v>5787</v>
      </c>
      <c r="J220" t="s">
        <v>5788</v>
      </c>
      <c r="K220" t="s">
        <v>5789</v>
      </c>
      <c r="L220" t="s">
        <v>5790</v>
      </c>
      <c r="M220" t="s">
        <v>5791</v>
      </c>
      <c r="N220" t="s">
        <v>1869</v>
      </c>
      <c r="O220" t="s">
        <v>5792</v>
      </c>
      <c r="P220" t="s">
        <v>3420</v>
      </c>
      <c r="Q220" t="s">
        <v>5793</v>
      </c>
      <c r="R220" t="s">
        <v>5794</v>
      </c>
      <c r="S220" t="s">
        <v>837</v>
      </c>
      <c r="T220" t="s">
        <v>874</v>
      </c>
      <c r="U220" t="s">
        <v>5412</v>
      </c>
      <c r="V220" t="s">
        <v>5795</v>
      </c>
      <c r="W220" t="s">
        <v>5796</v>
      </c>
      <c r="X220" t="s">
        <v>5797</v>
      </c>
      <c r="Y220" t="s">
        <v>1149</v>
      </c>
      <c r="Z220" t="s">
        <v>5798</v>
      </c>
      <c r="AA220" t="s">
        <v>5799</v>
      </c>
      <c r="AB220" t="s">
        <v>5800</v>
      </c>
      <c r="AC220" t="s">
        <v>5801</v>
      </c>
      <c r="AD220" t="s">
        <v>5802</v>
      </c>
    </row>
    <row r="221" spans="1:30" x14ac:dyDescent="1.25">
      <c r="A221" t="s">
        <v>11</v>
      </c>
      <c r="B221" t="s">
        <v>151</v>
      </c>
      <c r="C221" t="s">
        <v>5803</v>
      </c>
      <c r="D221" t="s">
        <v>5804</v>
      </c>
      <c r="E221" t="s">
        <v>5805</v>
      </c>
      <c r="F221" t="s">
        <v>5806</v>
      </c>
      <c r="G221" t="s">
        <v>5807</v>
      </c>
      <c r="H221" t="s">
        <v>5808</v>
      </c>
      <c r="I221" t="s">
        <v>5809</v>
      </c>
      <c r="J221" t="s">
        <v>5810</v>
      </c>
      <c r="K221" t="s">
        <v>5811</v>
      </c>
      <c r="L221" t="s">
        <v>5812</v>
      </c>
      <c r="M221" t="s">
        <v>5813</v>
      </c>
      <c r="N221" t="s">
        <v>1869</v>
      </c>
      <c r="O221" t="s">
        <v>5814</v>
      </c>
      <c r="P221" t="s">
        <v>5815</v>
      </c>
      <c r="Q221" t="s">
        <v>5816</v>
      </c>
      <c r="R221" t="s">
        <v>5817</v>
      </c>
      <c r="S221" t="s">
        <v>1892</v>
      </c>
      <c r="T221" t="s">
        <v>874</v>
      </c>
      <c r="U221" t="s">
        <v>5818</v>
      </c>
      <c r="V221" t="s">
        <v>5819</v>
      </c>
      <c r="W221" t="s">
        <v>5820</v>
      </c>
      <c r="X221" t="s">
        <v>5821</v>
      </c>
      <c r="Y221" t="s">
        <v>1005</v>
      </c>
      <c r="Z221" t="s">
        <v>5822</v>
      </c>
      <c r="AA221" t="s">
        <v>5823</v>
      </c>
      <c r="AB221" t="s">
        <v>5824</v>
      </c>
      <c r="AC221" t="s">
        <v>5825</v>
      </c>
      <c r="AD221" t="s">
        <v>5826</v>
      </c>
    </row>
    <row r="222" spans="1:30" x14ac:dyDescent="1.25">
      <c r="A222" t="s">
        <v>11</v>
      </c>
      <c r="B222" t="s">
        <v>273</v>
      </c>
      <c r="C222" t="s">
        <v>5827</v>
      </c>
      <c r="D222" t="s">
        <v>5828</v>
      </c>
      <c r="E222" t="s">
        <v>5829</v>
      </c>
      <c r="F222" t="s">
        <v>5830</v>
      </c>
      <c r="G222" t="s">
        <v>5831</v>
      </c>
      <c r="H222" t="s">
        <v>5832</v>
      </c>
      <c r="I222" t="s">
        <v>5833</v>
      </c>
      <c r="J222" t="s">
        <v>5834</v>
      </c>
      <c r="K222" t="s">
        <v>5835</v>
      </c>
      <c r="L222" t="s">
        <v>5836</v>
      </c>
      <c r="M222" t="s">
        <v>5837</v>
      </c>
      <c r="N222" t="s">
        <v>1064</v>
      </c>
      <c r="O222" t="s">
        <v>5838</v>
      </c>
      <c r="P222" t="s">
        <v>1752</v>
      </c>
      <c r="Q222" t="s">
        <v>5839</v>
      </c>
      <c r="R222" t="s">
        <v>5840</v>
      </c>
      <c r="S222" t="s">
        <v>5296</v>
      </c>
      <c r="T222" t="s">
        <v>827</v>
      </c>
      <c r="U222" t="s">
        <v>5841</v>
      </c>
      <c r="V222" t="s">
        <v>5842</v>
      </c>
      <c r="W222" t="s">
        <v>5843</v>
      </c>
      <c r="X222" t="s">
        <v>5844</v>
      </c>
      <c r="Y222" t="s">
        <v>2208</v>
      </c>
      <c r="Z222" t="s">
        <v>5845</v>
      </c>
      <c r="AA222" t="s">
        <v>5846</v>
      </c>
      <c r="AB222" t="s">
        <v>5847</v>
      </c>
      <c r="AC222" t="s">
        <v>5848</v>
      </c>
      <c r="AD222" t="s">
        <v>5849</v>
      </c>
    </row>
    <row r="223" spans="1:30" x14ac:dyDescent="1.25">
      <c r="A223" t="s">
        <v>11</v>
      </c>
      <c r="B223" t="s">
        <v>347</v>
      </c>
      <c r="C223" t="s">
        <v>5850</v>
      </c>
      <c r="D223" t="s">
        <v>5851</v>
      </c>
      <c r="E223" t="s">
        <v>5852</v>
      </c>
      <c r="F223" t="s">
        <v>5853</v>
      </c>
      <c r="G223" t="s">
        <v>5854</v>
      </c>
      <c r="H223" t="s">
        <v>5855</v>
      </c>
      <c r="I223" t="s">
        <v>5856</v>
      </c>
      <c r="J223" t="s">
        <v>5857</v>
      </c>
      <c r="K223" t="s">
        <v>5858</v>
      </c>
      <c r="L223" t="s">
        <v>5859</v>
      </c>
      <c r="M223" t="s">
        <v>5860</v>
      </c>
      <c r="N223" t="s">
        <v>1381</v>
      </c>
      <c r="O223" t="s">
        <v>5861</v>
      </c>
      <c r="P223" t="s">
        <v>1611</v>
      </c>
      <c r="Q223" t="s">
        <v>5862</v>
      </c>
      <c r="R223" t="s">
        <v>5863</v>
      </c>
      <c r="S223" t="s">
        <v>5864</v>
      </c>
      <c r="T223" t="s">
        <v>874</v>
      </c>
      <c r="U223" t="s">
        <v>5865</v>
      </c>
      <c r="V223" t="s">
        <v>5866</v>
      </c>
      <c r="W223" t="s">
        <v>5867</v>
      </c>
      <c r="X223" t="s">
        <v>5868</v>
      </c>
      <c r="Y223" t="s">
        <v>1355</v>
      </c>
      <c r="Z223" t="s">
        <v>5869</v>
      </c>
      <c r="AA223" t="s">
        <v>5870</v>
      </c>
      <c r="AB223" t="s">
        <v>5871</v>
      </c>
      <c r="AC223" t="s">
        <v>5872</v>
      </c>
      <c r="AD223" t="s">
        <v>5873</v>
      </c>
    </row>
    <row r="224" spans="1:30" x14ac:dyDescent="1.25">
      <c r="A224" t="s">
        <v>11</v>
      </c>
      <c r="B224" t="s">
        <v>383</v>
      </c>
      <c r="C224" t="s">
        <v>5874</v>
      </c>
      <c r="D224" t="s">
        <v>5875</v>
      </c>
      <c r="E224" t="s">
        <v>5876</v>
      </c>
      <c r="F224" t="s">
        <v>5877</v>
      </c>
      <c r="G224" t="s">
        <v>5878</v>
      </c>
      <c r="H224" t="s">
        <v>5879</v>
      </c>
      <c r="I224" t="s">
        <v>5880</v>
      </c>
      <c r="J224" t="s">
        <v>5881</v>
      </c>
      <c r="K224" t="s">
        <v>5882</v>
      </c>
      <c r="L224" t="s">
        <v>5883</v>
      </c>
      <c r="M224" t="s">
        <v>5884</v>
      </c>
      <c r="N224" t="s">
        <v>833</v>
      </c>
      <c r="O224" t="s">
        <v>5885</v>
      </c>
      <c r="P224" t="s">
        <v>1750</v>
      </c>
      <c r="Q224" t="s">
        <v>5886</v>
      </c>
      <c r="R224" t="s">
        <v>5887</v>
      </c>
      <c r="S224" t="s">
        <v>1355</v>
      </c>
      <c r="T224" t="s">
        <v>827</v>
      </c>
      <c r="U224" t="s">
        <v>5888</v>
      </c>
      <c r="V224" t="s">
        <v>5889</v>
      </c>
      <c r="W224" t="s">
        <v>5890</v>
      </c>
      <c r="X224" t="s">
        <v>5891</v>
      </c>
      <c r="Y224" t="s">
        <v>3494</v>
      </c>
      <c r="Z224" t="s">
        <v>5892</v>
      </c>
      <c r="AA224" t="s">
        <v>5893</v>
      </c>
      <c r="AB224" t="s">
        <v>5894</v>
      </c>
      <c r="AC224" t="s">
        <v>5895</v>
      </c>
      <c r="AD224" t="s">
        <v>5896</v>
      </c>
    </row>
    <row r="225" spans="1:30" x14ac:dyDescent="1.25">
      <c r="A225" t="s">
        <v>11</v>
      </c>
      <c r="B225" t="s">
        <v>408</v>
      </c>
      <c r="C225" t="s">
        <v>5897</v>
      </c>
      <c r="D225" t="s">
        <v>5898</v>
      </c>
      <c r="E225" t="s">
        <v>5899</v>
      </c>
      <c r="F225" t="s">
        <v>5900</v>
      </c>
      <c r="G225" t="s">
        <v>5901</v>
      </c>
      <c r="H225" t="s">
        <v>5902</v>
      </c>
      <c r="I225" t="s">
        <v>5903</v>
      </c>
      <c r="J225" t="s">
        <v>5904</v>
      </c>
      <c r="K225" t="s">
        <v>5905</v>
      </c>
      <c r="L225" t="s">
        <v>5906</v>
      </c>
      <c r="M225" t="s">
        <v>5907</v>
      </c>
      <c r="N225" t="s">
        <v>833</v>
      </c>
      <c r="O225" t="s">
        <v>5908</v>
      </c>
      <c r="P225" t="s">
        <v>1279</v>
      </c>
      <c r="Q225" t="s">
        <v>5909</v>
      </c>
      <c r="R225" t="s">
        <v>5910</v>
      </c>
      <c r="S225" t="s">
        <v>1459</v>
      </c>
      <c r="T225" t="s">
        <v>827</v>
      </c>
      <c r="U225" t="s">
        <v>5911</v>
      </c>
      <c r="V225" t="s">
        <v>5912</v>
      </c>
      <c r="W225" t="s">
        <v>5913</v>
      </c>
      <c r="X225" t="s">
        <v>5914</v>
      </c>
      <c r="Y225" t="s">
        <v>1484</v>
      </c>
      <c r="Z225" t="s">
        <v>5915</v>
      </c>
      <c r="AA225" t="s">
        <v>5916</v>
      </c>
      <c r="AB225" t="s">
        <v>5917</v>
      </c>
      <c r="AC225" t="s">
        <v>5918</v>
      </c>
      <c r="AD225" t="s">
        <v>5919</v>
      </c>
    </row>
    <row r="226" spans="1:30" x14ac:dyDescent="1.25">
      <c r="A226" t="s">
        <v>11</v>
      </c>
      <c r="B226" t="s">
        <v>415</v>
      </c>
      <c r="C226" t="s">
        <v>5920</v>
      </c>
      <c r="D226" t="s">
        <v>5921</v>
      </c>
      <c r="E226" t="s">
        <v>5922</v>
      </c>
      <c r="F226" t="s">
        <v>5923</v>
      </c>
      <c r="G226" t="s">
        <v>5924</v>
      </c>
      <c r="H226" t="s">
        <v>5925</v>
      </c>
      <c r="I226" t="s">
        <v>5926</v>
      </c>
      <c r="J226" t="s">
        <v>5927</v>
      </c>
      <c r="K226" t="s">
        <v>5928</v>
      </c>
      <c r="L226" t="s">
        <v>5929</v>
      </c>
      <c r="M226" t="s">
        <v>5930</v>
      </c>
      <c r="N226" t="s">
        <v>1619</v>
      </c>
      <c r="O226" t="s">
        <v>5931</v>
      </c>
      <c r="P226" t="s">
        <v>1144</v>
      </c>
      <c r="Q226" t="s">
        <v>5932</v>
      </c>
      <c r="R226" t="s">
        <v>5933</v>
      </c>
      <c r="S226" t="s">
        <v>1998</v>
      </c>
      <c r="T226" t="s">
        <v>1144</v>
      </c>
      <c r="U226" t="s">
        <v>5934</v>
      </c>
      <c r="V226" t="s">
        <v>5935</v>
      </c>
      <c r="W226" t="s">
        <v>3106</v>
      </c>
      <c r="X226" t="s">
        <v>5936</v>
      </c>
      <c r="Y226" t="s">
        <v>1433</v>
      </c>
      <c r="Z226" t="s">
        <v>5937</v>
      </c>
      <c r="AA226" t="s">
        <v>5938</v>
      </c>
      <c r="AB226" t="s">
        <v>5939</v>
      </c>
      <c r="AC226" t="s">
        <v>5940</v>
      </c>
      <c r="AD226" t="s">
        <v>5941</v>
      </c>
    </row>
    <row r="227" spans="1:30" x14ac:dyDescent="1.25">
      <c r="A227" t="s">
        <v>11</v>
      </c>
      <c r="B227" t="s">
        <v>454</v>
      </c>
      <c r="C227" t="s">
        <v>5942</v>
      </c>
      <c r="D227" t="s">
        <v>5943</v>
      </c>
      <c r="E227" t="s">
        <v>5944</v>
      </c>
      <c r="F227" t="s">
        <v>5945</v>
      </c>
      <c r="G227" t="s">
        <v>5946</v>
      </c>
      <c r="H227" t="s">
        <v>5947</v>
      </c>
      <c r="I227" t="s">
        <v>5948</v>
      </c>
      <c r="J227" t="s">
        <v>5949</v>
      </c>
      <c r="K227" t="s">
        <v>5950</v>
      </c>
      <c r="L227" t="s">
        <v>5951</v>
      </c>
      <c r="M227" t="s">
        <v>5952</v>
      </c>
      <c r="N227" t="s">
        <v>1064</v>
      </c>
      <c r="O227" t="s">
        <v>5953</v>
      </c>
      <c r="P227" t="s">
        <v>1751</v>
      </c>
      <c r="Q227" t="s">
        <v>5954</v>
      </c>
      <c r="R227" t="s">
        <v>5955</v>
      </c>
      <c r="S227" t="s">
        <v>3106</v>
      </c>
      <c r="T227" t="s">
        <v>874</v>
      </c>
      <c r="U227" t="s">
        <v>5956</v>
      </c>
      <c r="V227" t="s">
        <v>5957</v>
      </c>
      <c r="W227" t="s">
        <v>5958</v>
      </c>
      <c r="X227" t="s">
        <v>5959</v>
      </c>
      <c r="Y227" t="s">
        <v>2187</v>
      </c>
      <c r="Z227" t="s">
        <v>5960</v>
      </c>
      <c r="AA227" t="s">
        <v>5961</v>
      </c>
      <c r="AB227" t="s">
        <v>5962</v>
      </c>
      <c r="AC227" t="s">
        <v>5963</v>
      </c>
      <c r="AD227" t="s">
        <v>5964</v>
      </c>
    </row>
    <row r="228" spans="1:30" x14ac:dyDescent="1.25">
      <c r="A228" t="s">
        <v>11</v>
      </c>
      <c r="B228" t="s">
        <v>643</v>
      </c>
      <c r="C228" t="s">
        <v>5965</v>
      </c>
      <c r="D228" t="s">
        <v>5966</v>
      </c>
      <c r="E228" t="s">
        <v>5967</v>
      </c>
      <c r="F228" t="s">
        <v>5968</v>
      </c>
      <c r="G228" t="s">
        <v>5969</v>
      </c>
      <c r="H228" t="s">
        <v>5970</v>
      </c>
      <c r="I228" t="s">
        <v>5971</v>
      </c>
      <c r="J228" t="s">
        <v>5972</v>
      </c>
      <c r="K228" t="s">
        <v>5973</v>
      </c>
      <c r="L228" t="s">
        <v>5974</v>
      </c>
      <c r="M228" t="s">
        <v>5975</v>
      </c>
      <c r="N228" t="s">
        <v>833</v>
      </c>
      <c r="O228" t="s">
        <v>5976</v>
      </c>
      <c r="P228" t="s">
        <v>1095</v>
      </c>
      <c r="Q228" t="s">
        <v>5977</v>
      </c>
      <c r="R228" t="s">
        <v>5978</v>
      </c>
      <c r="S228" t="s">
        <v>1484</v>
      </c>
      <c r="T228" t="s">
        <v>1144</v>
      </c>
      <c r="U228" t="s">
        <v>5979</v>
      </c>
      <c r="V228" t="s">
        <v>5980</v>
      </c>
      <c r="W228" t="s">
        <v>5981</v>
      </c>
      <c r="X228" t="s">
        <v>5982</v>
      </c>
      <c r="Y228" t="s">
        <v>3851</v>
      </c>
      <c r="Z228" t="s">
        <v>5983</v>
      </c>
      <c r="AA228" t="s">
        <v>5984</v>
      </c>
      <c r="AB228" t="s">
        <v>5985</v>
      </c>
      <c r="AC228" t="s">
        <v>5986</v>
      </c>
      <c r="AD228" t="s">
        <v>5987</v>
      </c>
    </row>
    <row r="229" spans="1:30" x14ac:dyDescent="1.25">
      <c r="A229" t="s">
        <v>11</v>
      </c>
      <c r="B229" t="s">
        <v>657</v>
      </c>
      <c r="C229" t="s">
        <v>5988</v>
      </c>
      <c r="D229" t="s">
        <v>5989</v>
      </c>
      <c r="E229" t="s">
        <v>5990</v>
      </c>
      <c r="F229" t="s">
        <v>5991</v>
      </c>
      <c r="G229" t="s">
        <v>5992</v>
      </c>
      <c r="H229" t="s">
        <v>5993</v>
      </c>
      <c r="I229" t="s">
        <v>5994</v>
      </c>
      <c r="J229" t="s">
        <v>5995</v>
      </c>
      <c r="K229" t="s">
        <v>5996</v>
      </c>
      <c r="L229" t="s">
        <v>5997</v>
      </c>
      <c r="M229" t="s">
        <v>5998</v>
      </c>
      <c r="N229" t="s">
        <v>1869</v>
      </c>
      <c r="O229" t="s">
        <v>5999</v>
      </c>
      <c r="P229" t="s">
        <v>3536</v>
      </c>
      <c r="Q229" t="s">
        <v>6000</v>
      </c>
      <c r="R229" t="s">
        <v>6001</v>
      </c>
      <c r="S229" t="s">
        <v>1433</v>
      </c>
      <c r="T229" t="s">
        <v>1144</v>
      </c>
      <c r="U229" t="s">
        <v>6002</v>
      </c>
      <c r="V229" t="s">
        <v>2376</v>
      </c>
      <c r="W229" t="s">
        <v>6003</v>
      </c>
      <c r="X229" t="s">
        <v>6004</v>
      </c>
      <c r="Y229" t="s">
        <v>3277</v>
      </c>
      <c r="Z229" t="s">
        <v>6005</v>
      </c>
      <c r="AA229" t="s">
        <v>6006</v>
      </c>
      <c r="AB229" t="s">
        <v>6007</v>
      </c>
      <c r="AC229" t="s">
        <v>6008</v>
      </c>
      <c r="AD229" t="s">
        <v>6009</v>
      </c>
    </row>
    <row r="230" spans="1:30" x14ac:dyDescent="1.25">
      <c r="A230" t="s">
        <v>11</v>
      </c>
      <c r="B230" t="s">
        <v>665</v>
      </c>
      <c r="C230" t="s">
        <v>6010</v>
      </c>
      <c r="D230" t="s">
        <v>6011</v>
      </c>
      <c r="E230" t="s">
        <v>6012</v>
      </c>
      <c r="F230" t="s">
        <v>6013</v>
      </c>
      <c r="G230" t="s">
        <v>6014</v>
      </c>
      <c r="H230" t="s">
        <v>6015</v>
      </c>
      <c r="I230" t="s">
        <v>6016</v>
      </c>
      <c r="J230" t="s">
        <v>6017</v>
      </c>
      <c r="K230" t="s">
        <v>6018</v>
      </c>
      <c r="L230" t="s">
        <v>6019</v>
      </c>
      <c r="M230" t="s">
        <v>6020</v>
      </c>
      <c r="N230" t="s">
        <v>1041</v>
      </c>
      <c r="O230" t="s">
        <v>6021</v>
      </c>
      <c r="P230" t="s">
        <v>1552</v>
      </c>
      <c r="Q230" t="s">
        <v>6022</v>
      </c>
      <c r="R230" t="s">
        <v>6023</v>
      </c>
      <c r="S230" t="s">
        <v>870</v>
      </c>
      <c r="T230" t="s">
        <v>903</v>
      </c>
      <c r="U230" t="s">
        <v>6024</v>
      </c>
      <c r="V230" t="s">
        <v>6025</v>
      </c>
      <c r="W230" t="s">
        <v>6026</v>
      </c>
      <c r="X230" t="s">
        <v>6027</v>
      </c>
      <c r="Y230" t="s">
        <v>3851</v>
      </c>
      <c r="Z230" t="s">
        <v>6028</v>
      </c>
      <c r="AA230" t="s">
        <v>6029</v>
      </c>
      <c r="AB230" t="s">
        <v>6030</v>
      </c>
      <c r="AC230" t="s">
        <v>6031</v>
      </c>
      <c r="AD230" t="s">
        <v>6032</v>
      </c>
    </row>
    <row r="231" spans="1:30" x14ac:dyDescent="1.25">
      <c r="A231" t="s">
        <v>11</v>
      </c>
      <c r="B231" t="s">
        <v>730</v>
      </c>
      <c r="C231" t="s">
        <v>6033</v>
      </c>
      <c r="D231" t="s">
        <v>6034</v>
      </c>
      <c r="E231" t="s">
        <v>6035</v>
      </c>
      <c r="F231" t="s">
        <v>6036</v>
      </c>
      <c r="G231" t="s">
        <v>6037</v>
      </c>
      <c r="H231" t="s">
        <v>6038</v>
      </c>
      <c r="I231" t="s">
        <v>6039</v>
      </c>
      <c r="J231" t="s">
        <v>6040</v>
      </c>
      <c r="K231" t="s">
        <v>6041</v>
      </c>
      <c r="L231" t="s">
        <v>6042</v>
      </c>
      <c r="M231" t="s">
        <v>6043</v>
      </c>
      <c r="N231" t="s">
        <v>833</v>
      </c>
      <c r="O231" t="s">
        <v>6044</v>
      </c>
      <c r="P231" t="s">
        <v>1355</v>
      </c>
      <c r="Q231" t="s">
        <v>6045</v>
      </c>
      <c r="R231" t="s">
        <v>6046</v>
      </c>
      <c r="S231" t="s">
        <v>1191</v>
      </c>
      <c r="T231" t="s">
        <v>874</v>
      </c>
      <c r="U231" t="s">
        <v>6047</v>
      </c>
      <c r="V231" t="s">
        <v>6048</v>
      </c>
      <c r="W231" t="s">
        <v>6049</v>
      </c>
      <c r="X231" t="s">
        <v>6050</v>
      </c>
      <c r="Y231" t="s">
        <v>3277</v>
      </c>
      <c r="Z231" t="s">
        <v>6051</v>
      </c>
      <c r="AA231" t="s">
        <v>6052</v>
      </c>
      <c r="AB231" t="s">
        <v>6053</v>
      </c>
      <c r="AC231" t="s">
        <v>6054</v>
      </c>
      <c r="AD231" t="s">
        <v>6055</v>
      </c>
    </row>
    <row r="232" spans="1:30" x14ac:dyDescent="1.25">
      <c r="A232" t="s">
        <v>12</v>
      </c>
      <c r="B232" t="s">
        <v>410</v>
      </c>
      <c r="C232" t="s">
        <v>6056</v>
      </c>
      <c r="D232" t="s">
        <v>6057</v>
      </c>
      <c r="E232" t="s">
        <v>6058</v>
      </c>
      <c r="F232" t="s">
        <v>6059</v>
      </c>
      <c r="G232" t="s">
        <v>979</v>
      </c>
      <c r="H232" t="s">
        <v>6060</v>
      </c>
      <c r="I232" t="s">
        <v>6061</v>
      </c>
      <c r="J232" t="s">
        <v>6062</v>
      </c>
      <c r="K232" t="s">
        <v>6063</v>
      </c>
      <c r="L232" t="s">
        <v>6064</v>
      </c>
      <c r="M232" t="s">
        <v>6065</v>
      </c>
      <c r="N232" t="s">
        <v>1576</v>
      </c>
      <c r="O232" t="s">
        <v>6066</v>
      </c>
      <c r="P232" t="s">
        <v>1998</v>
      </c>
      <c r="Q232" t="s">
        <v>6067</v>
      </c>
      <c r="R232" t="s">
        <v>6068</v>
      </c>
      <c r="S232" t="s">
        <v>908</v>
      </c>
      <c r="T232" t="s">
        <v>827</v>
      </c>
      <c r="U232" t="s">
        <v>6069</v>
      </c>
      <c r="V232" t="s">
        <v>6070</v>
      </c>
      <c r="W232" t="s">
        <v>6071</v>
      </c>
      <c r="X232" t="s">
        <v>4710</v>
      </c>
      <c r="Y232" t="s">
        <v>856</v>
      </c>
      <c r="Z232" t="s">
        <v>6072</v>
      </c>
      <c r="AA232" t="s">
        <v>6073</v>
      </c>
      <c r="AB232" t="s">
        <v>6074</v>
      </c>
      <c r="AC232" t="s">
        <v>6075</v>
      </c>
      <c r="AD232" t="s">
        <v>6076</v>
      </c>
    </row>
    <row r="233" spans="1:30" x14ac:dyDescent="1.25">
      <c r="A233" t="s">
        <v>12</v>
      </c>
      <c r="B233" t="s">
        <v>100</v>
      </c>
      <c r="C233" t="s">
        <v>6077</v>
      </c>
      <c r="D233" t="s">
        <v>6078</v>
      </c>
      <c r="E233" t="s">
        <v>6079</v>
      </c>
      <c r="F233" t="s">
        <v>6080</v>
      </c>
      <c r="G233" t="s">
        <v>833</v>
      </c>
      <c r="H233" t="s">
        <v>6081</v>
      </c>
      <c r="I233" t="s">
        <v>6082</v>
      </c>
      <c r="J233" t="s">
        <v>6083</v>
      </c>
      <c r="K233" t="s">
        <v>3081</v>
      </c>
      <c r="L233" t="s">
        <v>6084</v>
      </c>
      <c r="M233" t="s">
        <v>6085</v>
      </c>
      <c r="N233" t="s">
        <v>2346</v>
      </c>
      <c r="O233" t="s">
        <v>6086</v>
      </c>
      <c r="P233" t="s">
        <v>1064</v>
      </c>
      <c r="Q233" t="s">
        <v>6087</v>
      </c>
      <c r="R233" t="s">
        <v>6088</v>
      </c>
      <c r="S233" t="s">
        <v>1619</v>
      </c>
      <c r="T233" t="s">
        <v>1144</v>
      </c>
      <c r="U233" t="s">
        <v>6089</v>
      </c>
      <c r="V233" t="s">
        <v>6090</v>
      </c>
      <c r="W233" t="s">
        <v>6091</v>
      </c>
      <c r="X233" t="s">
        <v>6092</v>
      </c>
      <c r="Y233" t="s">
        <v>1751</v>
      </c>
      <c r="Z233" t="s">
        <v>6093</v>
      </c>
      <c r="AA233" t="s">
        <v>6094</v>
      </c>
      <c r="AB233" t="s">
        <v>6095</v>
      </c>
      <c r="AC233" t="s">
        <v>6096</v>
      </c>
      <c r="AD233" t="s">
        <v>6097</v>
      </c>
    </row>
    <row r="234" spans="1:30" x14ac:dyDescent="1.25">
      <c r="A234" t="s">
        <v>12</v>
      </c>
      <c r="B234" t="s">
        <v>682</v>
      </c>
      <c r="C234" t="s">
        <v>6098</v>
      </c>
      <c r="D234" t="s">
        <v>6099</v>
      </c>
      <c r="E234" t="s">
        <v>6100</v>
      </c>
      <c r="F234" t="s">
        <v>6101</v>
      </c>
      <c r="G234" t="s">
        <v>827</v>
      </c>
      <c r="H234" t="s">
        <v>6102</v>
      </c>
      <c r="I234" t="s">
        <v>6103</v>
      </c>
      <c r="J234" t="s">
        <v>6104</v>
      </c>
      <c r="K234" t="s">
        <v>827</v>
      </c>
      <c r="L234" t="s">
        <v>6105</v>
      </c>
      <c r="M234" t="s">
        <v>6106</v>
      </c>
      <c r="N234" t="s">
        <v>1674</v>
      </c>
      <c r="O234" t="s">
        <v>6107</v>
      </c>
      <c r="P234" t="s">
        <v>827</v>
      </c>
      <c r="Q234" t="s">
        <v>6108</v>
      </c>
      <c r="R234" t="s">
        <v>6109</v>
      </c>
      <c r="S234" t="s">
        <v>827</v>
      </c>
      <c r="T234" t="s">
        <v>837</v>
      </c>
      <c r="U234" t="s">
        <v>6110</v>
      </c>
      <c r="V234" t="s">
        <v>4728</v>
      </c>
      <c r="W234" t="s">
        <v>1005</v>
      </c>
      <c r="X234" t="s">
        <v>6111</v>
      </c>
      <c r="Y234" t="s">
        <v>3567</v>
      </c>
      <c r="Z234" t="s">
        <v>6112</v>
      </c>
      <c r="AA234" t="s">
        <v>6113</v>
      </c>
      <c r="AB234" t="s">
        <v>6114</v>
      </c>
      <c r="AC234" t="s">
        <v>6115</v>
      </c>
      <c r="AD234" t="s">
        <v>6116</v>
      </c>
    </row>
    <row r="235" spans="1:30" x14ac:dyDescent="1.25">
      <c r="A235" t="s">
        <v>12</v>
      </c>
      <c r="B235" t="s">
        <v>78</v>
      </c>
      <c r="C235" t="s">
        <v>6117</v>
      </c>
      <c r="D235" t="s">
        <v>6118</v>
      </c>
      <c r="E235" t="s">
        <v>6119</v>
      </c>
      <c r="F235" t="s">
        <v>6120</v>
      </c>
      <c r="G235" t="s">
        <v>2208</v>
      </c>
      <c r="H235" t="s">
        <v>6121</v>
      </c>
      <c r="I235" t="s">
        <v>6122</v>
      </c>
      <c r="J235" t="s">
        <v>6123</v>
      </c>
      <c r="K235" t="s">
        <v>4578</v>
      </c>
      <c r="L235" t="s">
        <v>6124</v>
      </c>
      <c r="M235" t="s">
        <v>6125</v>
      </c>
      <c r="N235" t="s">
        <v>1064</v>
      </c>
      <c r="O235" t="s">
        <v>6126</v>
      </c>
      <c r="P235" t="s">
        <v>827</v>
      </c>
      <c r="Q235" t="s">
        <v>6127</v>
      </c>
      <c r="R235" t="s">
        <v>6128</v>
      </c>
      <c r="S235" t="s">
        <v>1576</v>
      </c>
      <c r="T235" t="s">
        <v>957</v>
      </c>
      <c r="U235" t="s">
        <v>6129</v>
      </c>
      <c r="V235" t="s">
        <v>6130</v>
      </c>
      <c r="W235" t="s">
        <v>6131</v>
      </c>
      <c r="X235" t="s">
        <v>6132</v>
      </c>
      <c r="Y235" t="s">
        <v>880</v>
      </c>
      <c r="Z235" t="s">
        <v>6133</v>
      </c>
      <c r="AA235" t="s">
        <v>6134</v>
      </c>
      <c r="AB235" t="s">
        <v>6135</v>
      </c>
      <c r="AC235" t="s">
        <v>6136</v>
      </c>
      <c r="AD235" t="s">
        <v>6137</v>
      </c>
    </row>
    <row r="236" spans="1:30" x14ac:dyDescent="1.25">
      <c r="A236" t="s">
        <v>12</v>
      </c>
      <c r="B236" t="s">
        <v>566</v>
      </c>
      <c r="C236" t="s">
        <v>6138</v>
      </c>
      <c r="D236" t="s">
        <v>6139</v>
      </c>
      <c r="E236" t="s">
        <v>6140</v>
      </c>
      <c r="F236" t="s">
        <v>6141</v>
      </c>
      <c r="G236" t="s">
        <v>840</v>
      </c>
      <c r="H236" t="s">
        <v>6142</v>
      </c>
      <c r="I236" t="s">
        <v>6143</v>
      </c>
      <c r="J236" t="s">
        <v>6144</v>
      </c>
      <c r="K236" t="s">
        <v>1296</v>
      </c>
      <c r="L236" t="s">
        <v>6145</v>
      </c>
      <c r="M236" t="s">
        <v>6146</v>
      </c>
      <c r="N236" t="s">
        <v>2255</v>
      </c>
      <c r="O236" t="s">
        <v>6147</v>
      </c>
      <c r="P236" t="s">
        <v>875</v>
      </c>
      <c r="Q236" t="s">
        <v>6148</v>
      </c>
      <c r="R236" t="s">
        <v>6149</v>
      </c>
      <c r="S236" t="s">
        <v>1121</v>
      </c>
      <c r="T236" t="s">
        <v>827</v>
      </c>
      <c r="U236" t="s">
        <v>6150</v>
      </c>
      <c r="V236" t="s">
        <v>6151</v>
      </c>
      <c r="W236" t="s">
        <v>6152</v>
      </c>
      <c r="X236" t="s">
        <v>6153</v>
      </c>
      <c r="Y236" t="s">
        <v>1095</v>
      </c>
      <c r="Z236" t="s">
        <v>6154</v>
      </c>
      <c r="AA236" t="s">
        <v>6155</v>
      </c>
      <c r="AB236" t="s">
        <v>6156</v>
      </c>
      <c r="AC236" t="s">
        <v>6157</v>
      </c>
      <c r="AD236" t="s">
        <v>6158</v>
      </c>
    </row>
    <row r="237" spans="1:30" x14ac:dyDescent="1.25">
      <c r="A237" t="s">
        <v>12</v>
      </c>
      <c r="B237" t="s">
        <v>63</v>
      </c>
      <c r="C237" t="s">
        <v>6159</v>
      </c>
      <c r="D237" t="s">
        <v>6160</v>
      </c>
      <c r="E237" t="s">
        <v>6161</v>
      </c>
      <c r="F237" t="s">
        <v>6162</v>
      </c>
      <c r="G237" t="s">
        <v>1095</v>
      </c>
      <c r="H237" t="s">
        <v>6163</v>
      </c>
      <c r="I237" t="s">
        <v>6164</v>
      </c>
      <c r="J237" t="s">
        <v>6165</v>
      </c>
      <c r="K237" t="s">
        <v>6166</v>
      </c>
      <c r="L237" t="s">
        <v>6167</v>
      </c>
      <c r="M237" t="s">
        <v>6168</v>
      </c>
      <c r="N237" t="s">
        <v>1005</v>
      </c>
      <c r="O237" t="s">
        <v>6169</v>
      </c>
      <c r="P237" t="s">
        <v>2732</v>
      </c>
      <c r="Q237" t="s">
        <v>6170</v>
      </c>
      <c r="R237" t="s">
        <v>6171</v>
      </c>
      <c r="S237" t="s">
        <v>1636</v>
      </c>
      <c r="T237" t="s">
        <v>874</v>
      </c>
      <c r="U237" t="s">
        <v>6172</v>
      </c>
      <c r="V237" t="s">
        <v>6173</v>
      </c>
      <c r="W237" t="s">
        <v>6174</v>
      </c>
      <c r="X237" t="s">
        <v>6175</v>
      </c>
      <c r="Y237" t="s">
        <v>1836</v>
      </c>
      <c r="Z237" t="s">
        <v>6176</v>
      </c>
      <c r="AA237" t="s">
        <v>6177</v>
      </c>
      <c r="AB237" t="s">
        <v>6178</v>
      </c>
      <c r="AC237" t="s">
        <v>6179</v>
      </c>
      <c r="AD237" t="s">
        <v>6180</v>
      </c>
    </row>
    <row r="238" spans="1:30" x14ac:dyDescent="1.25">
      <c r="A238" t="s">
        <v>12</v>
      </c>
      <c r="B238" t="s">
        <v>214</v>
      </c>
      <c r="C238" t="s">
        <v>6181</v>
      </c>
      <c r="D238" t="s">
        <v>6182</v>
      </c>
      <c r="E238" t="s">
        <v>6183</v>
      </c>
      <c r="F238" t="s">
        <v>6184</v>
      </c>
      <c r="G238" t="s">
        <v>6185</v>
      </c>
      <c r="H238" t="s">
        <v>6186</v>
      </c>
      <c r="I238" t="s">
        <v>6187</v>
      </c>
      <c r="J238" t="s">
        <v>6188</v>
      </c>
      <c r="K238" t="s">
        <v>6189</v>
      </c>
      <c r="L238" t="s">
        <v>6190</v>
      </c>
      <c r="M238" t="s">
        <v>6191</v>
      </c>
      <c r="N238" t="s">
        <v>1064</v>
      </c>
      <c r="O238" t="s">
        <v>6192</v>
      </c>
      <c r="P238" t="s">
        <v>840</v>
      </c>
      <c r="Q238" t="s">
        <v>6193</v>
      </c>
      <c r="R238" t="s">
        <v>6194</v>
      </c>
      <c r="S238" t="s">
        <v>1433</v>
      </c>
      <c r="T238" t="s">
        <v>1144</v>
      </c>
      <c r="U238" t="s">
        <v>6195</v>
      </c>
      <c r="V238" t="s">
        <v>6196</v>
      </c>
      <c r="W238" t="s">
        <v>6197</v>
      </c>
      <c r="X238" t="s">
        <v>6198</v>
      </c>
      <c r="Y238" t="s">
        <v>1121</v>
      </c>
      <c r="Z238" t="s">
        <v>6199</v>
      </c>
      <c r="AA238" t="s">
        <v>6200</v>
      </c>
      <c r="AB238" t="s">
        <v>6201</v>
      </c>
      <c r="AC238" t="s">
        <v>6202</v>
      </c>
      <c r="AD238" t="s">
        <v>6203</v>
      </c>
    </row>
    <row r="239" spans="1:30" x14ac:dyDescent="1.25">
      <c r="A239" t="s">
        <v>12</v>
      </c>
      <c r="B239" t="s">
        <v>725</v>
      </c>
      <c r="C239" t="s">
        <v>6204</v>
      </c>
      <c r="D239" t="s">
        <v>6205</v>
      </c>
      <c r="E239" t="s">
        <v>6206</v>
      </c>
      <c r="F239" t="s">
        <v>6207</v>
      </c>
      <c r="G239" t="s">
        <v>6208</v>
      </c>
      <c r="H239" t="s">
        <v>6209</v>
      </c>
      <c r="I239" t="s">
        <v>6210</v>
      </c>
      <c r="J239" t="s">
        <v>6211</v>
      </c>
      <c r="K239" t="s">
        <v>6212</v>
      </c>
      <c r="L239" t="s">
        <v>6213</v>
      </c>
      <c r="M239" t="s">
        <v>6214</v>
      </c>
      <c r="N239" t="s">
        <v>1381</v>
      </c>
      <c r="O239" t="s">
        <v>6215</v>
      </c>
      <c r="P239" t="s">
        <v>1144</v>
      </c>
      <c r="Q239" t="s">
        <v>6216</v>
      </c>
      <c r="R239" t="s">
        <v>6217</v>
      </c>
      <c r="S239" t="s">
        <v>1506</v>
      </c>
      <c r="T239" t="s">
        <v>2047</v>
      </c>
      <c r="U239" t="s">
        <v>6218</v>
      </c>
      <c r="V239" t="s">
        <v>6219</v>
      </c>
      <c r="W239" t="s">
        <v>6220</v>
      </c>
      <c r="X239" t="s">
        <v>6221</v>
      </c>
      <c r="Y239" t="s">
        <v>1750</v>
      </c>
      <c r="Z239" t="s">
        <v>6222</v>
      </c>
      <c r="AA239" t="s">
        <v>6223</v>
      </c>
      <c r="AB239" t="s">
        <v>6224</v>
      </c>
      <c r="AC239" t="s">
        <v>6225</v>
      </c>
      <c r="AD239" t="s">
        <v>6226</v>
      </c>
    </row>
    <row r="240" spans="1:30" x14ac:dyDescent="1.25">
      <c r="A240" t="s">
        <v>12</v>
      </c>
      <c r="B240" t="s">
        <v>560</v>
      </c>
      <c r="C240" t="s">
        <v>6227</v>
      </c>
      <c r="D240" t="s">
        <v>6228</v>
      </c>
      <c r="E240" t="s">
        <v>6229</v>
      </c>
      <c r="F240" t="s">
        <v>6230</v>
      </c>
      <c r="G240" t="s">
        <v>6063</v>
      </c>
      <c r="H240" t="s">
        <v>6231</v>
      </c>
      <c r="I240" t="s">
        <v>6232</v>
      </c>
      <c r="J240" t="s">
        <v>6233</v>
      </c>
      <c r="K240" t="s">
        <v>4579</v>
      </c>
      <c r="L240" t="s">
        <v>6234</v>
      </c>
      <c r="M240" t="s">
        <v>6235</v>
      </c>
      <c r="N240" t="s">
        <v>1005</v>
      </c>
      <c r="O240" t="s">
        <v>6236</v>
      </c>
      <c r="P240" t="s">
        <v>1144</v>
      </c>
      <c r="Q240" t="s">
        <v>6237</v>
      </c>
      <c r="R240" t="s">
        <v>6238</v>
      </c>
      <c r="S240" t="s">
        <v>1243</v>
      </c>
      <c r="T240" t="s">
        <v>827</v>
      </c>
      <c r="U240" t="s">
        <v>6239</v>
      </c>
      <c r="V240" t="s">
        <v>6240</v>
      </c>
      <c r="W240" t="s">
        <v>6241</v>
      </c>
      <c r="X240" t="s">
        <v>6242</v>
      </c>
      <c r="Y240" t="s">
        <v>1552</v>
      </c>
      <c r="Z240" t="s">
        <v>6243</v>
      </c>
      <c r="AA240" t="s">
        <v>6244</v>
      </c>
      <c r="AB240" t="s">
        <v>6245</v>
      </c>
      <c r="AC240" t="s">
        <v>6246</v>
      </c>
      <c r="AD240" t="s">
        <v>6247</v>
      </c>
    </row>
    <row r="241" spans="1:30" x14ac:dyDescent="1.25">
      <c r="A241" t="s">
        <v>12</v>
      </c>
      <c r="B241" t="s">
        <v>581</v>
      </c>
      <c r="C241" t="s">
        <v>6248</v>
      </c>
      <c r="D241" t="s">
        <v>6249</v>
      </c>
      <c r="E241" t="s">
        <v>6250</v>
      </c>
      <c r="F241" t="s">
        <v>6251</v>
      </c>
      <c r="G241" t="s">
        <v>6252</v>
      </c>
      <c r="H241" t="s">
        <v>6253</v>
      </c>
      <c r="I241" t="s">
        <v>6254</v>
      </c>
      <c r="J241" t="s">
        <v>6255</v>
      </c>
      <c r="K241" t="s">
        <v>6256</v>
      </c>
      <c r="L241" t="s">
        <v>6257</v>
      </c>
      <c r="M241" t="s">
        <v>6258</v>
      </c>
      <c r="N241" t="s">
        <v>1552</v>
      </c>
      <c r="O241" t="s">
        <v>6259</v>
      </c>
      <c r="P241" t="s">
        <v>1381</v>
      </c>
      <c r="Q241" t="s">
        <v>6260</v>
      </c>
      <c r="R241" t="s">
        <v>6261</v>
      </c>
      <c r="S241" t="s">
        <v>1175</v>
      </c>
      <c r="T241" t="s">
        <v>903</v>
      </c>
      <c r="U241" t="s">
        <v>6262</v>
      </c>
      <c r="V241" t="s">
        <v>6263</v>
      </c>
      <c r="W241" t="s">
        <v>6264</v>
      </c>
      <c r="X241" t="s">
        <v>6265</v>
      </c>
      <c r="Y241" t="s">
        <v>1005</v>
      </c>
      <c r="Z241" t="s">
        <v>6266</v>
      </c>
      <c r="AA241" t="s">
        <v>6267</v>
      </c>
      <c r="AB241" t="s">
        <v>6268</v>
      </c>
      <c r="AC241" t="s">
        <v>6269</v>
      </c>
      <c r="AD241" t="s">
        <v>6270</v>
      </c>
    </row>
    <row r="242" spans="1:30" x14ac:dyDescent="1.25">
      <c r="A242" t="s">
        <v>12</v>
      </c>
      <c r="B242" t="s">
        <v>307</v>
      </c>
      <c r="C242" t="s">
        <v>6271</v>
      </c>
      <c r="D242" t="s">
        <v>6272</v>
      </c>
      <c r="E242" t="s">
        <v>6273</v>
      </c>
      <c r="F242" t="s">
        <v>6274</v>
      </c>
      <c r="G242" t="s">
        <v>6275</v>
      </c>
      <c r="H242" t="s">
        <v>6276</v>
      </c>
      <c r="I242" t="s">
        <v>6277</v>
      </c>
      <c r="J242" t="s">
        <v>6278</v>
      </c>
      <c r="K242" t="s">
        <v>6279</v>
      </c>
      <c r="L242" t="s">
        <v>6280</v>
      </c>
      <c r="M242" t="s">
        <v>6281</v>
      </c>
      <c r="N242" t="s">
        <v>1381</v>
      </c>
      <c r="O242" t="s">
        <v>6282</v>
      </c>
      <c r="P242" t="s">
        <v>827</v>
      </c>
      <c r="Q242" t="s">
        <v>6283</v>
      </c>
      <c r="R242" t="s">
        <v>6284</v>
      </c>
      <c r="S242" t="s">
        <v>903</v>
      </c>
      <c r="T242" t="s">
        <v>880</v>
      </c>
      <c r="U242" t="s">
        <v>6285</v>
      </c>
      <c r="V242" t="s">
        <v>6286</v>
      </c>
      <c r="W242" t="s">
        <v>6287</v>
      </c>
      <c r="X242" t="s">
        <v>6288</v>
      </c>
      <c r="Y242" t="s">
        <v>1191</v>
      </c>
      <c r="Z242" t="s">
        <v>6289</v>
      </c>
      <c r="AA242" t="s">
        <v>6290</v>
      </c>
      <c r="AB242" t="s">
        <v>6291</v>
      </c>
      <c r="AC242" t="s">
        <v>6292</v>
      </c>
      <c r="AD242" t="s">
        <v>6293</v>
      </c>
    </row>
    <row r="243" spans="1:30" x14ac:dyDescent="1.25">
      <c r="A243" t="s">
        <v>12</v>
      </c>
      <c r="B243" t="s">
        <v>365</v>
      </c>
      <c r="C243" t="s">
        <v>6294</v>
      </c>
      <c r="D243" t="s">
        <v>6295</v>
      </c>
      <c r="E243" t="s">
        <v>6296</v>
      </c>
      <c r="F243" t="s">
        <v>6297</v>
      </c>
      <c r="G243" t="s">
        <v>6298</v>
      </c>
      <c r="H243" t="s">
        <v>6299</v>
      </c>
      <c r="I243" t="s">
        <v>6300</v>
      </c>
      <c r="J243" t="s">
        <v>6301</v>
      </c>
      <c r="K243" t="s">
        <v>6302</v>
      </c>
      <c r="L243" t="s">
        <v>6303</v>
      </c>
      <c r="M243" t="s">
        <v>6304</v>
      </c>
      <c r="N243" t="s">
        <v>1611</v>
      </c>
      <c r="O243" t="s">
        <v>6305</v>
      </c>
      <c r="P243" t="s">
        <v>875</v>
      </c>
      <c r="Q243" t="s">
        <v>6306</v>
      </c>
      <c r="R243" t="s">
        <v>6307</v>
      </c>
      <c r="S243" t="s">
        <v>1611</v>
      </c>
      <c r="T243" t="s">
        <v>850</v>
      </c>
      <c r="U243" t="s">
        <v>3729</v>
      </c>
      <c r="V243" t="s">
        <v>6308</v>
      </c>
      <c r="W243" t="s">
        <v>6309</v>
      </c>
      <c r="X243" t="s">
        <v>6310</v>
      </c>
      <c r="Y243" t="s">
        <v>3060</v>
      </c>
      <c r="Z243" t="s">
        <v>6311</v>
      </c>
      <c r="AA243" t="s">
        <v>6312</v>
      </c>
      <c r="AB243" t="s">
        <v>6313</v>
      </c>
      <c r="AC243" t="s">
        <v>6314</v>
      </c>
      <c r="AD243" t="s">
        <v>6315</v>
      </c>
    </row>
    <row r="244" spans="1:30" x14ac:dyDescent="1.25">
      <c r="A244" t="s">
        <v>12</v>
      </c>
      <c r="B244" t="s">
        <v>386</v>
      </c>
      <c r="C244" t="s">
        <v>6316</v>
      </c>
      <c r="D244" t="s">
        <v>6317</v>
      </c>
      <c r="E244" t="s">
        <v>6318</v>
      </c>
      <c r="F244" t="s">
        <v>6319</v>
      </c>
      <c r="G244" t="s">
        <v>6320</v>
      </c>
      <c r="H244" t="s">
        <v>6321</v>
      </c>
      <c r="I244" t="s">
        <v>6322</v>
      </c>
      <c r="J244" t="s">
        <v>6323</v>
      </c>
      <c r="K244" t="s">
        <v>6324</v>
      </c>
      <c r="L244" t="s">
        <v>6325</v>
      </c>
      <c r="M244" t="s">
        <v>6326</v>
      </c>
      <c r="N244" t="s">
        <v>1064</v>
      </c>
      <c r="O244" t="s">
        <v>6327</v>
      </c>
      <c r="P244" t="s">
        <v>874</v>
      </c>
      <c r="Q244" t="s">
        <v>4879</v>
      </c>
      <c r="R244" t="s">
        <v>6328</v>
      </c>
      <c r="S244" t="s">
        <v>837</v>
      </c>
      <c r="T244" t="s">
        <v>827</v>
      </c>
      <c r="U244" t="s">
        <v>6329</v>
      </c>
      <c r="V244" t="s">
        <v>6330</v>
      </c>
      <c r="W244" t="s">
        <v>6331</v>
      </c>
      <c r="X244" t="s">
        <v>6332</v>
      </c>
      <c r="Y244" t="s">
        <v>2047</v>
      </c>
      <c r="Z244" t="s">
        <v>6333</v>
      </c>
      <c r="AA244" t="s">
        <v>6334</v>
      </c>
      <c r="AB244" t="s">
        <v>6335</v>
      </c>
      <c r="AC244" t="s">
        <v>6336</v>
      </c>
      <c r="AD244" t="s">
        <v>6337</v>
      </c>
    </row>
    <row r="245" spans="1:30" x14ac:dyDescent="1.25">
      <c r="A245" t="s">
        <v>12</v>
      </c>
      <c r="B245" t="s">
        <v>588</v>
      </c>
      <c r="C245" t="s">
        <v>6338</v>
      </c>
      <c r="D245" t="s">
        <v>6339</v>
      </c>
      <c r="E245" t="s">
        <v>6340</v>
      </c>
      <c r="F245" t="s">
        <v>6341</v>
      </c>
      <c r="G245" t="s">
        <v>6342</v>
      </c>
      <c r="H245" t="s">
        <v>6343</v>
      </c>
      <c r="I245" t="s">
        <v>6344</v>
      </c>
      <c r="J245" t="s">
        <v>6345</v>
      </c>
      <c r="K245" t="s">
        <v>6346</v>
      </c>
      <c r="L245" t="s">
        <v>6347</v>
      </c>
      <c r="M245" t="s">
        <v>6348</v>
      </c>
      <c r="N245" t="s">
        <v>2346</v>
      </c>
      <c r="O245" t="s">
        <v>6349</v>
      </c>
      <c r="P245" t="s">
        <v>827</v>
      </c>
      <c r="Q245" t="s">
        <v>6350</v>
      </c>
      <c r="R245" t="s">
        <v>6351</v>
      </c>
      <c r="S245" t="s">
        <v>1069</v>
      </c>
      <c r="T245" t="s">
        <v>957</v>
      </c>
      <c r="U245" t="s">
        <v>6352</v>
      </c>
      <c r="V245" t="s">
        <v>6353</v>
      </c>
      <c r="W245" t="s">
        <v>6354</v>
      </c>
      <c r="X245" t="s">
        <v>6355</v>
      </c>
      <c r="Y245" t="s">
        <v>856</v>
      </c>
      <c r="Z245" t="s">
        <v>6356</v>
      </c>
      <c r="AA245" t="s">
        <v>6357</v>
      </c>
      <c r="AB245" t="s">
        <v>6358</v>
      </c>
      <c r="AC245" t="s">
        <v>6359</v>
      </c>
      <c r="AD245" t="s">
        <v>6360</v>
      </c>
    </row>
    <row r="246" spans="1:30" x14ac:dyDescent="1.25">
      <c r="A246" t="s">
        <v>12</v>
      </c>
      <c r="B246" t="s">
        <v>597</v>
      </c>
      <c r="C246" t="s">
        <v>6361</v>
      </c>
      <c r="D246" t="s">
        <v>6362</v>
      </c>
      <c r="E246" t="s">
        <v>6363</v>
      </c>
      <c r="F246" t="s">
        <v>6364</v>
      </c>
      <c r="G246" t="s">
        <v>6365</v>
      </c>
      <c r="H246" t="s">
        <v>6366</v>
      </c>
      <c r="I246" t="s">
        <v>6367</v>
      </c>
      <c r="J246" t="s">
        <v>6368</v>
      </c>
      <c r="K246" t="s">
        <v>6369</v>
      </c>
      <c r="L246" t="s">
        <v>6370</v>
      </c>
      <c r="M246" t="s">
        <v>6371</v>
      </c>
      <c r="N246" t="s">
        <v>2346</v>
      </c>
      <c r="O246" t="s">
        <v>6372</v>
      </c>
      <c r="P246" t="s">
        <v>840</v>
      </c>
      <c r="Q246" t="s">
        <v>6373</v>
      </c>
      <c r="R246" t="s">
        <v>6374</v>
      </c>
      <c r="S246" t="s">
        <v>6375</v>
      </c>
      <c r="T246" t="s">
        <v>850</v>
      </c>
      <c r="U246" t="s">
        <v>6376</v>
      </c>
      <c r="V246" t="s">
        <v>6377</v>
      </c>
      <c r="W246" t="s">
        <v>6378</v>
      </c>
      <c r="X246" t="s">
        <v>6379</v>
      </c>
      <c r="Y246" t="s">
        <v>962</v>
      </c>
      <c r="Z246" t="s">
        <v>2820</v>
      </c>
      <c r="AA246" t="s">
        <v>6380</v>
      </c>
      <c r="AB246" t="s">
        <v>6381</v>
      </c>
      <c r="AC246" t="s">
        <v>6382</v>
      </c>
      <c r="AD246" t="s">
        <v>6383</v>
      </c>
    </row>
    <row r="247" spans="1:30" x14ac:dyDescent="1.25">
      <c r="A247" t="s">
        <v>12</v>
      </c>
      <c r="B247" t="s">
        <v>615</v>
      </c>
      <c r="C247" t="s">
        <v>6384</v>
      </c>
      <c r="D247" t="s">
        <v>6385</v>
      </c>
      <c r="E247" t="s">
        <v>6386</v>
      </c>
      <c r="F247" t="s">
        <v>6387</v>
      </c>
      <c r="G247" t="s">
        <v>6388</v>
      </c>
      <c r="H247" t="s">
        <v>6389</v>
      </c>
      <c r="I247" t="s">
        <v>6390</v>
      </c>
      <c r="J247" t="s">
        <v>6391</v>
      </c>
      <c r="K247" t="s">
        <v>6392</v>
      </c>
      <c r="L247" t="s">
        <v>6393</v>
      </c>
      <c r="M247" t="s">
        <v>6394</v>
      </c>
      <c r="N247" t="s">
        <v>1355</v>
      </c>
      <c r="O247" t="s">
        <v>6395</v>
      </c>
      <c r="P247" t="s">
        <v>874</v>
      </c>
      <c r="Q247" t="s">
        <v>6396</v>
      </c>
      <c r="R247" t="s">
        <v>6397</v>
      </c>
      <c r="S247" t="s">
        <v>1144</v>
      </c>
      <c r="T247" t="s">
        <v>1998</v>
      </c>
      <c r="U247" t="s">
        <v>6398</v>
      </c>
      <c r="V247" t="s">
        <v>6399</v>
      </c>
      <c r="W247" t="s">
        <v>6400</v>
      </c>
      <c r="X247" t="s">
        <v>6401</v>
      </c>
      <c r="Y247" t="s">
        <v>1138</v>
      </c>
      <c r="Z247" t="s">
        <v>6402</v>
      </c>
      <c r="AA247" t="s">
        <v>6403</v>
      </c>
      <c r="AB247" t="s">
        <v>6404</v>
      </c>
      <c r="AC247" t="s">
        <v>6405</v>
      </c>
      <c r="AD247" t="s">
        <v>6406</v>
      </c>
    </row>
    <row r="248" spans="1:30" x14ac:dyDescent="1.25">
      <c r="A248" t="s">
        <v>12</v>
      </c>
      <c r="B248" t="s">
        <v>94</v>
      </c>
      <c r="C248" t="s">
        <v>6407</v>
      </c>
      <c r="D248" t="s">
        <v>6408</v>
      </c>
      <c r="E248" t="s">
        <v>6409</v>
      </c>
      <c r="F248" t="s">
        <v>6410</v>
      </c>
      <c r="G248" t="s">
        <v>1576</v>
      </c>
      <c r="H248" t="s">
        <v>6216</v>
      </c>
      <c r="I248" t="s">
        <v>6411</v>
      </c>
      <c r="J248" t="s">
        <v>6412</v>
      </c>
      <c r="K248" t="s">
        <v>2278</v>
      </c>
      <c r="L248" t="s">
        <v>6413</v>
      </c>
      <c r="M248" t="s">
        <v>6414</v>
      </c>
      <c r="N248" t="s">
        <v>1850</v>
      </c>
      <c r="O248" t="s">
        <v>6415</v>
      </c>
      <c r="P248" t="s">
        <v>827</v>
      </c>
      <c r="Q248" t="s">
        <v>6416</v>
      </c>
      <c r="R248" t="s">
        <v>6417</v>
      </c>
      <c r="S248" t="s">
        <v>1506</v>
      </c>
      <c r="T248" t="s">
        <v>1674</v>
      </c>
      <c r="U248" t="s">
        <v>6418</v>
      </c>
      <c r="V248" t="s">
        <v>6419</v>
      </c>
      <c r="W248" t="s">
        <v>6420</v>
      </c>
      <c r="X248" t="s">
        <v>2552</v>
      </c>
      <c r="Y248" t="s">
        <v>4801</v>
      </c>
      <c r="Z248" t="s">
        <v>6421</v>
      </c>
      <c r="AA248" t="s">
        <v>6422</v>
      </c>
      <c r="AB248" t="s">
        <v>6423</v>
      </c>
      <c r="AC248" t="s">
        <v>6424</v>
      </c>
      <c r="AD248" t="s">
        <v>6425</v>
      </c>
    </row>
    <row r="249" spans="1:30" x14ac:dyDescent="1.25">
      <c r="A249" t="s">
        <v>12</v>
      </c>
      <c r="B249" t="s">
        <v>244</v>
      </c>
      <c r="C249" t="s">
        <v>6426</v>
      </c>
      <c r="D249" t="s">
        <v>6427</v>
      </c>
      <c r="E249" t="s">
        <v>6428</v>
      </c>
      <c r="F249" t="s">
        <v>6429</v>
      </c>
      <c r="G249" t="s">
        <v>874</v>
      </c>
      <c r="H249" t="s">
        <v>6430</v>
      </c>
      <c r="I249" t="s">
        <v>6431</v>
      </c>
      <c r="J249" t="s">
        <v>6432</v>
      </c>
      <c r="K249" t="s">
        <v>827</v>
      </c>
      <c r="L249" t="s">
        <v>6433</v>
      </c>
      <c r="M249" t="s">
        <v>6434</v>
      </c>
      <c r="N249" t="s">
        <v>2047</v>
      </c>
      <c r="O249" t="s">
        <v>6435</v>
      </c>
      <c r="P249" t="s">
        <v>840</v>
      </c>
      <c r="Q249" t="s">
        <v>6436</v>
      </c>
      <c r="R249" t="s">
        <v>6437</v>
      </c>
      <c r="S249" t="s">
        <v>1674</v>
      </c>
      <c r="T249" t="s">
        <v>874</v>
      </c>
      <c r="U249" t="s">
        <v>2708</v>
      </c>
      <c r="V249" t="s">
        <v>6438</v>
      </c>
      <c r="W249" t="s">
        <v>1638</v>
      </c>
      <c r="X249" t="s">
        <v>6439</v>
      </c>
      <c r="Y249" t="s">
        <v>1175</v>
      </c>
      <c r="Z249" t="s">
        <v>6440</v>
      </c>
      <c r="AA249" t="s">
        <v>6441</v>
      </c>
      <c r="AB249" t="s">
        <v>6442</v>
      </c>
      <c r="AC249" t="s">
        <v>6443</v>
      </c>
      <c r="AD249" t="s">
        <v>6444</v>
      </c>
    </row>
    <row r="250" spans="1:30" x14ac:dyDescent="1.25">
      <c r="A250" t="s">
        <v>12</v>
      </c>
      <c r="B250" t="s">
        <v>407</v>
      </c>
      <c r="C250" t="s">
        <v>6445</v>
      </c>
      <c r="D250" t="s">
        <v>6446</v>
      </c>
      <c r="E250" t="s">
        <v>6447</v>
      </c>
      <c r="F250" t="s">
        <v>6448</v>
      </c>
      <c r="G250" t="s">
        <v>2443</v>
      </c>
      <c r="H250" t="s">
        <v>6449</v>
      </c>
      <c r="I250" t="s">
        <v>6450</v>
      </c>
      <c r="J250" t="s">
        <v>6451</v>
      </c>
      <c r="K250" t="s">
        <v>6452</v>
      </c>
      <c r="L250" t="s">
        <v>6453</v>
      </c>
      <c r="M250" t="s">
        <v>6454</v>
      </c>
      <c r="N250" t="s">
        <v>1058</v>
      </c>
      <c r="O250" t="s">
        <v>6455</v>
      </c>
      <c r="P250" t="s">
        <v>3229</v>
      </c>
      <c r="Q250" t="s">
        <v>6456</v>
      </c>
      <c r="R250" t="s">
        <v>6457</v>
      </c>
      <c r="S250" t="s">
        <v>1381</v>
      </c>
      <c r="T250" t="s">
        <v>827</v>
      </c>
      <c r="U250" t="s">
        <v>6458</v>
      </c>
      <c r="V250" t="s">
        <v>6459</v>
      </c>
      <c r="W250" t="s">
        <v>6460</v>
      </c>
      <c r="X250" t="s">
        <v>6461</v>
      </c>
      <c r="Y250" t="s">
        <v>1121</v>
      </c>
      <c r="Z250" t="s">
        <v>6462</v>
      </c>
      <c r="AA250" t="s">
        <v>6463</v>
      </c>
      <c r="AB250" t="s">
        <v>6464</v>
      </c>
      <c r="AC250" t="s">
        <v>6465</v>
      </c>
      <c r="AD250" t="s">
        <v>6466</v>
      </c>
    </row>
    <row r="251" spans="1:30" x14ac:dyDescent="1.25">
      <c r="A251" t="s">
        <v>12</v>
      </c>
      <c r="B251" t="s">
        <v>646</v>
      </c>
      <c r="C251" t="s">
        <v>6467</v>
      </c>
      <c r="D251" t="s">
        <v>6468</v>
      </c>
      <c r="E251" t="s">
        <v>6469</v>
      </c>
      <c r="F251" t="s">
        <v>6470</v>
      </c>
      <c r="G251" t="s">
        <v>1144</v>
      </c>
      <c r="H251" t="s">
        <v>6471</v>
      </c>
      <c r="I251" t="s">
        <v>6472</v>
      </c>
      <c r="J251" t="s">
        <v>6473</v>
      </c>
      <c r="K251" t="s">
        <v>962</v>
      </c>
      <c r="L251" t="s">
        <v>6474</v>
      </c>
      <c r="M251" t="s">
        <v>6475</v>
      </c>
      <c r="N251" t="s">
        <v>858</v>
      </c>
      <c r="O251" t="s">
        <v>6476</v>
      </c>
      <c r="P251" t="s">
        <v>880</v>
      </c>
      <c r="Q251" t="s">
        <v>6477</v>
      </c>
      <c r="R251" t="s">
        <v>1904</v>
      </c>
      <c r="S251" t="s">
        <v>1611</v>
      </c>
      <c r="T251" t="s">
        <v>827</v>
      </c>
      <c r="U251" t="s">
        <v>6478</v>
      </c>
      <c r="V251" t="s">
        <v>6479</v>
      </c>
      <c r="W251" t="s">
        <v>2682</v>
      </c>
      <c r="X251" t="s">
        <v>6480</v>
      </c>
      <c r="Y251" t="s">
        <v>850</v>
      </c>
      <c r="Z251" t="s">
        <v>6481</v>
      </c>
      <c r="AA251" t="s">
        <v>6482</v>
      </c>
      <c r="AB251" t="s">
        <v>6483</v>
      </c>
      <c r="AC251" t="s">
        <v>6484</v>
      </c>
      <c r="AD251" t="s">
        <v>6485</v>
      </c>
    </row>
    <row r="252" spans="1:30" x14ac:dyDescent="1.25">
      <c r="A252" t="s">
        <v>13</v>
      </c>
      <c r="B252" t="s">
        <v>591</v>
      </c>
      <c r="C252" t="s">
        <v>6486</v>
      </c>
      <c r="D252" t="s">
        <v>6487</v>
      </c>
      <c r="E252" t="s">
        <v>6488</v>
      </c>
      <c r="F252" t="s">
        <v>6489</v>
      </c>
      <c r="G252" t="s">
        <v>6490</v>
      </c>
      <c r="H252" t="s">
        <v>6491</v>
      </c>
      <c r="I252" t="s">
        <v>6492</v>
      </c>
      <c r="J252" t="s">
        <v>6493</v>
      </c>
      <c r="K252" t="s">
        <v>6494</v>
      </c>
      <c r="L252" t="s">
        <v>6495</v>
      </c>
      <c r="M252" t="s">
        <v>6496</v>
      </c>
      <c r="N252" t="s">
        <v>1005</v>
      </c>
      <c r="O252" t="s">
        <v>6497</v>
      </c>
      <c r="P252" t="s">
        <v>6498</v>
      </c>
      <c r="Q252" t="s">
        <v>6499</v>
      </c>
      <c r="R252" t="s">
        <v>6500</v>
      </c>
      <c r="S252" t="s">
        <v>6501</v>
      </c>
      <c r="T252" t="s">
        <v>870</v>
      </c>
      <c r="U252" t="s">
        <v>6502</v>
      </c>
      <c r="V252" t="s">
        <v>6503</v>
      </c>
      <c r="W252" t="s">
        <v>6504</v>
      </c>
      <c r="X252" t="s">
        <v>6505</v>
      </c>
      <c r="Y252" t="s">
        <v>2102</v>
      </c>
      <c r="Z252" t="s">
        <v>6506</v>
      </c>
      <c r="AA252" t="s">
        <v>6507</v>
      </c>
      <c r="AB252" t="s">
        <v>6508</v>
      </c>
      <c r="AC252" t="s">
        <v>6509</v>
      </c>
      <c r="AD252" t="s">
        <v>6510</v>
      </c>
    </row>
    <row r="253" spans="1:30" x14ac:dyDescent="1.25">
      <c r="A253" t="s">
        <v>13</v>
      </c>
      <c r="B253" t="s">
        <v>425</v>
      </c>
      <c r="C253" t="s">
        <v>6511</v>
      </c>
      <c r="D253" t="s">
        <v>6512</v>
      </c>
      <c r="E253" t="s">
        <v>6513</v>
      </c>
      <c r="F253" t="s">
        <v>6514</v>
      </c>
      <c r="G253" t="s">
        <v>6515</v>
      </c>
      <c r="H253" t="s">
        <v>6516</v>
      </c>
      <c r="I253" t="s">
        <v>6517</v>
      </c>
      <c r="J253" t="s">
        <v>6518</v>
      </c>
      <c r="K253" t="s">
        <v>6519</v>
      </c>
      <c r="L253" t="s">
        <v>6520</v>
      </c>
      <c r="M253" t="s">
        <v>6521</v>
      </c>
      <c r="N253" t="s">
        <v>1869</v>
      </c>
      <c r="O253" t="s">
        <v>6522</v>
      </c>
      <c r="P253" t="s">
        <v>6523</v>
      </c>
      <c r="Q253" t="s">
        <v>6524</v>
      </c>
      <c r="R253" t="s">
        <v>6525</v>
      </c>
      <c r="S253" t="s">
        <v>3726</v>
      </c>
      <c r="T253" t="s">
        <v>827</v>
      </c>
      <c r="U253" t="s">
        <v>6526</v>
      </c>
      <c r="V253" t="s">
        <v>6527</v>
      </c>
      <c r="W253" t="s">
        <v>6528</v>
      </c>
      <c r="X253" t="s">
        <v>6529</v>
      </c>
      <c r="Y253" t="s">
        <v>2163</v>
      </c>
      <c r="Z253" t="s">
        <v>6530</v>
      </c>
      <c r="AA253" t="s">
        <v>6531</v>
      </c>
      <c r="AB253" t="s">
        <v>6532</v>
      </c>
      <c r="AC253" t="s">
        <v>6533</v>
      </c>
      <c r="AD253" t="s">
        <v>6534</v>
      </c>
    </row>
    <row r="254" spans="1:30" x14ac:dyDescent="1.25">
      <c r="A254" t="s">
        <v>13</v>
      </c>
      <c r="B254" t="s">
        <v>265</v>
      </c>
      <c r="C254" t="s">
        <v>6535</v>
      </c>
      <c r="D254" t="s">
        <v>6536</v>
      </c>
      <c r="E254" t="s">
        <v>6537</v>
      </c>
      <c r="F254" t="s">
        <v>6538</v>
      </c>
      <c r="G254" t="s">
        <v>6539</v>
      </c>
      <c r="H254" t="s">
        <v>6540</v>
      </c>
      <c r="I254" t="s">
        <v>6541</v>
      </c>
      <c r="J254" t="s">
        <v>6542</v>
      </c>
      <c r="K254" t="s">
        <v>6543</v>
      </c>
      <c r="L254" t="s">
        <v>6544</v>
      </c>
      <c r="M254" t="s">
        <v>6545</v>
      </c>
      <c r="N254" t="s">
        <v>1968</v>
      </c>
      <c r="O254" t="s">
        <v>6546</v>
      </c>
      <c r="P254" t="s">
        <v>6547</v>
      </c>
      <c r="Q254" t="s">
        <v>6548</v>
      </c>
      <c r="R254" t="s">
        <v>6549</v>
      </c>
      <c r="S254" t="s">
        <v>6550</v>
      </c>
      <c r="T254" t="s">
        <v>827</v>
      </c>
      <c r="U254" t="s">
        <v>6551</v>
      </c>
      <c r="V254" t="s">
        <v>6552</v>
      </c>
      <c r="W254" t="s">
        <v>6553</v>
      </c>
      <c r="X254" t="s">
        <v>6554</v>
      </c>
      <c r="Y254" t="s">
        <v>2285</v>
      </c>
      <c r="Z254" t="s">
        <v>6555</v>
      </c>
      <c r="AA254" t="s">
        <v>6556</v>
      </c>
      <c r="AB254" t="s">
        <v>6557</v>
      </c>
      <c r="AC254" t="s">
        <v>6558</v>
      </c>
      <c r="AD254" t="s">
        <v>6559</v>
      </c>
    </row>
    <row r="255" spans="1:30" x14ac:dyDescent="1.25">
      <c r="A255" t="s">
        <v>13</v>
      </c>
      <c r="B255" t="s">
        <v>654</v>
      </c>
      <c r="C255" t="s">
        <v>6560</v>
      </c>
      <c r="D255" t="s">
        <v>6561</v>
      </c>
      <c r="E255" t="s">
        <v>6562</v>
      </c>
      <c r="F255" t="s">
        <v>6563</v>
      </c>
      <c r="G255" t="s">
        <v>6564</v>
      </c>
      <c r="H255" t="s">
        <v>6565</v>
      </c>
      <c r="I255" t="s">
        <v>6566</v>
      </c>
      <c r="J255" t="s">
        <v>6567</v>
      </c>
      <c r="K255" t="s">
        <v>6568</v>
      </c>
      <c r="L255" t="s">
        <v>6569</v>
      </c>
      <c r="M255" t="s">
        <v>6570</v>
      </c>
      <c r="N255" t="s">
        <v>1552</v>
      </c>
      <c r="O255" t="s">
        <v>6571</v>
      </c>
      <c r="P255" t="s">
        <v>6572</v>
      </c>
      <c r="Q255" t="s">
        <v>6573</v>
      </c>
      <c r="R255" t="s">
        <v>6574</v>
      </c>
      <c r="S255" t="s">
        <v>3585</v>
      </c>
      <c r="T255" t="s">
        <v>827</v>
      </c>
      <c r="U255" t="s">
        <v>6575</v>
      </c>
      <c r="V255" t="s">
        <v>6576</v>
      </c>
      <c r="W255" t="s">
        <v>6504</v>
      </c>
      <c r="X255" t="s">
        <v>6577</v>
      </c>
      <c r="Y255" t="s">
        <v>2077</v>
      </c>
      <c r="Z255" t="s">
        <v>6578</v>
      </c>
      <c r="AA255" t="s">
        <v>6579</v>
      </c>
      <c r="AB255" t="s">
        <v>6580</v>
      </c>
      <c r="AC255" t="s">
        <v>6581</v>
      </c>
      <c r="AD255" t="s">
        <v>6582</v>
      </c>
    </row>
    <row r="256" spans="1:30" x14ac:dyDescent="1.25">
      <c r="A256" t="s">
        <v>13</v>
      </c>
      <c r="B256" t="s">
        <v>531</v>
      </c>
      <c r="C256" t="s">
        <v>6583</v>
      </c>
      <c r="D256" t="s">
        <v>6584</v>
      </c>
      <c r="E256" t="s">
        <v>6585</v>
      </c>
      <c r="F256" t="s">
        <v>6586</v>
      </c>
      <c r="G256" t="s">
        <v>6587</v>
      </c>
      <c r="H256" t="s">
        <v>6588</v>
      </c>
      <c r="I256" t="s">
        <v>6589</v>
      </c>
      <c r="J256" t="s">
        <v>6590</v>
      </c>
      <c r="K256" t="s">
        <v>6591</v>
      </c>
      <c r="L256" t="s">
        <v>6592</v>
      </c>
      <c r="M256" t="s">
        <v>6593</v>
      </c>
      <c r="N256" t="s">
        <v>1869</v>
      </c>
      <c r="O256" t="s">
        <v>6594</v>
      </c>
      <c r="P256" t="s">
        <v>6131</v>
      </c>
      <c r="Q256" t="s">
        <v>6595</v>
      </c>
      <c r="R256" t="s">
        <v>6596</v>
      </c>
      <c r="S256" t="s">
        <v>6597</v>
      </c>
      <c r="T256" t="s">
        <v>827</v>
      </c>
      <c r="U256" t="s">
        <v>6598</v>
      </c>
      <c r="V256" t="s">
        <v>6599</v>
      </c>
      <c r="W256" t="s">
        <v>6600</v>
      </c>
      <c r="X256" t="s">
        <v>2378</v>
      </c>
      <c r="Y256" t="s">
        <v>2215</v>
      </c>
      <c r="Z256" t="s">
        <v>6601</v>
      </c>
      <c r="AA256" t="s">
        <v>6602</v>
      </c>
      <c r="AB256" t="s">
        <v>6603</v>
      </c>
      <c r="AC256" t="s">
        <v>6604</v>
      </c>
      <c r="AD256" t="s">
        <v>6605</v>
      </c>
    </row>
    <row r="257" spans="1:30" x14ac:dyDescent="1.25">
      <c r="A257" t="s">
        <v>13</v>
      </c>
      <c r="B257" t="s">
        <v>420</v>
      </c>
      <c r="C257" t="s">
        <v>6606</v>
      </c>
      <c r="D257" t="s">
        <v>6607</v>
      </c>
      <c r="E257" t="s">
        <v>6608</v>
      </c>
      <c r="F257" t="s">
        <v>6609</v>
      </c>
      <c r="G257" t="s">
        <v>6610</v>
      </c>
      <c r="H257" t="s">
        <v>6611</v>
      </c>
      <c r="I257" t="s">
        <v>6612</v>
      </c>
      <c r="J257" t="s">
        <v>6613</v>
      </c>
      <c r="K257" t="s">
        <v>6614</v>
      </c>
      <c r="L257" t="s">
        <v>6615</v>
      </c>
      <c r="M257" t="s">
        <v>6616</v>
      </c>
      <c r="N257" t="s">
        <v>1552</v>
      </c>
      <c r="O257" t="s">
        <v>6617</v>
      </c>
      <c r="P257" t="s">
        <v>6618</v>
      </c>
      <c r="Q257" t="s">
        <v>6619</v>
      </c>
      <c r="R257" t="s">
        <v>6620</v>
      </c>
      <c r="S257" t="s">
        <v>6621</v>
      </c>
      <c r="T257" t="s">
        <v>827</v>
      </c>
      <c r="U257" t="s">
        <v>6622</v>
      </c>
      <c r="V257" t="s">
        <v>6623</v>
      </c>
      <c r="W257" t="s">
        <v>6624</v>
      </c>
      <c r="X257" t="s">
        <v>6625</v>
      </c>
      <c r="Y257" t="s">
        <v>2235</v>
      </c>
      <c r="Z257" t="s">
        <v>6626</v>
      </c>
      <c r="AA257" t="s">
        <v>6627</v>
      </c>
      <c r="AB257" t="s">
        <v>6628</v>
      </c>
      <c r="AC257" t="s">
        <v>6629</v>
      </c>
      <c r="AD257" t="s">
        <v>6630</v>
      </c>
    </row>
    <row r="258" spans="1:30" x14ac:dyDescent="1.25">
      <c r="A258" t="s">
        <v>13</v>
      </c>
      <c r="B258" t="s">
        <v>248</v>
      </c>
      <c r="C258" t="s">
        <v>6631</v>
      </c>
      <c r="D258" t="s">
        <v>6632</v>
      </c>
      <c r="E258" t="s">
        <v>6633</v>
      </c>
      <c r="F258" t="s">
        <v>6634</v>
      </c>
      <c r="G258" t="s">
        <v>6635</v>
      </c>
      <c r="H258" t="s">
        <v>6636</v>
      </c>
      <c r="I258" t="s">
        <v>6637</v>
      </c>
      <c r="J258" t="s">
        <v>6638</v>
      </c>
      <c r="K258" t="s">
        <v>6639</v>
      </c>
      <c r="L258" t="s">
        <v>6640</v>
      </c>
      <c r="M258" t="s">
        <v>6641</v>
      </c>
      <c r="N258" t="s">
        <v>1552</v>
      </c>
      <c r="O258" t="s">
        <v>6642</v>
      </c>
      <c r="P258" t="s">
        <v>6643</v>
      </c>
      <c r="Q258" t="s">
        <v>6644</v>
      </c>
      <c r="R258" t="s">
        <v>6645</v>
      </c>
      <c r="S258" t="s">
        <v>6646</v>
      </c>
      <c r="T258" t="s">
        <v>827</v>
      </c>
      <c r="U258" t="s">
        <v>6647</v>
      </c>
      <c r="V258" t="s">
        <v>6648</v>
      </c>
      <c r="W258" t="s">
        <v>6649</v>
      </c>
      <c r="X258" t="s">
        <v>6650</v>
      </c>
      <c r="Y258" t="s">
        <v>2077</v>
      </c>
      <c r="Z258" t="s">
        <v>6651</v>
      </c>
      <c r="AA258" t="s">
        <v>6652</v>
      </c>
      <c r="AB258" t="s">
        <v>6653</v>
      </c>
      <c r="AC258" t="s">
        <v>6654</v>
      </c>
      <c r="AD258" t="s">
        <v>6655</v>
      </c>
    </row>
    <row r="259" spans="1:30" x14ac:dyDescent="1.25">
      <c r="A259" t="s">
        <v>13</v>
      </c>
      <c r="B259" t="s">
        <v>763</v>
      </c>
      <c r="C259" t="s">
        <v>6656</v>
      </c>
      <c r="D259" t="s">
        <v>6657</v>
      </c>
      <c r="E259" t="s">
        <v>6658</v>
      </c>
      <c r="F259" t="s">
        <v>6659</v>
      </c>
      <c r="G259" t="s">
        <v>6660</v>
      </c>
      <c r="H259" t="s">
        <v>6661</v>
      </c>
      <c r="I259" t="s">
        <v>6662</v>
      </c>
      <c r="J259" t="s">
        <v>6663</v>
      </c>
      <c r="K259" t="s">
        <v>6664</v>
      </c>
      <c r="L259" t="s">
        <v>6665</v>
      </c>
      <c r="M259" t="s">
        <v>6666</v>
      </c>
      <c r="N259" t="s">
        <v>1069</v>
      </c>
      <c r="O259" t="s">
        <v>6667</v>
      </c>
      <c r="P259" t="s">
        <v>6668</v>
      </c>
      <c r="Q259" t="s">
        <v>6669</v>
      </c>
      <c r="R259" t="s">
        <v>6670</v>
      </c>
      <c r="S259" t="s">
        <v>6671</v>
      </c>
      <c r="T259" t="s">
        <v>875</v>
      </c>
      <c r="U259" t="s">
        <v>5629</v>
      </c>
      <c r="V259" t="s">
        <v>6672</v>
      </c>
      <c r="W259" t="s">
        <v>6673</v>
      </c>
      <c r="X259" t="s">
        <v>6674</v>
      </c>
      <c r="Y259" t="s">
        <v>2465</v>
      </c>
      <c r="Z259" t="s">
        <v>6675</v>
      </c>
      <c r="AA259" t="s">
        <v>6676</v>
      </c>
      <c r="AB259" t="s">
        <v>6677</v>
      </c>
      <c r="AC259" t="s">
        <v>6678</v>
      </c>
      <c r="AD259" t="s">
        <v>6679</v>
      </c>
    </row>
    <row r="260" spans="1:30" x14ac:dyDescent="1.25">
      <c r="A260" t="s">
        <v>13</v>
      </c>
      <c r="B260" t="s">
        <v>623</v>
      </c>
      <c r="C260" t="s">
        <v>6680</v>
      </c>
      <c r="D260" t="s">
        <v>6681</v>
      </c>
      <c r="E260" t="s">
        <v>6682</v>
      </c>
      <c r="F260" t="s">
        <v>6683</v>
      </c>
      <c r="G260" t="s">
        <v>3291</v>
      </c>
      <c r="H260" t="s">
        <v>6684</v>
      </c>
      <c r="I260" t="s">
        <v>6685</v>
      </c>
      <c r="J260" t="s">
        <v>6686</v>
      </c>
      <c r="K260" t="s">
        <v>6687</v>
      </c>
      <c r="L260" t="s">
        <v>6688</v>
      </c>
      <c r="M260" t="s">
        <v>6689</v>
      </c>
      <c r="N260" t="s">
        <v>1095</v>
      </c>
      <c r="O260" t="s">
        <v>6690</v>
      </c>
      <c r="P260" t="s">
        <v>6691</v>
      </c>
      <c r="Q260" t="s">
        <v>6692</v>
      </c>
      <c r="R260" t="s">
        <v>6693</v>
      </c>
      <c r="S260" t="s">
        <v>3364</v>
      </c>
      <c r="T260" t="s">
        <v>870</v>
      </c>
      <c r="U260" t="s">
        <v>6694</v>
      </c>
      <c r="V260" t="s">
        <v>6695</v>
      </c>
      <c r="W260" t="s">
        <v>6696</v>
      </c>
      <c r="X260" t="s">
        <v>6697</v>
      </c>
      <c r="Y260" t="s">
        <v>2619</v>
      </c>
      <c r="Z260" t="s">
        <v>6698</v>
      </c>
      <c r="AA260" t="s">
        <v>6699</v>
      </c>
      <c r="AB260" t="s">
        <v>6700</v>
      </c>
      <c r="AC260" t="s">
        <v>6701</v>
      </c>
      <c r="AD260" t="s">
        <v>6702</v>
      </c>
    </row>
    <row r="261" spans="1:30" x14ac:dyDescent="1.25">
      <c r="A261" t="s">
        <v>13</v>
      </c>
      <c r="B261" t="s">
        <v>225</v>
      </c>
      <c r="C261" t="s">
        <v>6703</v>
      </c>
      <c r="D261" t="s">
        <v>6704</v>
      </c>
      <c r="E261" t="s">
        <v>6705</v>
      </c>
      <c r="F261" t="s">
        <v>6706</v>
      </c>
      <c r="G261" t="s">
        <v>6707</v>
      </c>
      <c r="H261" t="s">
        <v>6708</v>
      </c>
      <c r="I261" t="s">
        <v>6709</v>
      </c>
      <c r="J261" t="s">
        <v>6710</v>
      </c>
      <c r="K261" t="s">
        <v>6711</v>
      </c>
      <c r="L261" t="s">
        <v>6712</v>
      </c>
      <c r="M261" t="s">
        <v>6713</v>
      </c>
      <c r="N261" t="s">
        <v>1869</v>
      </c>
      <c r="O261" t="s">
        <v>6714</v>
      </c>
      <c r="P261" t="s">
        <v>6715</v>
      </c>
      <c r="Q261" t="s">
        <v>6716</v>
      </c>
      <c r="R261" t="s">
        <v>6717</v>
      </c>
      <c r="S261" t="s">
        <v>5656</v>
      </c>
      <c r="T261" t="s">
        <v>951</v>
      </c>
      <c r="U261" t="s">
        <v>6718</v>
      </c>
      <c r="V261" t="s">
        <v>6719</v>
      </c>
      <c r="W261" t="s">
        <v>6720</v>
      </c>
      <c r="X261" t="s">
        <v>6721</v>
      </c>
      <c r="Y261" t="s">
        <v>2077</v>
      </c>
      <c r="Z261" t="s">
        <v>6722</v>
      </c>
      <c r="AA261" t="s">
        <v>6723</v>
      </c>
      <c r="AB261" t="s">
        <v>6724</v>
      </c>
      <c r="AC261" t="s">
        <v>6725</v>
      </c>
      <c r="AD261" t="s">
        <v>6726</v>
      </c>
    </row>
    <row r="262" spans="1:30" x14ac:dyDescent="1.25">
      <c r="A262" t="s">
        <v>13</v>
      </c>
      <c r="B262" t="s">
        <v>216</v>
      </c>
      <c r="C262" t="s">
        <v>6727</v>
      </c>
      <c r="D262" t="s">
        <v>6728</v>
      </c>
      <c r="E262" t="s">
        <v>6729</v>
      </c>
      <c r="F262" t="s">
        <v>6730</v>
      </c>
      <c r="G262" t="s">
        <v>6731</v>
      </c>
      <c r="H262" t="s">
        <v>6732</v>
      </c>
      <c r="I262" t="s">
        <v>6733</v>
      </c>
      <c r="J262" t="s">
        <v>6734</v>
      </c>
      <c r="K262" t="s">
        <v>6735</v>
      </c>
      <c r="L262" t="s">
        <v>6736</v>
      </c>
      <c r="M262" t="s">
        <v>6737</v>
      </c>
      <c r="N262" t="s">
        <v>1296</v>
      </c>
      <c r="O262" t="s">
        <v>6738</v>
      </c>
      <c r="P262" t="s">
        <v>6739</v>
      </c>
      <c r="Q262" t="s">
        <v>6740</v>
      </c>
      <c r="R262" t="s">
        <v>6741</v>
      </c>
      <c r="S262" t="s">
        <v>6742</v>
      </c>
      <c r="T262" t="s">
        <v>827</v>
      </c>
      <c r="U262" t="s">
        <v>6743</v>
      </c>
      <c r="V262" t="s">
        <v>6744</v>
      </c>
      <c r="W262" t="s">
        <v>6745</v>
      </c>
      <c r="X262" t="s">
        <v>6746</v>
      </c>
      <c r="Y262" t="s">
        <v>2285</v>
      </c>
      <c r="Z262" t="s">
        <v>6747</v>
      </c>
      <c r="AA262" t="s">
        <v>6748</v>
      </c>
      <c r="AB262" t="s">
        <v>6749</v>
      </c>
      <c r="AC262" t="s">
        <v>6750</v>
      </c>
      <c r="AD262" t="s">
        <v>6751</v>
      </c>
    </row>
    <row r="263" spans="1:30" x14ac:dyDescent="1.25">
      <c r="A263" t="s">
        <v>13</v>
      </c>
      <c r="B263" t="s">
        <v>309</v>
      </c>
      <c r="C263" t="s">
        <v>6752</v>
      </c>
      <c r="D263" t="s">
        <v>6753</v>
      </c>
      <c r="E263" t="s">
        <v>6754</v>
      </c>
      <c r="F263" t="s">
        <v>6755</v>
      </c>
      <c r="G263" t="s">
        <v>6756</v>
      </c>
      <c r="H263" t="s">
        <v>6757</v>
      </c>
      <c r="I263" t="s">
        <v>6758</v>
      </c>
      <c r="J263" t="s">
        <v>6759</v>
      </c>
      <c r="K263" t="s">
        <v>6760</v>
      </c>
      <c r="L263" t="s">
        <v>6761</v>
      </c>
      <c r="M263" t="s">
        <v>6762</v>
      </c>
      <c r="N263" t="s">
        <v>1296</v>
      </c>
      <c r="O263" t="s">
        <v>6763</v>
      </c>
      <c r="P263" t="s">
        <v>5321</v>
      </c>
      <c r="Q263" t="s">
        <v>6764</v>
      </c>
      <c r="R263" t="s">
        <v>6765</v>
      </c>
      <c r="S263" t="s">
        <v>6766</v>
      </c>
      <c r="T263" t="s">
        <v>827</v>
      </c>
      <c r="U263" t="s">
        <v>6767</v>
      </c>
      <c r="V263" t="s">
        <v>2706</v>
      </c>
      <c r="W263" t="s">
        <v>6768</v>
      </c>
      <c r="X263" t="s">
        <v>6769</v>
      </c>
      <c r="Y263" t="s">
        <v>2285</v>
      </c>
      <c r="Z263" t="s">
        <v>6770</v>
      </c>
      <c r="AA263" t="s">
        <v>6771</v>
      </c>
      <c r="AB263" t="s">
        <v>6772</v>
      </c>
      <c r="AC263" t="s">
        <v>6773</v>
      </c>
      <c r="AD263" t="s">
        <v>6774</v>
      </c>
    </row>
    <row r="264" spans="1:30" x14ac:dyDescent="1.25">
      <c r="A264" t="s">
        <v>13</v>
      </c>
      <c r="B264" t="s">
        <v>609</v>
      </c>
      <c r="C264" t="s">
        <v>6775</v>
      </c>
      <c r="D264" t="s">
        <v>6776</v>
      </c>
      <c r="E264" t="s">
        <v>6777</v>
      </c>
      <c r="F264" t="s">
        <v>6778</v>
      </c>
      <c r="G264" t="s">
        <v>6779</v>
      </c>
      <c r="H264" t="s">
        <v>6780</v>
      </c>
      <c r="I264" t="s">
        <v>6781</v>
      </c>
      <c r="J264" t="s">
        <v>6782</v>
      </c>
      <c r="K264" t="s">
        <v>6783</v>
      </c>
      <c r="L264" t="s">
        <v>6784</v>
      </c>
      <c r="M264" t="s">
        <v>6785</v>
      </c>
      <c r="N264" t="s">
        <v>1433</v>
      </c>
      <c r="O264" t="s">
        <v>6786</v>
      </c>
      <c r="P264" t="s">
        <v>6787</v>
      </c>
      <c r="Q264" t="s">
        <v>6788</v>
      </c>
      <c r="R264" t="s">
        <v>6789</v>
      </c>
      <c r="S264" t="s">
        <v>5461</v>
      </c>
      <c r="T264" t="s">
        <v>875</v>
      </c>
      <c r="U264" t="s">
        <v>6790</v>
      </c>
      <c r="V264" t="s">
        <v>6791</v>
      </c>
      <c r="W264" t="s">
        <v>6792</v>
      </c>
      <c r="X264" t="s">
        <v>6793</v>
      </c>
      <c r="Y264" t="s">
        <v>1853</v>
      </c>
      <c r="Z264" t="s">
        <v>6794</v>
      </c>
      <c r="AA264" t="s">
        <v>6795</v>
      </c>
      <c r="AB264" t="s">
        <v>6796</v>
      </c>
      <c r="AC264" t="s">
        <v>6797</v>
      </c>
      <c r="AD264" t="s">
        <v>6798</v>
      </c>
    </row>
    <row r="265" spans="1:30" x14ac:dyDescent="1.25">
      <c r="A265" t="s">
        <v>13</v>
      </c>
      <c r="B265" t="s">
        <v>528</v>
      </c>
      <c r="C265" t="s">
        <v>6799</v>
      </c>
      <c r="D265" t="s">
        <v>1208</v>
      </c>
      <c r="E265" t="s">
        <v>6800</v>
      </c>
      <c r="F265" t="s">
        <v>6801</v>
      </c>
      <c r="G265" t="s">
        <v>6802</v>
      </c>
      <c r="H265" t="s">
        <v>6803</v>
      </c>
      <c r="I265" t="s">
        <v>6804</v>
      </c>
      <c r="J265" t="s">
        <v>6805</v>
      </c>
      <c r="K265" t="s">
        <v>6806</v>
      </c>
      <c r="L265" t="s">
        <v>6807</v>
      </c>
      <c r="M265" t="s">
        <v>6808</v>
      </c>
      <c r="N265" t="s">
        <v>1005</v>
      </c>
      <c r="O265" t="s">
        <v>6809</v>
      </c>
      <c r="P265" t="s">
        <v>2063</v>
      </c>
      <c r="Q265" t="s">
        <v>6810</v>
      </c>
      <c r="R265" t="s">
        <v>6811</v>
      </c>
      <c r="S265" t="s">
        <v>3420</v>
      </c>
      <c r="T265" t="s">
        <v>827</v>
      </c>
      <c r="U265" t="s">
        <v>6812</v>
      </c>
      <c r="V265" t="s">
        <v>6813</v>
      </c>
      <c r="W265" t="s">
        <v>6814</v>
      </c>
      <c r="X265" t="s">
        <v>6815</v>
      </c>
      <c r="Y265" t="s">
        <v>2163</v>
      </c>
      <c r="Z265" t="s">
        <v>6816</v>
      </c>
      <c r="AA265" t="s">
        <v>6817</v>
      </c>
      <c r="AB265" t="s">
        <v>6818</v>
      </c>
      <c r="AC265" t="s">
        <v>6819</v>
      </c>
      <c r="AD265" t="s">
        <v>6820</v>
      </c>
    </row>
    <row r="266" spans="1:30" x14ac:dyDescent="1.25">
      <c r="A266" t="s">
        <v>13</v>
      </c>
      <c r="B266" t="s">
        <v>258</v>
      </c>
      <c r="C266" t="s">
        <v>6821</v>
      </c>
      <c r="D266" t="s">
        <v>6822</v>
      </c>
      <c r="E266" t="s">
        <v>6823</v>
      </c>
      <c r="F266" t="s">
        <v>6824</v>
      </c>
      <c r="G266" t="s">
        <v>6825</v>
      </c>
      <c r="H266" t="s">
        <v>6826</v>
      </c>
      <c r="I266" t="s">
        <v>6827</v>
      </c>
      <c r="J266" t="s">
        <v>6828</v>
      </c>
      <c r="K266" t="s">
        <v>6829</v>
      </c>
      <c r="L266" t="s">
        <v>6830</v>
      </c>
      <c r="M266" t="s">
        <v>6831</v>
      </c>
      <c r="N266" t="s">
        <v>1296</v>
      </c>
      <c r="O266" t="s">
        <v>6832</v>
      </c>
      <c r="P266" t="s">
        <v>6833</v>
      </c>
      <c r="Q266" t="s">
        <v>6834</v>
      </c>
      <c r="R266" t="s">
        <v>6835</v>
      </c>
      <c r="S266" t="s">
        <v>2302</v>
      </c>
      <c r="T266" t="s">
        <v>874</v>
      </c>
      <c r="U266" t="s">
        <v>6836</v>
      </c>
      <c r="V266" t="s">
        <v>6837</v>
      </c>
      <c r="W266" t="s">
        <v>6838</v>
      </c>
      <c r="X266" t="s">
        <v>6839</v>
      </c>
      <c r="Y266" t="s">
        <v>2102</v>
      </c>
      <c r="Z266" t="s">
        <v>6840</v>
      </c>
      <c r="AA266" t="s">
        <v>6841</v>
      </c>
      <c r="AB266" t="s">
        <v>6842</v>
      </c>
      <c r="AC266" t="s">
        <v>6843</v>
      </c>
      <c r="AD266" t="s">
        <v>6844</v>
      </c>
    </row>
    <row r="267" spans="1:30" x14ac:dyDescent="1.25">
      <c r="A267" t="s">
        <v>13</v>
      </c>
      <c r="B267" t="s">
        <v>283</v>
      </c>
      <c r="C267" t="s">
        <v>6845</v>
      </c>
      <c r="D267" t="s">
        <v>6846</v>
      </c>
      <c r="E267" t="s">
        <v>6847</v>
      </c>
      <c r="F267" t="s">
        <v>6848</v>
      </c>
      <c r="G267" t="s">
        <v>6849</v>
      </c>
      <c r="H267" t="s">
        <v>6850</v>
      </c>
      <c r="I267" t="s">
        <v>6851</v>
      </c>
      <c r="J267" t="s">
        <v>6852</v>
      </c>
      <c r="K267" t="s">
        <v>6853</v>
      </c>
      <c r="L267" t="s">
        <v>6854</v>
      </c>
      <c r="M267" t="s">
        <v>6855</v>
      </c>
      <c r="N267" t="s">
        <v>1968</v>
      </c>
      <c r="O267" t="s">
        <v>6856</v>
      </c>
      <c r="P267" t="s">
        <v>6857</v>
      </c>
      <c r="Q267" t="s">
        <v>6858</v>
      </c>
      <c r="R267" t="s">
        <v>6859</v>
      </c>
      <c r="S267" t="s">
        <v>2725</v>
      </c>
      <c r="T267" t="s">
        <v>1640</v>
      </c>
      <c r="U267" t="s">
        <v>6860</v>
      </c>
      <c r="V267" t="s">
        <v>6861</v>
      </c>
      <c r="W267" t="s">
        <v>6862</v>
      </c>
      <c r="X267" t="s">
        <v>6863</v>
      </c>
      <c r="Y267" t="s">
        <v>2215</v>
      </c>
      <c r="Z267" t="s">
        <v>6864</v>
      </c>
      <c r="AA267" t="s">
        <v>6865</v>
      </c>
      <c r="AB267" t="s">
        <v>6866</v>
      </c>
      <c r="AC267" t="s">
        <v>6867</v>
      </c>
      <c r="AD267" t="s">
        <v>6868</v>
      </c>
    </row>
    <row r="268" spans="1:30" x14ac:dyDescent="1.25">
      <c r="A268" t="s">
        <v>13</v>
      </c>
      <c r="B268" t="s">
        <v>161</v>
      </c>
      <c r="C268" t="s">
        <v>6869</v>
      </c>
      <c r="D268" t="s">
        <v>6870</v>
      </c>
      <c r="E268" t="s">
        <v>6871</v>
      </c>
      <c r="F268" t="s">
        <v>6872</v>
      </c>
      <c r="G268" t="s">
        <v>6873</v>
      </c>
      <c r="H268" t="s">
        <v>6874</v>
      </c>
      <c r="I268" t="s">
        <v>6875</v>
      </c>
      <c r="J268" t="s">
        <v>6876</v>
      </c>
      <c r="K268" t="s">
        <v>6877</v>
      </c>
      <c r="L268" t="s">
        <v>6878</v>
      </c>
      <c r="M268" t="s">
        <v>6879</v>
      </c>
      <c r="N268" t="s">
        <v>1095</v>
      </c>
      <c r="O268" t="s">
        <v>6880</v>
      </c>
      <c r="P268" t="s">
        <v>6881</v>
      </c>
      <c r="Q268" t="s">
        <v>6882</v>
      </c>
      <c r="R268" t="s">
        <v>6883</v>
      </c>
      <c r="S268" t="s">
        <v>962</v>
      </c>
      <c r="T268" t="s">
        <v>874</v>
      </c>
      <c r="U268" t="s">
        <v>6884</v>
      </c>
      <c r="V268" t="s">
        <v>6885</v>
      </c>
      <c r="W268" t="s">
        <v>6886</v>
      </c>
      <c r="X268" t="s">
        <v>6887</v>
      </c>
      <c r="Y268" t="s">
        <v>2285</v>
      </c>
      <c r="Z268" t="s">
        <v>6888</v>
      </c>
      <c r="AA268" t="s">
        <v>6889</v>
      </c>
      <c r="AB268" t="s">
        <v>6890</v>
      </c>
      <c r="AC268" t="s">
        <v>6891</v>
      </c>
      <c r="AD268" t="s">
        <v>6892</v>
      </c>
    </row>
    <row r="269" spans="1:30" x14ac:dyDescent="1.25">
      <c r="A269" t="s">
        <v>13</v>
      </c>
      <c r="B269" t="s">
        <v>388</v>
      </c>
      <c r="C269" t="s">
        <v>6893</v>
      </c>
      <c r="D269" t="s">
        <v>6894</v>
      </c>
      <c r="E269" t="s">
        <v>6895</v>
      </c>
      <c r="F269" t="s">
        <v>6896</v>
      </c>
      <c r="G269" t="s">
        <v>6897</v>
      </c>
      <c r="H269" t="s">
        <v>6898</v>
      </c>
      <c r="I269" t="s">
        <v>6899</v>
      </c>
      <c r="J269" t="s">
        <v>6900</v>
      </c>
      <c r="K269" t="s">
        <v>6901</v>
      </c>
      <c r="L269" t="s">
        <v>6902</v>
      </c>
      <c r="M269" t="s">
        <v>6903</v>
      </c>
      <c r="N269" t="s">
        <v>1069</v>
      </c>
      <c r="O269" t="s">
        <v>6904</v>
      </c>
      <c r="P269" t="s">
        <v>6742</v>
      </c>
      <c r="Q269" t="s">
        <v>6905</v>
      </c>
      <c r="R269" t="s">
        <v>6906</v>
      </c>
      <c r="S269" t="s">
        <v>3567</v>
      </c>
      <c r="T269" t="s">
        <v>903</v>
      </c>
      <c r="U269" t="s">
        <v>6907</v>
      </c>
      <c r="V269" t="s">
        <v>6908</v>
      </c>
      <c r="W269" t="s">
        <v>6909</v>
      </c>
      <c r="X269" t="s">
        <v>6910</v>
      </c>
      <c r="Y269" t="s">
        <v>1853</v>
      </c>
      <c r="Z269" t="s">
        <v>6911</v>
      </c>
      <c r="AA269" t="s">
        <v>6912</v>
      </c>
      <c r="AB269" t="s">
        <v>6913</v>
      </c>
      <c r="AC269" t="s">
        <v>6914</v>
      </c>
      <c r="AD269" t="s">
        <v>6915</v>
      </c>
    </row>
    <row r="270" spans="1:30" x14ac:dyDescent="1.25">
      <c r="A270" t="s">
        <v>13</v>
      </c>
      <c r="B270" t="s">
        <v>256</v>
      </c>
      <c r="C270" t="s">
        <v>6916</v>
      </c>
      <c r="D270" t="s">
        <v>6917</v>
      </c>
      <c r="E270" t="s">
        <v>6918</v>
      </c>
      <c r="F270" t="s">
        <v>6919</v>
      </c>
      <c r="G270" t="s">
        <v>6920</v>
      </c>
      <c r="H270" t="s">
        <v>6921</v>
      </c>
      <c r="I270" t="s">
        <v>6922</v>
      </c>
      <c r="J270" t="s">
        <v>6923</v>
      </c>
      <c r="K270" t="s">
        <v>6924</v>
      </c>
      <c r="L270" t="s">
        <v>6925</v>
      </c>
      <c r="M270" t="s">
        <v>6926</v>
      </c>
      <c r="N270" t="s">
        <v>1005</v>
      </c>
      <c r="O270" t="s">
        <v>6927</v>
      </c>
      <c r="P270" t="s">
        <v>4597</v>
      </c>
      <c r="Q270" t="s">
        <v>6928</v>
      </c>
      <c r="R270" t="s">
        <v>6929</v>
      </c>
      <c r="S270" t="s">
        <v>6930</v>
      </c>
      <c r="T270" t="s">
        <v>1576</v>
      </c>
      <c r="U270" t="s">
        <v>6931</v>
      </c>
      <c r="V270" t="s">
        <v>6932</v>
      </c>
      <c r="W270" t="s">
        <v>6933</v>
      </c>
      <c r="X270" t="s">
        <v>6934</v>
      </c>
      <c r="Y270" t="s">
        <v>2285</v>
      </c>
      <c r="Z270" t="s">
        <v>6935</v>
      </c>
      <c r="AA270" t="s">
        <v>6936</v>
      </c>
      <c r="AB270" t="s">
        <v>6937</v>
      </c>
      <c r="AC270" t="s">
        <v>6938</v>
      </c>
      <c r="AD270" t="s">
        <v>6939</v>
      </c>
    </row>
    <row r="271" spans="1:30" x14ac:dyDescent="1.25">
      <c r="A271" t="s">
        <v>13</v>
      </c>
      <c r="B271" t="s">
        <v>138</v>
      </c>
      <c r="C271" t="s">
        <v>6940</v>
      </c>
      <c r="D271" t="s">
        <v>6941</v>
      </c>
      <c r="E271" t="s">
        <v>6942</v>
      </c>
      <c r="F271" t="s">
        <v>6943</v>
      </c>
      <c r="G271" t="s">
        <v>6944</v>
      </c>
      <c r="H271" t="s">
        <v>6945</v>
      </c>
      <c r="I271" t="s">
        <v>6946</v>
      </c>
      <c r="J271" t="s">
        <v>6947</v>
      </c>
      <c r="K271" t="s">
        <v>6948</v>
      </c>
      <c r="L271" t="s">
        <v>6949</v>
      </c>
      <c r="M271" t="s">
        <v>6950</v>
      </c>
      <c r="N271" t="s">
        <v>1005</v>
      </c>
      <c r="O271" t="s">
        <v>6951</v>
      </c>
      <c r="P271" t="s">
        <v>6952</v>
      </c>
      <c r="Q271" t="s">
        <v>6953</v>
      </c>
      <c r="R271" t="s">
        <v>6954</v>
      </c>
      <c r="S271" t="s">
        <v>6671</v>
      </c>
      <c r="T271" t="s">
        <v>2051</v>
      </c>
      <c r="U271" t="s">
        <v>6955</v>
      </c>
      <c r="V271" t="s">
        <v>6956</v>
      </c>
      <c r="W271" t="s">
        <v>6957</v>
      </c>
      <c r="X271" t="s">
        <v>2101</v>
      </c>
      <c r="Y271" t="s">
        <v>2125</v>
      </c>
      <c r="Z271" t="s">
        <v>6958</v>
      </c>
      <c r="AA271" t="s">
        <v>6959</v>
      </c>
      <c r="AB271" t="s">
        <v>6960</v>
      </c>
      <c r="AC271" t="s">
        <v>6961</v>
      </c>
      <c r="AD271" t="s">
        <v>6962</v>
      </c>
    </row>
    <row r="272" spans="1:30" x14ac:dyDescent="1.25">
      <c r="A272" t="s">
        <v>13</v>
      </c>
      <c r="B272" t="s">
        <v>198</v>
      </c>
      <c r="C272" t="s">
        <v>6963</v>
      </c>
      <c r="D272" t="s">
        <v>6964</v>
      </c>
      <c r="E272" t="s">
        <v>6965</v>
      </c>
      <c r="F272" t="s">
        <v>6966</v>
      </c>
      <c r="G272" t="s">
        <v>6967</v>
      </c>
      <c r="H272" t="s">
        <v>6968</v>
      </c>
      <c r="I272" t="s">
        <v>6969</v>
      </c>
      <c r="J272" t="s">
        <v>6970</v>
      </c>
      <c r="K272" t="s">
        <v>6971</v>
      </c>
      <c r="L272" t="s">
        <v>6972</v>
      </c>
      <c r="M272" t="s">
        <v>6973</v>
      </c>
      <c r="N272" t="s">
        <v>1869</v>
      </c>
      <c r="O272" t="s">
        <v>6974</v>
      </c>
      <c r="P272" t="s">
        <v>6975</v>
      </c>
      <c r="Q272" t="s">
        <v>6976</v>
      </c>
      <c r="R272" t="s">
        <v>6977</v>
      </c>
      <c r="S272" t="s">
        <v>2906</v>
      </c>
      <c r="T272" t="s">
        <v>1144</v>
      </c>
      <c r="U272" t="s">
        <v>6978</v>
      </c>
      <c r="V272" t="s">
        <v>5877</v>
      </c>
      <c r="W272" t="s">
        <v>6979</v>
      </c>
      <c r="X272" t="s">
        <v>6980</v>
      </c>
      <c r="Y272" t="s">
        <v>2285</v>
      </c>
      <c r="Z272" t="s">
        <v>6981</v>
      </c>
      <c r="AA272" t="s">
        <v>6982</v>
      </c>
      <c r="AB272" t="s">
        <v>6983</v>
      </c>
      <c r="AC272" t="s">
        <v>6984</v>
      </c>
      <c r="AD272" t="s">
        <v>6985</v>
      </c>
    </row>
    <row r="273" spans="1:30" x14ac:dyDescent="1.25">
      <c r="A273" t="s">
        <v>13</v>
      </c>
      <c r="B273" t="s">
        <v>192</v>
      </c>
      <c r="C273" t="s">
        <v>6986</v>
      </c>
      <c r="D273" t="s">
        <v>6987</v>
      </c>
      <c r="E273" t="s">
        <v>6988</v>
      </c>
      <c r="F273" t="s">
        <v>6989</v>
      </c>
      <c r="G273" t="s">
        <v>6990</v>
      </c>
      <c r="H273" t="s">
        <v>6991</v>
      </c>
      <c r="I273" t="s">
        <v>6992</v>
      </c>
      <c r="J273" t="s">
        <v>6993</v>
      </c>
      <c r="K273" t="s">
        <v>6994</v>
      </c>
      <c r="L273" t="s">
        <v>6995</v>
      </c>
      <c r="M273" t="s">
        <v>6996</v>
      </c>
      <c r="N273" t="s">
        <v>1552</v>
      </c>
      <c r="O273" t="s">
        <v>6997</v>
      </c>
      <c r="P273" t="s">
        <v>4528</v>
      </c>
      <c r="Q273" t="s">
        <v>6998</v>
      </c>
      <c r="R273" t="s">
        <v>6999</v>
      </c>
      <c r="S273" t="s">
        <v>1813</v>
      </c>
      <c r="T273" t="s">
        <v>827</v>
      </c>
      <c r="U273" t="s">
        <v>7000</v>
      </c>
      <c r="V273" t="s">
        <v>7001</v>
      </c>
      <c r="W273" t="s">
        <v>7002</v>
      </c>
      <c r="X273" t="s">
        <v>7003</v>
      </c>
      <c r="Y273" t="s">
        <v>1853</v>
      </c>
      <c r="Z273" t="s">
        <v>7004</v>
      </c>
      <c r="AA273" t="s">
        <v>7005</v>
      </c>
      <c r="AB273" t="s">
        <v>7006</v>
      </c>
      <c r="AC273" t="s">
        <v>7007</v>
      </c>
      <c r="AD273" t="s">
        <v>7008</v>
      </c>
    </row>
    <row r="274" spans="1:30" x14ac:dyDescent="1.25">
      <c r="A274" t="s">
        <v>13</v>
      </c>
      <c r="B274" t="s">
        <v>589</v>
      </c>
      <c r="C274" t="s">
        <v>7009</v>
      </c>
      <c r="D274" t="s">
        <v>7010</v>
      </c>
      <c r="E274" t="s">
        <v>7011</v>
      </c>
      <c r="F274" t="s">
        <v>7012</v>
      </c>
      <c r="G274" t="s">
        <v>7013</v>
      </c>
      <c r="H274" t="s">
        <v>7014</v>
      </c>
      <c r="I274" t="s">
        <v>7015</v>
      </c>
      <c r="J274" t="s">
        <v>7016</v>
      </c>
      <c r="K274" t="s">
        <v>7017</v>
      </c>
      <c r="L274" t="s">
        <v>7018</v>
      </c>
      <c r="M274" t="s">
        <v>7019</v>
      </c>
      <c r="N274" t="s">
        <v>1138</v>
      </c>
      <c r="O274" t="s">
        <v>7020</v>
      </c>
      <c r="P274" t="s">
        <v>7021</v>
      </c>
      <c r="Q274" t="s">
        <v>7022</v>
      </c>
      <c r="R274" t="s">
        <v>7023</v>
      </c>
      <c r="S274" t="s">
        <v>3106</v>
      </c>
      <c r="T274" t="s">
        <v>2346</v>
      </c>
      <c r="U274" t="s">
        <v>7024</v>
      </c>
      <c r="V274" t="s">
        <v>7025</v>
      </c>
      <c r="W274" t="s">
        <v>7026</v>
      </c>
      <c r="X274" t="s">
        <v>7027</v>
      </c>
      <c r="Y274" t="s">
        <v>2285</v>
      </c>
      <c r="Z274" t="s">
        <v>7028</v>
      </c>
      <c r="AA274" t="s">
        <v>7029</v>
      </c>
      <c r="AB274" t="s">
        <v>7030</v>
      </c>
      <c r="AC274" t="s">
        <v>7031</v>
      </c>
      <c r="AD274" t="s">
        <v>7032</v>
      </c>
    </row>
    <row r="275" spans="1:30" x14ac:dyDescent="1.25">
      <c r="A275" t="s">
        <v>13</v>
      </c>
      <c r="B275" t="s">
        <v>382</v>
      </c>
      <c r="C275" t="s">
        <v>7033</v>
      </c>
      <c r="D275" t="s">
        <v>7034</v>
      </c>
      <c r="E275" t="s">
        <v>7035</v>
      </c>
      <c r="F275" t="s">
        <v>7036</v>
      </c>
      <c r="G275" t="s">
        <v>7037</v>
      </c>
      <c r="H275" t="s">
        <v>7038</v>
      </c>
      <c r="I275" t="s">
        <v>7039</v>
      </c>
      <c r="J275" t="s">
        <v>7040</v>
      </c>
      <c r="K275" t="s">
        <v>7041</v>
      </c>
      <c r="L275" t="s">
        <v>7042</v>
      </c>
      <c r="M275" t="s">
        <v>7043</v>
      </c>
      <c r="N275" t="s">
        <v>1058</v>
      </c>
      <c r="O275" t="s">
        <v>7044</v>
      </c>
      <c r="P275" t="s">
        <v>7045</v>
      </c>
      <c r="Q275" t="s">
        <v>7046</v>
      </c>
      <c r="R275" t="s">
        <v>7047</v>
      </c>
      <c r="S275" t="s">
        <v>3060</v>
      </c>
      <c r="T275" t="s">
        <v>827</v>
      </c>
      <c r="U275" t="s">
        <v>7048</v>
      </c>
      <c r="V275" t="s">
        <v>7049</v>
      </c>
      <c r="W275" t="s">
        <v>7050</v>
      </c>
      <c r="X275" t="s">
        <v>7051</v>
      </c>
      <c r="Y275" t="s">
        <v>2163</v>
      </c>
      <c r="Z275" t="s">
        <v>7052</v>
      </c>
      <c r="AA275" t="s">
        <v>7053</v>
      </c>
      <c r="AB275" t="s">
        <v>7054</v>
      </c>
      <c r="AC275" t="s">
        <v>7055</v>
      </c>
      <c r="AD275" t="s">
        <v>7056</v>
      </c>
    </row>
    <row r="276" spans="1:30" x14ac:dyDescent="1.25">
      <c r="A276" t="s">
        <v>14</v>
      </c>
      <c r="B276" t="s">
        <v>79</v>
      </c>
      <c r="C276" t="s">
        <v>7057</v>
      </c>
      <c r="D276" t="s">
        <v>7058</v>
      </c>
      <c r="E276" t="s">
        <v>7059</v>
      </c>
      <c r="F276" t="s">
        <v>7060</v>
      </c>
      <c r="G276" t="s">
        <v>7061</v>
      </c>
      <c r="H276" t="s">
        <v>7062</v>
      </c>
      <c r="I276" t="s">
        <v>1291</v>
      </c>
      <c r="J276" t="s">
        <v>7063</v>
      </c>
      <c r="K276" t="s">
        <v>7064</v>
      </c>
      <c r="L276" t="s">
        <v>7065</v>
      </c>
      <c r="M276" t="s">
        <v>7066</v>
      </c>
      <c r="N276" t="s">
        <v>1095</v>
      </c>
      <c r="O276" t="s">
        <v>7067</v>
      </c>
      <c r="P276" t="s">
        <v>7068</v>
      </c>
      <c r="Q276" t="s">
        <v>7069</v>
      </c>
      <c r="R276" t="s">
        <v>7070</v>
      </c>
      <c r="S276" t="s">
        <v>7071</v>
      </c>
      <c r="T276" t="s">
        <v>827</v>
      </c>
      <c r="U276" t="s">
        <v>7072</v>
      </c>
      <c r="V276" t="s">
        <v>7073</v>
      </c>
      <c r="W276" t="s">
        <v>7074</v>
      </c>
      <c r="X276" t="s">
        <v>7075</v>
      </c>
      <c r="Y276" t="s">
        <v>3470</v>
      </c>
      <c r="Z276" t="s">
        <v>7076</v>
      </c>
      <c r="AA276" t="s">
        <v>7077</v>
      </c>
      <c r="AB276" t="s">
        <v>7078</v>
      </c>
      <c r="AC276" t="s">
        <v>7079</v>
      </c>
      <c r="AD276" t="s">
        <v>7080</v>
      </c>
    </row>
    <row r="277" spans="1:30" x14ac:dyDescent="1.25">
      <c r="A277" t="s">
        <v>14</v>
      </c>
      <c r="B277" t="s">
        <v>114</v>
      </c>
      <c r="C277" t="s">
        <v>7081</v>
      </c>
      <c r="D277" t="s">
        <v>7082</v>
      </c>
      <c r="E277" t="s">
        <v>7083</v>
      </c>
      <c r="F277" t="s">
        <v>7084</v>
      </c>
      <c r="G277" t="s">
        <v>7085</v>
      </c>
      <c r="H277" t="s">
        <v>1987</v>
      </c>
      <c r="I277" t="s">
        <v>7086</v>
      </c>
      <c r="J277" t="s">
        <v>7087</v>
      </c>
      <c r="K277" t="s">
        <v>7088</v>
      </c>
      <c r="L277" t="s">
        <v>7089</v>
      </c>
      <c r="M277" t="s">
        <v>7090</v>
      </c>
      <c r="N277" t="s">
        <v>1069</v>
      </c>
      <c r="O277" t="s">
        <v>7091</v>
      </c>
      <c r="P277" t="s">
        <v>1752</v>
      </c>
      <c r="Q277" t="s">
        <v>7092</v>
      </c>
      <c r="R277" t="s">
        <v>1985</v>
      </c>
      <c r="S277" t="s">
        <v>875</v>
      </c>
      <c r="T277" t="s">
        <v>840</v>
      </c>
      <c r="U277" t="s">
        <v>7093</v>
      </c>
      <c r="V277" t="s">
        <v>7094</v>
      </c>
      <c r="W277" t="s">
        <v>4068</v>
      </c>
      <c r="X277" t="s">
        <v>7095</v>
      </c>
      <c r="Y277" t="s">
        <v>1923</v>
      </c>
      <c r="Z277" t="s">
        <v>7096</v>
      </c>
      <c r="AA277" t="s">
        <v>7097</v>
      </c>
      <c r="AB277" t="s">
        <v>7098</v>
      </c>
      <c r="AC277" t="s">
        <v>7099</v>
      </c>
      <c r="AD277" t="s">
        <v>7100</v>
      </c>
    </row>
    <row r="278" spans="1:30" x14ac:dyDescent="1.25">
      <c r="A278" t="s">
        <v>14</v>
      </c>
      <c r="B278" t="s">
        <v>115</v>
      </c>
      <c r="C278" t="s">
        <v>7101</v>
      </c>
      <c r="D278" t="s">
        <v>7102</v>
      </c>
      <c r="E278" t="s">
        <v>7103</v>
      </c>
      <c r="F278" t="s">
        <v>7104</v>
      </c>
      <c r="G278" t="s">
        <v>7105</v>
      </c>
      <c r="H278" t="s">
        <v>7106</v>
      </c>
      <c r="I278" t="s">
        <v>7107</v>
      </c>
      <c r="J278" t="s">
        <v>7108</v>
      </c>
      <c r="K278" t="s">
        <v>7109</v>
      </c>
      <c r="L278" t="s">
        <v>7110</v>
      </c>
      <c r="M278" t="s">
        <v>7111</v>
      </c>
      <c r="N278" t="s">
        <v>1968</v>
      </c>
      <c r="O278" t="s">
        <v>7112</v>
      </c>
      <c r="P278" t="s">
        <v>2235</v>
      </c>
      <c r="Q278" t="s">
        <v>7113</v>
      </c>
      <c r="R278" t="s">
        <v>7114</v>
      </c>
      <c r="S278" t="s">
        <v>7115</v>
      </c>
      <c r="T278" t="s">
        <v>827</v>
      </c>
      <c r="U278" t="s">
        <v>7116</v>
      </c>
      <c r="V278" t="s">
        <v>7117</v>
      </c>
      <c r="W278" t="s">
        <v>7118</v>
      </c>
      <c r="X278" t="s">
        <v>7119</v>
      </c>
      <c r="Y278" t="s">
        <v>3851</v>
      </c>
      <c r="Z278" t="s">
        <v>7120</v>
      </c>
      <c r="AA278" t="s">
        <v>7121</v>
      </c>
      <c r="AB278" t="s">
        <v>7122</v>
      </c>
      <c r="AC278" t="s">
        <v>7123</v>
      </c>
      <c r="AD278" t="s">
        <v>7124</v>
      </c>
    </row>
    <row r="279" spans="1:30" x14ac:dyDescent="1.25">
      <c r="A279" t="s">
        <v>14</v>
      </c>
      <c r="B279" t="s">
        <v>112</v>
      </c>
      <c r="C279" t="s">
        <v>7125</v>
      </c>
      <c r="D279" t="s">
        <v>7126</v>
      </c>
      <c r="E279" t="s">
        <v>7127</v>
      </c>
      <c r="F279" t="s">
        <v>7128</v>
      </c>
      <c r="G279" t="s">
        <v>7129</v>
      </c>
      <c r="H279" t="s">
        <v>7130</v>
      </c>
      <c r="I279" t="s">
        <v>7131</v>
      </c>
      <c r="J279" t="s">
        <v>7132</v>
      </c>
      <c r="K279" t="s">
        <v>7133</v>
      </c>
      <c r="L279" t="s">
        <v>7134</v>
      </c>
      <c r="M279" t="s">
        <v>7135</v>
      </c>
      <c r="N279" t="s">
        <v>1005</v>
      </c>
      <c r="O279" t="s">
        <v>7136</v>
      </c>
      <c r="P279" t="s">
        <v>7137</v>
      </c>
      <c r="Q279" t="s">
        <v>7138</v>
      </c>
      <c r="R279" t="s">
        <v>7139</v>
      </c>
      <c r="S279" t="s">
        <v>7140</v>
      </c>
      <c r="T279" t="s">
        <v>827</v>
      </c>
      <c r="U279" t="s">
        <v>7141</v>
      </c>
      <c r="V279" t="s">
        <v>7142</v>
      </c>
      <c r="W279" t="s">
        <v>7143</v>
      </c>
      <c r="X279" t="s">
        <v>7144</v>
      </c>
      <c r="Y279" t="s">
        <v>1750</v>
      </c>
      <c r="Z279" t="s">
        <v>7145</v>
      </c>
      <c r="AA279" t="s">
        <v>7146</v>
      </c>
      <c r="AB279" t="s">
        <v>7147</v>
      </c>
      <c r="AC279" t="s">
        <v>7148</v>
      </c>
      <c r="AD279" t="s">
        <v>7149</v>
      </c>
    </row>
    <row r="280" spans="1:30" x14ac:dyDescent="1.25">
      <c r="A280" t="s">
        <v>14</v>
      </c>
      <c r="B280" t="s">
        <v>87</v>
      </c>
      <c r="C280" t="s">
        <v>7150</v>
      </c>
      <c r="D280" t="s">
        <v>7151</v>
      </c>
      <c r="E280" t="s">
        <v>7152</v>
      </c>
      <c r="F280" t="s">
        <v>7153</v>
      </c>
      <c r="G280" t="s">
        <v>7154</v>
      </c>
      <c r="H280" t="s">
        <v>7155</v>
      </c>
      <c r="I280" t="s">
        <v>7156</v>
      </c>
      <c r="J280" t="s">
        <v>7157</v>
      </c>
      <c r="K280" t="s">
        <v>7158</v>
      </c>
      <c r="L280" t="s">
        <v>7159</v>
      </c>
      <c r="M280" t="s">
        <v>7160</v>
      </c>
      <c r="N280" t="s">
        <v>1243</v>
      </c>
      <c r="O280" t="s">
        <v>7161</v>
      </c>
      <c r="P280" t="s">
        <v>7162</v>
      </c>
      <c r="Q280" t="s">
        <v>7163</v>
      </c>
      <c r="R280" t="s">
        <v>7164</v>
      </c>
      <c r="S280" t="s">
        <v>7165</v>
      </c>
      <c r="T280" t="s">
        <v>827</v>
      </c>
      <c r="U280" t="s">
        <v>7166</v>
      </c>
      <c r="V280" t="s">
        <v>7167</v>
      </c>
      <c r="W280" t="s">
        <v>7168</v>
      </c>
      <c r="X280" t="s">
        <v>1174</v>
      </c>
      <c r="Y280" t="s">
        <v>2002</v>
      </c>
      <c r="Z280" t="s">
        <v>7169</v>
      </c>
      <c r="AA280" t="s">
        <v>7170</v>
      </c>
      <c r="AB280" t="s">
        <v>7171</v>
      </c>
      <c r="AC280" t="s">
        <v>7172</v>
      </c>
      <c r="AD280" t="s">
        <v>7173</v>
      </c>
    </row>
    <row r="281" spans="1:30" x14ac:dyDescent="1.25">
      <c r="A281" t="s">
        <v>14</v>
      </c>
      <c r="B281" t="s">
        <v>130</v>
      </c>
      <c r="C281" t="s">
        <v>7174</v>
      </c>
      <c r="D281" t="s">
        <v>7175</v>
      </c>
      <c r="E281" t="s">
        <v>7176</v>
      </c>
      <c r="F281" t="s">
        <v>7177</v>
      </c>
      <c r="G281" t="s">
        <v>7178</v>
      </c>
      <c r="H281" t="s">
        <v>7179</v>
      </c>
      <c r="I281" t="s">
        <v>1291</v>
      </c>
      <c r="J281" t="s">
        <v>7180</v>
      </c>
      <c r="K281" t="s">
        <v>7181</v>
      </c>
      <c r="L281" t="s">
        <v>7182</v>
      </c>
      <c r="M281" t="s">
        <v>7183</v>
      </c>
      <c r="N281" t="s">
        <v>1850</v>
      </c>
      <c r="O281" t="s">
        <v>7184</v>
      </c>
      <c r="P281" t="s">
        <v>2278</v>
      </c>
      <c r="Q281" t="s">
        <v>7185</v>
      </c>
      <c r="R281" t="s">
        <v>7186</v>
      </c>
      <c r="S281" t="s">
        <v>1929</v>
      </c>
      <c r="T281" t="s">
        <v>827</v>
      </c>
      <c r="U281" t="s">
        <v>7187</v>
      </c>
      <c r="V281" t="s">
        <v>7188</v>
      </c>
      <c r="W281" t="s">
        <v>7189</v>
      </c>
      <c r="X281" t="s">
        <v>7190</v>
      </c>
      <c r="Y281" t="s">
        <v>908</v>
      </c>
      <c r="Z281" t="s">
        <v>7191</v>
      </c>
      <c r="AA281" t="s">
        <v>7192</v>
      </c>
      <c r="AB281" t="s">
        <v>7193</v>
      </c>
      <c r="AC281" t="s">
        <v>7194</v>
      </c>
      <c r="AD281" t="s">
        <v>7195</v>
      </c>
    </row>
    <row r="282" spans="1:30" x14ac:dyDescent="1.25">
      <c r="A282" t="s">
        <v>14</v>
      </c>
      <c r="B282" t="s">
        <v>745</v>
      </c>
      <c r="C282" t="s">
        <v>7196</v>
      </c>
      <c r="D282" t="s">
        <v>7197</v>
      </c>
      <c r="E282" t="s">
        <v>7198</v>
      </c>
      <c r="F282" t="s">
        <v>7199</v>
      </c>
      <c r="G282" t="s">
        <v>7200</v>
      </c>
      <c r="H282" t="s">
        <v>7201</v>
      </c>
      <c r="I282" t="s">
        <v>7202</v>
      </c>
      <c r="J282" t="s">
        <v>7203</v>
      </c>
      <c r="K282" t="s">
        <v>7204</v>
      </c>
      <c r="L282" t="s">
        <v>7205</v>
      </c>
      <c r="M282" t="s">
        <v>7206</v>
      </c>
      <c r="N282" t="s">
        <v>833</v>
      </c>
      <c r="O282" t="s">
        <v>7207</v>
      </c>
      <c r="P282" t="s">
        <v>3560</v>
      </c>
      <c r="Q282" t="s">
        <v>7208</v>
      </c>
      <c r="R282" t="s">
        <v>7209</v>
      </c>
      <c r="S282" t="s">
        <v>7210</v>
      </c>
      <c r="T282" t="s">
        <v>874</v>
      </c>
      <c r="U282" t="s">
        <v>7211</v>
      </c>
      <c r="V282" t="s">
        <v>7212</v>
      </c>
      <c r="W282" t="s">
        <v>7213</v>
      </c>
      <c r="X282" t="s">
        <v>7214</v>
      </c>
      <c r="Y282" t="s">
        <v>856</v>
      </c>
      <c r="Z282" t="s">
        <v>7215</v>
      </c>
      <c r="AA282" t="s">
        <v>7216</v>
      </c>
      <c r="AB282" t="s">
        <v>7217</v>
      </c>
      <c r="AC282" t="s">
        <v>7218</v>
      </c>
      <c r="AD282" t="s">
        <v>7219</v>
      </c>
    </row>
    <row r="283" spans="1:30" x14ac:dyDescent="1.25">
      <c r="A283" t="s">
        <v>14</v>
      </c>
      <c r="B283" t="s">
        <v>150</v>
      </c>
      <c r="C283" t="s">
        <v>7220</v>
      </c>
      <c r="D283" t="s">
        <v>7221</v>
      </c>
      <c r="E283" t="s">
        <v>7222</v>
      </c>
      <c r="F283" t="s">
        <v>7223</v>
      </c>
      <c r="G283" t="s">
        <v>7224</v>
      </c>
      <c r="H283" t="s">
        <v>7225</v>
      </c>
      <c r="I283" t="s">
        <v>7226</v>
      </c>
      <c r="J283" t="s">
        <v>7227</v>
      </c>
      <c r="K283" t="s">
        <v>7228</v>
      </c>
      <c r="L283" t="s">
        <v>7229</v>
      </c>
      <c r="M283" t="s">
        <v>7230</v>
      </c>
      <c r="N283" t="s">
        <v>1619</v>
      </c>
      <c r="O283" t="s">
        <v>7231</v>
      </c>
      <c r="P283" t="s">
        <v>1892</v>
      </c>
      <c r="Q283" t="s">
        <v>7232</v>
      </c>
      <c r="R283" t="s">
        <v>7233</v>
      </c>
      <c r="S283" t="s">
        <v>7234</v>
      </c>
      <c r="T283" t="s">
        <v>827</v>
      </c>
      <c r="U283" t="s">
        <v>7235</v>
      </c>
      <c r="V283" t="s">
        <v>7236</v>
      </c>
      <c r="W283" t="s">
        <v>7237</v>
      </c>
      <c r="X283" t="s">
        <v>7238</v>
      </c>
      <c r="Y283" t="s">
        <v>1951</v>
      </c>
      <c r="Z283" t="s">
        <v>7239</v>
      </c>
      <c r="AA283" t="s">
        <v>7240</v>
      </c>
      <c r="AB283" t="s">
        <v>7241</v>
      </c>
      <c r="AC283" t="s">
        <v>7242</v>
      </c>
      <c r="AD283" t="s">
        <v>7243</v>
      </c>
    </row>
    <row r="284" spans="1:30" x14ac:dyDescent="1.25">
      <c r="A284" t="s">
        <v>14</v>
      </c>
      <c r="B284" t="s">
        <v>167</v>
      </c>
      <c r="C284" t="s">
        <v>7244</v>
      </c>
      <c r="D284" t="s">
        <v>7245</v>
      </c>
      <c r="E284" t="s">
        <v>7246</v>
      </c>
      <c r="F284" t="s">
        <v>7247</v>
      </c>
      <c r="G284" t="s">
        <v>7248</v>
      </c>
      <c r="H284" t="s">
        <v>4212</v>
      </c>
      <c r="I284" t="s">
        <v>7249</v>
      </c>
      <c r="J284" t="s">
        <v>7250</v>
      </c>
      <c r="K284" t="s">
        <v>7251</v>
      </c>
      <c r="L284" t="s">
        <v>7252</v>
      </c>
      <c r="M284" t="s">
        <v>7253</v>
      </c>
      <c r="N284" t="s">
        <v>1850</v>
      </c>
      <c r="O284" t="s">
        <v>7254</v>
      </c>
      <c r="P284" t="s">
        <v>2235</v>
      </c>
      <c r="Q284" t="s">
        <v>7255</v>
      </c>
      <c r="R284" t="s">
        <v>7256</v>
      </c>
      <c r="S284" t="s">
        <v>3319</v>
      </c>
      <c r="T284" t="s">
        <v>827</v>
      </c>
      <c r="U284" t="s">
        <v>7257</v>
      </c>
      <c r="V284" t="s">
        <v>7258</v>
      </c>
      <c r="W284" t="s">
        <v>7259</v>
      </c>
      <c r="X284" t="s">
        <v>7260</v>
      </c>
      <c r="Y284" t="s">
        <v>856</v>
      </c>
      <c r="Z284" t="s">
        <v>7261</v>
      </c>
      <c r="AA284" t="s">
        <v>7262</v>
      </c>
      <c r="AB284" t="s">
        <v>7263</v>
      </c>
      <c r="AC284" t="s">
        <v>7264</v>
      </c>
      <c r="AD284" t="s">
        <v>7265</v>
      </c>
    </row>
    <row r="285" spans="1:30" x14ac:dyDescent="1.25">
      <c r="A285" t="s">
        <v>14</v>
      </c>
      <c r="B285" t="s">
        <v>169</v>
      </c>
      <c r="C285" t="s">
        <v>7266</v>
      </c>
      <c r="D285" t="s">
        <v>7267</v>
      </c>
      <c r="E285" t="s">
        <v>7268</v>
      </c>
      <c r="F285" t="s">
        <v>7269</v>
      </c>
      <c r="G285" t="s">
        <v>7270</v>
      </c>
      <c r="H285" t="s">
        <v>7271</v>
      </c>
      <c r="I285" t="s">
        <v>974</v>
      </c>
      <c r="J285" t="s">
        <v>7272</v>
      </c>
      <c r="K285" t="s">
        <v>7273</v>
      </c>
      <c r="L285" t="s">
        <v>7274</v>
      </c>
      <c r="M285" t="s">
        <v>7275</v>
      </c>
      <c r="N285" t="s">
        <v>1069</v>
      </c>
      <c r="O285" t="s">
        <v>7276</v>
      </c>
      <c r="P285" t="s">
        <v>7277</v>
      </c>
      <c r="Q285" t="s">
        <v>7278</v>
      </c>
      <c r="R285" t="s">
        <v>7279</v>
      </c>
      <c r="S285" t="s">
        <v>7280</v>
      </c>
      <c r="T285" t="s">
        <v>827</v>
      </c>
      <c r="U285" t="s">
        <v>7281</v>
      </c>
      <c r="V285" t="s">
        <v>7282</v>
      </c>
      <c r="W285" t="s">
        <v>7283</v>
      </c>
      <c r="X285" t="s">
        <v>7284</v>
      </c>
      <c r="Y285" t="s">
        <v>1836</v>
      </c>
      <c r="Z285" t="s">
        <v>7285</v>
      </c>
      <c r="AA285" t="s">
        <v>7286</v>
      </c>
      <c r="AB285" t="s">
        <v>7287</v>
      </c>
      <c r="AC285" t="s">
        <v>7288</v>
      </c>
      <c r="AD285" t="s">
        <v>7289</v>
      </c>
    </row>
    <row r="286" spans="1:30" x14ac:dyDescent="1.25">
      <c r="A286" t="s">
        <v>14</v>
      </c>
      <c r="B286" t="s">
        <v>180</v>
      </c>
      <c r="C286" t="s">
        <v>7290</v>
      </c>
      <c r="D286" t="s">
        <v>7291</v>
      </c>
      <c r="E286" t="s">
        <v>7292</v>
      </c>
      <c r="F286" t="s">
        <v>7293</v>
      </c>
      <c r="G286" t="s">
        <v>7294</v>
      </c>
      <c r="H286" t="s">
        <v>7295</v>
      </c>
      <c r="I286" t="s">
        <v>7296</v>
      </c>
      <c r="J286" t="s">
        <v>7297</v>
      </c>
      <c r="K286" t="s">
        <v>7298</v>
      </c>
      <c r="L286" t="s">
        <v>7299</v>
      </c>
      <c r="M286" t="s">
        <v>7300</v>
      </c>
      <c r="N286" t="s">
        <v>1968</v>
      </c>
      <c r="O286" t="s">
        <v>7301</v>
      </c>
      <c r="P286" t="s">
        <v>2913</v>
      </c>
      <c r="Q286" t="s">
        <v>7302</v>
      </c>
      <c r="R286" t="s">
        <v>7303</v>
      </c>
      <c r="S286" t="s">
        <v>2029</v>
      </c>
      <c r="T286" t="s">
        <v>827</v>
      </c>
      <c r="U286" t="s">
        <v>7304</v>
      </c>
      <c r="V286" t="s">
        <v>7305</v>
      </c>
      <c r="W286" t="s">
        <v>7306</v>
      </c>
      <c r="X286" t="s">
        <v>7307</v>
      </c>
      <c r="Y286" t="s">
        <v>2102</v>
      </c>
      <c r="Z286" t="s">
        <v>7308</v>
      </c>
      <c r="AA286" t="s">
        <v>7309</v>
      </c>
      <c r="AB286" t="s">
        <v>7310</v>
      </c>
      <c r="AC286" t="s">
        <v>7311</v>
      </c>
      <c r="AD286" t="s">
        <v>7312</v>
      </c>
    </row>
    <row r="287" spans="1:30" x14ac:dyDescent="1.25">
      <c r="A287" t="s">
        <v>14</v>
      </c>
      <c r="B287" t="s">
        <v>189</v>
      </c>
      <c r="C287" t="s">
        <v>7313</v>
      </c>
      <c r="D287" t="s">
        <v>7314</v>
      </c>
      <c r="E287" t="s">
        <v>7315</v>
      </c>
      <c r="F287" t="s">
        <v>7316</v>
      </c>
      <c r="G287" t="s">
        <v>7317</v>
      </c>
      <c r="H287" t="s">
        <v>7318</v>
      </c>
      <c r="I287" t="s">
        <v>7319</v>
      </c>
      <c r="J287" t="s">
        <v>7320</v>
      </c>
      <c r="K287" t="s">
        <v>7321</v>
      </c>
      <c r="L287" t="s">
        <v>7322</v>
      </c>
      <c r="M287" t="s">
        <v>7323</v>
      </c>
      <c r="N287" t="s">
        <v>1069</v>
      </c>
      <c r="O287" t="s">
        <v>7324</v>
      </c>
      <c r="P287" t="s">
        <v>7325</v>
      </c>
      <c r="Q287" t="s">
        <v>7326</v>
      </c>
      <c r="R287" t="s">
        <v>7327</v>
      </c>
      <c r="S287" t="s">
        <v>1988</v>
      </c>
      <c r="T287" t="s">
        <v>827</v>
      </c>
      <c r="U287" t="s">
        <v>7328</v>
      </c>
      <c r="V287" t="s">
        <v>7329</v>
      </c>
      <c r="W287" t="s">
        <v>7330</v>
      </c>
      <c r="X287" t="s">
        <v>7331</v>
      </c>
      <c r="Y287" t="s">
        <v>2913</v>
      </c>
      <c r="Z287" t="s">
        <v>7332</v>
      </c>
      <c r="AA287" t="s">
        <v>7333</v>
      </c>
      <c r="AB287" t="s">
        <v>7334</v>
      </c>
      <c r="AC287" t="s">
        <v>7335</v>
      </c>
      <c r="AD287" t="s">
        <v>7336</v>
      </c>
    </row>
    <row r="288" spans="1:30" x14ac:dyDescent="1.25">
      <c r="A288" t="s">
        <v>14</v>
      </c>
      <c r="B288" t="s">
        <v>201</v>
      </c>
      <c r="C288" t="s">
        <v>7337</v>
      </c>
      <c r="D288" t="s">
        <v>7338</v>
      </c>
      <c r="E288" t="s">
        <v>7339</v>
      </c>
      <c r="F288" t="s">
        <v>7340</v>
      </c>
      <c r="G288" t="s">
        <v>7341</v>
      </c>
      <c r="H288" t="s">
        <v>7342</v>
      </c>
      <c r="I288" t="s">
        <v>7343</v>
      </c>
      <c r="J288" t="s">
        <v>7344</v>
      </c>
      <c r="K288" t="s">
        <v>7345</v>
      </c>
      <c r="L288" t="s">
        <v>7346</v>
      </c>
      <c r="M288" t="s">
        <v>7347</v>
      </c>
      <c r="N288" t="s">
        <v>1869</v>
      </c>
      <c r="O288" t="s">
        <v>7348</v>
      </c>
      <c r="P288" t="s">
        <v>7349</v>
      </c>
      <c r="Q288" t="s">
        <v>7350</v>
      </c>
      <c r="R288" t="s">
        <v>7351</v>
      </c>
      <c r="S288" t="s">
        <v>3585</v>
      </c>
      <c r="T288" t="s">
        <v>827</v>
      </c>
      <c r="U288" t="s">
        <v>7352</v>
      </c>
      <c r="V288" t="s">
        <v>7353</v>
      </c>
      <c r="W288" t="s">
        <v>7354</v>
      </c>
      <c r="X288" t="s">
        <v>7355</v>
      </c>
      <c r="Y288" t="s">
        <v>1253</v>
      </c>
      <c r="Z288" t="s">
        <v>7356</v>
      </c>
      <c r="AA288" t="s">
        <v>7357</v>
      </c>
      <c r="AB288" t="s">
        <v>7358</v>
      </c>
      <c r="AC288" t="s">
        <v>7359</v>
      </c>
      <c r="AD288" t="s">
        <v>7360</v>
      </c>
    </row>
    <row r="289" spans="1:30" x14ac:dyDescent="1.25">
      <c r="A289" t="s">
        <v>14</v>
      </c>
      <c r="B289" t="s">
        <v>241</v>
      </c>
      <c r="C289" t="s">
        <v>7361</v>
      </c>
      <c r="D289" t="s">
        <v>7362</v>
      </c>
      <c r="E289" t="s">
        <v>7363</v>
      </c>
      <c r="F289" t="s">
        <v>7364</v>
      </c>
      <c r="G289" t="s">
        <v>7365</v>
      </c>
      <c r="H289" t="s">
        <v>7366</v>
      </c>
      <c r="I289" t="s">
        <v>7367</v>
      </c>
      <c r="J289" t="s">
        <v>7368</v>
      </c>
      <c r="K289" t="s">
        <v>7369</v>
      </c>
      <c r="L289" t="s">
        <v>7370</v>
      </c>
      <c r="M289" t="s">
        <v>7371</v>
      </c>
      <c r="N289" t="s">
        <v>1005</v>
      </c>
      <c r="O289" t="s">
        <v>7372</v>
      </c>
      <c r="P289" t="s">
        <v>7373</v>
      </c>
      <c r="Q289" t="s">
        <v>7374</v>
      </c>
      <c r="R289" t="s">
        <v>7375</v>
      </c>
      <c r="S289" t="s">
        <v>7376</v>
      </c>
      <c r="T289" t="s">
        <v>827</v>
      </c>
      <c r="U289" t="s">
        <v>7377</v>
      </c>
      <c r="V289" t="s">
        <v>7378</v>
      </c>
      <c r="W289" t="s">
        <v>7379</v>
      </c>
      <c r="X289" t="s">
        <v>7380</v>
      </c>
      <c r="Y289" t="s">
        <v>3567</v>
      </c>
      <c r="Z289" t="s">
        <v>7381</v>
      </c>
      <c r="AA289" t="s">
        <v>7382</v>
      </c>
      <c r="AB289" t="s">
        <v>7383</v>
      </c>
      <c r="AC289" t="s">
        <v>7384</v>
      </c>
      <c r="AD289" t="s">
        <v>7385</v>
      </c>
    </row>
    <row r="290" spans="1:30" x14ac:dyDescent="1.25">
      <c r="A290" t="s">
        <v>14</v>
      </c>
      <c r="B290" t="s">
        <v>335</v>
      </c>
      <c r="C290" t="s">
        <v>7386</v>
      </c>
      <c r="D290" t="s">
        <v>7387</v>
      </c>
      <c r="E290" t="s">
        <v>7388</v>
      </c>
      <c r="F290" t="s">
        <v>7389</v>
      </c>
      <c r="G290" t="s">
        <v>7390</v>
      </c>
      <c r="H290" t="s">
        <v>7391</v>
      </c>
      <c r="I290" t="s">
        <v>7392</v>
      </c>
      <c r="J290" t="s">
        <v>7393</v>
      </c>
      <c r="K290" t="s">
        <v>7394</v>
      </c>
      <c r="L290" t="s">
        <v>7395</v>
      </c>
      <c r="M290" t="s">
        <v>7396</v>
      </c>
      <c r="N290" t="s">
        <v>2346</v>
      </c>
      <c r="O290" t="s">
        <v>7397</v>
      </c>
      <c r="P290" t="s">
        <v>7398</v>
      </c>
      <c r="Q290" t="s">
        <v>7399</v>
      </c>
      <c r="R290" t="s">
        <v>7400</v>
      </c>
      <c r="S290" t="s">
        <v>7401</v>
      </c>
      <c r="T290" t="s">
        <v>874</v>
      </c>
      <c r="U290" t="s">
        <v>7402</v>
      </c>
      <c r="V290" t="s">
        <v>7403</v>
      </c>
      <c r="W290" t="s">
        <v>7404</v>
      </c>
      <c r="X290" t="s">
        <v>7405</v>
      </c>
      <c r="Y290" t="s">
        <v>962</v>
      </c>
      <c r="Z290" t="s">
        <v>7406</v>
      </c>
      <c r="AA290" t="s">
        <v>7407</v>
      </c>
      <c r="AB290" t="s">
        <v>7408</v>
      </c>
      <c r="AC290" t="s">
        <v>7409</v>
      </c>
      <c r="AD290" t="s">
        <v>7410</v>
      </c>
    </row>
    <row r="291" spans="1:30" x14ac:dyDescent="1.25">
      <c r="A291" t="s">
        <v>14</v>
      </c>
      <c r="B291" t="s">
        <v>280</v>
      </c>
      <c r="C291" t="s">
        <v>7411</v>
      </c>
      <c r="D291" t="s">
        <v>7412</v>
      </c>
      <c r="E291" t="s">
        <v>7413</v>
      </c>
      <c r="F291" t="s">
        <v>7414</v>
      </c>
      <c r="G291" t="s">
        <v>7415</v>
      </c>
      <c r="H291" t="s">
        <v>7416</v>
      </c>
      <c r="I291" t="s">
        <v>7417</v>
      </c>
      <c r="J291" t="s">
        <v>7418</v>
      </c>
      <c r="K291" t="s">
        <v>7419</v>
      </c>
      <c r="L291" t="s">
        <v>7420</v>
      </c>
      <c r="M291" t="s">
        <v>7421</v>
      </c>
      <c r="N291" t="s">
        <v>1869</v>
      </c>
      <c r="O291" t="s">
        <v>7422</v>
      </c>
      <c r="P291" t="s">
        <v>5620</v>
      </c>
      <c r="Q291" t="s">
        <v>7423</v>
      </c>
      <c r="R291" t="s">
        <v>7424</v>
      </c>
      <c r="S291" t="s">
        <v>7425</v>
      </c>
      <c r="T291" t="s">
        <v>1144</v>
      </c>
      <c r="U291" t="s">
        <v>7426</v>
      </c>
      <c r="V291" t="s">
        <v>7427</v>
      </c>
      <c r="W291" t="s">
        <v>7428</v>
      </c>
      <c r="X291" t="s">
        <v>7429</v>
      </c>
      <c r="Y291" t="s">
        <v>1891</v>
      </c>
      <c r="Z291" t="s">
        <v>7430</v>
      </c>
      <c r="AA291" t="s">
        <v>7431</v>
      </c>
      <c r="AB291" t="s">
        <v>7432</v>
      </c>
      <c r="AC291" t="s">
        <v>7433</v>
      </c>
      <c r="AD291" t="s">
        <v>7434</v>
      </c>
    </row>
    <row r="292" spans="1:30" x14ac:dyDescent="1.25">
      <c r="A292" t="s">
        <v>14</v>
      </c>
      <c r="B292" t="s">
        <v>282</v>
      </c>
      <c r="C292" t="s">
        <v>7435</v>
      </c>
      <c r="D292" t="s">
        <v>7436</v>
      </c>
      <c r="E292" t="s">
        <v>7437</v>
      </c>
      <c r="F292" t="s">
        <v>7438</v>
      </c>
      <c r="G292" t="s">
        <v>7439</v>
      </c>
      <c r="H292" t="s">
        <v>7440</v>
      </c>
      <c r="I292" t="s">
        <v>7417</v>
      </c>
      <c r="J292" t="s">
        <v>7441</v>
      </c>
      <c r="K292" t="s">
        <v>7442</v>
      </c>
      <c r="L292" t="s">
        <v>7443</v>
      </c>
      <c r="M292" t="s">
        <v>7444</v>
      </c>
      <c r="N292" t="s">
        <v>1433</v>
      </c>
      <c r="O292" t="s">
        <v>7445</v>
      </c>
      <c r="P292" t="s">
        <v>7446</v>
      </c>
      <c r="Q292" t="s">
        <v>7447</v>
      </c>
      <c r="R292" t="s">
        <v>7448</v>
      </c>
      <c r="S292" t="s">
        <v>4501</v>
      </c>
      <c r="T292" t="s">
        <v>827</v>
      </c>
      <c r="U292" t="s">
        <v>7449</v>
      </c>
      <c r="V292" t="s">
        <v>7450</v>
      </c>
      <c r="W292" t="s">
        <v>7085</v>
      </c>
      <c r="X292" t="s">
        <v>7451</v>
      </c>
      <c r="Y292" t="s">
        <v>3420</v>
      </c>
      <c r="Z292" t="s">
        <v>7452</v>
      </c>
      <c r="AA292" t="s">
        <v>7453</v>
      </c>
      <c r="AB292" t="s">
        <v>7454</v>
      </c>
      <c r="AC292" t="s">
        <v>7455</v>
      </c>
      <c r="AD292" t="s">
        <v>7456</v>
      </c>
    </row>
    <row r="293" spans="1:30" x14ac:dyDescent="1.25">
      <c r="A293" t="s">
        <v>14</v>
      </c>
      <c r="B293" t="s">
        <v>387</v>
      </c>
      <c r="C293" t="s">
        <v>7457</v>
      </c>
      <c r="D293" t="s">
        <v>7458</v>
      </c>
      <c r="E293" t="s">
        <v>7459</v>
      </c>
      <c r="F293" t="s">
        <v>7460</v>
      </c>
      <c r="G293" t="s">
        <v>7461</v>
      </c>
      <c r="H293" t="s">
        <v>7462</v>
      </c>
      <c r="I293" t="s">
        <v>7463</v>
      </c>
      <c r="J293" t="s">
        <v>7464</v>
      </c>
      <c r="K293" t="s">
        <v>7465</v>
      </c>
      <c r="L293" t="s">
        <v>7466</v>
      </c>
      <c r="M293" t="s">
        <v>7467</v>
      </c>
      <c r="N293" t="s">
        <v>1041</v>
      </c>
      <c r="O293" t="s">
        <v>7468</v>
      </c>
      <c r="P293" t="s">
        <v>1640</v>
      </c>
      <c r="Q293" t="s">
        <v>1842</v>
      </c>
      <c r="R293" t="s">
        <v>7469</v>
      </c>
      <c r="S293" t="s">
        <v>1951</v>
      </c>
      <c r="T293" t="s">
        <v>874</v>
      </c>
      <c r="U293" t="s">
        <v>7470</v>
      </c>
      <c r="V293" t="s">
        <v>7471</v>
      </c>
      <c r="W293" t="s">
        <v>7472</v>
      </c>
      <c r="X293" t="s">
        <v>7473</v>
      </c>
      <c r="Y293" t="s">
        <v>1951</v>
      </c>
      <c r="Z293" t="s">
        <v>7474</v>
      </c>
      <c r="AA293" t="s">
        <v>7475</v>
      </c>
      <c r="AB293" t="s">
        <v>7476</v>
      </c>
      <c r="AC293" t="s">
        <v>827</v>
      </c>
      <c r="AD293" t="s">
        <v>7477</v>
      </c>
    </row>
    <row r="294" spans="1:30" x14ac:dyDescent="1.25">
      <c r="A294" t="s">
        <v>14</v>
      </c>
      <c r="B294" t="s">
        <v>391</v>
      </c>
      <c r="C294" t="s">
        <v>7478</v>
      </c>
      <c r="D294" t="s">
        <v>7479</v>
      </c>
      <c r="E294" t="s">
        <v>7480</v>
      </c>
      <c r="F294" t="s">
        <v>7481</v>
      </c>
      <c r="G294" t="s">
        <v>7482</v>
      </c>
      <c r="H294" t="s">
        <v>7483</v>
      </c>
      <c r="I294" t="s">
        <v>7202</v>
      </c>
      <c r="J294" t="s">
        <v>7484</v>
      </c>
      <c r="K294" t="s">
        <v>7485</v>
      </c>
      <c r="L294" t="s">
        <v>7486</v>
      </c>
      <c r="M294" t="s">
        <v>7487</v>
      </c>
      <c r="N294" t="s">
        <v>1005</v>
      </c>
      <c r="O294" t="s">
        <v>7488</v>
      </c>
      <c r="P294" t="s">
        <v>7489</v>
      </c>
      <c r="Q294" t="s">
        <v>7490</v>
      </c>
      <c r="R294" t="s">
        <v>7491</v>
      </c>
      <c r="S294" t="s">
        <v>4332</v>
      </c>
      <c r="T294" t="s">
        <v>827</v>
      </c>
      <c r="U294" t="s">
        <v>7492</v>
      </c>
      <c r="V294" t="s">
        <v>7493</v>
      </c>
      <c r="W294" t="s">
        <v>7494</v>
      </c>
      <c r="X294" t="s">
        <v>7495</v>
      </c>
      <c r="Y294" t="s">
        <v>1535</v>
      </c>
      <c r="Z294" t="s">
        <v>7496</v>
      </c>
      <c r="AA294" t="s">
        <v>7497</v>
      </c>
      <c r="AB294" t="s">
        <v>7498</v>
      </c>
      <c r="AC294" t="s">
        <v>7499</v>
      </c>
      <c r="AD294" t="s">
        <v>7500</v>
      </c>
    </row>
    <row r="295" spans="1:30" x14ac:dyDescent="1.25">
      <c r="A295" t="s">
        <v>14</v>
      </c>
      <c r="B295" t="s">
        <v>397</v>
      </c>
      <c r="C295" t="s">
        <v>7501</v>
      </c>
      <c r="D295" t="s">
        <v>7502</v>
      </c>
      <c r="E295" t="s">
        <v>7503</v>
      </c>
      <c r="F295" t="s">
        <v>7504</v>
      </c>
      <c r="G295" t="s">
        <v>7505</v>
      </c>
      <c r="H295" t="s">
        <v>7506</v>
      </c>
      <c r="I295" t="s">
        <v>7507</v>
      </c>
      <c r="J295" t="s">
        <v>7508</v>
      </c>
      <c r="K295" t="s">
        <v>7509</v>
      </c>
      <c r="L295" t="s">
        <v>7510</v>
      </c>
      <c r="M295" t="s">
        <v>7511</v>
      </c>
      <c r="N295" t="s">
        <v>858</v>
      </c>
      <c r="O295" t="s">
        <v>7512</v>
      </c>
      <c r="P295" t="s">
        <v>7513</v>
      </c>
      <c r="Q295" t="s">
        <v>7514</v>
      </c>
      <c r="R295" t="s">
        <v>7515</v>
      </c>
      <c r="S295" t="s">
        <v>7516</v>
      </c>
      <c r="T295" t="s">
        <v>827</v>
      </c>
      <c r="U295" t="s">
        <v>7517</v>
      </c>
      <c r="V295" t="s">
        <v>7518</v>
      </c>
      <c r="W295" t="s">
        <v>7519</v>
      </c>
      <c r="X295" t="s">
        <v>7520</v>
      </c>
      <c r="Y295" t="s">
        <v>3567</v>
      </c>
      <c r="Z295" t="s">
        <v>7521</v>
      </c>
      <c r="AA295" t="s">
        <v>7522</v>
      </c>
      <c r="AB295" t="s">
        <v>7523</v>
      </c>
      <c r="AC295" t="s">
        <v>7524</v>
      </c>
      <c r="AD295" t="s">
        <v>7525</v>
      </c>
    </row>
    <row r="296" spans="1:30" x14ac:dyDescent="1.25">
      <c r="A296" t="s">
        <v>14</v>
      </c>
      <c r="B296" t="s">
        <v>457</v>
      </c>
      <c r="C296" t="s">
        <v>7526</v>
      </c>
      <c r="D296" t="s">
        <v>7527</v>
      </c>
      <c r="E296" t="s">
        <v>7528</v>
      </c>
      <c r="F296" t="s">
        <v>7529</v>
      </c>
      <c r="G296" t="s">
        <v>7530</v>
      </c>
      <c r="H296" t="s">
        <v>7531</v>
      </c>
      <c r="I296" t="s">
        <v>7532</v>
      </c>
      <c r="J296" t="s">
        <v>7533</v>
      </c>
      <c r="K296" t="s">
        <v>7534</v>
      </c>
      <c r="L296" t="s">
        <v>7535</v>
      </c>
      <c r="M296" t="s">
        <v>7536</v>
      </c>
      <c r="N296" t="s">
        <v>1121</v>
      </c>
      <c r="O296" t="s">
        <v>7537</v>
      </c>
      <c r="P296" t="s">
        <v>962</v>
      </c>
      <c r="Q296" t="s">
        <v>7538</v>
      </c>
      <c r="R296" t="s">
        <v>7539</v>
      </c>
      <c r="S296" t="s">
        <v>7540</v>
      </c>
      <c r="T296" t="s">
        <v>827</v>
      </c>
      <c r="U296" t="s">
        <v>7541</v>
      </c>
      <c r="V296" t="s">
        <v>7542</v>
      </c>
      <c r="W296" t="s">
        <v>7543</v>
      </c>
      <c r="X296" t="s">
        <v>7544</v>
      </c>
      <c r="Y296" t="s">
        <v>3420</v>
      </c>
      <c r="Z296" t="s">
        <v>7545</v>
      </c>
      <c r="AA296" t="s">
        <v>7546</v>
      </c>
      <c r="AB296" t="s">
        <v>7547</v>
      </c>
      <c r="AC296" t="s">
        <v>7548</v>
      </c>
      <c r="AD296" t="s">
        <v>7549</v>
      </c>
    </row>
    <row r="297" spans="1:30" x14ac:dyDescent="1.25">
      <c r="A297" t="s">
        <v>14</v>
      </c>
      <c r="B297" t="s">
        <v>485</v>
      </c>
      <c r="C297" t="s">
        <v>7550</v>
      </c>
      <c r="D297" t="s">
        <v>7551</v>
      </c>
      <c r="E297" t="s">
        <v>7552</v>
      </c>
      <c r="F297" t="s">
        <v>7553</v>
      </c>
      <c r="G297" t="s">
        <v>7554</v>
      </c>
      <c r="H297" t="s">
        <v>7555</v>
      </c>
      <c r="I297" t="s">
        <v>1053</v>
      </c>
      <c r="J297" t="s">
        <v>7556</v>
      </c>
      <c r="K297" t="s">
        <v>7557</v>
      </c>
      <c r="L297" t="s">
        <v>7558</v>
      </c>
      <c r="M297" t="s">
        <v>7559</v>
      </c>
      <c r="N297" t="s">
        <v>2346</v>
      </c>
      <c r="O297" t="s">
        <v>7560</v>
      </c>
      <c r="P297" t="s">
        <v>3415</v>
      </c>
      <c r="Q297" t="s">
        <v>7561</v>
      </c>
      <c r="R297" t="s">
        <v>7562</v>
      </c>
      <c r="S297" t="s">
        <v>3128</v>
      </c>
      <c r="T297" t="s">
        <v>827</v>
      </c>
      <c r="U297" t="s">
        <v>7563</v>
      </c>
      <c r="V297" t="s">
        <v>7564</v>
      </c>
      <c r="W297" t="s">
        <v>7565</v>
      </c>
      <c r="X297" t="s">
        <v>7566</v>
      </c>
      <c r="Y297" t="s">
        <v>2913</v>
      </c>
      <c r="Z297" t="s">
        <v>7567</v>
      </c>
      <c r="AA297" t="s">
        <v>7568</v>
      </c>
      <c r="AB297" t="s">
        <v>7569</v>
      </c>
      <c r="AC297" t="s">
        <v>7570</v>
      </c>
      <c r="AD297" t="s">
        <v>7571</v>
      </c>
    </row>
    <row r="298" spans="1:30" x14ac:dyDescent="1.25">
      <c r="A298" t="s">
        <v>14</v>
      </c>
      <c r="B298" t="s">
        <v>575</v>
      </c>
      <c r="C298" t="s">
        <v>7572</v>
      </c>
      <c r="D298" t="s">
        <v>7573</v>
      </c>
      <c r="E298" t="s">
        <v>7574</v>
      </c>
      <c r="F298" t="s">
        <v>7575</v>
      </c>
      <c r="G298" t="s">
        <v>7576</v>
      </c>
      <c r="H298" t="s">
        <v>7577</v>
      </c>
      <c r="I298" t="s">
        <v>7578</v>
      </c>
      <c r="J298" t="s">
        <v>7579</v>
      </c>
      <c r="K298" t="s">
        <v>7580</v>
      </c>
      <c r="L298" t="s">
        <v>7581</v>
      </c>
      <c r="M298" t="s">
        <v>7582</v>
      </c>
      <c r="N298" t="s">
        <v>1226</v>
      </c>
      <c r="O298" t="s">
        <v>7583</v>
      </c>
      <c r="P298" t="s">
        <v>7584</v>
      </c>
      <c r="Q298" t="s">
        <v>7585</v>
      </c>
      <c r="R298" t="s">
        <v>7586</v>
      </c>
      <c r="S298" t="s">
        <v>7587</v>
      </c>
      <c r="T298" t="s">
        <v>827</v>
      </c>
      <c r="U298" t="s">
        <v>7588</v>
      </c>
      <c r="V298" t="s">
        <v>7589</v>
      </c>
      <c r="W298" t="s">
        <v>7590</v>
      </c>
      <c r="X298" t="s">
        <v>7591</v>
      </c>
      <c r="Y298" t="s">
        <v>3494</v>
      </c>
      <c r="Z298" t="s">
        <v>7592</v>
      </c>
      <c r="AA298" t="s">
        <v>7593</v>
      </c>
      <c r="AB298" t="s">
        <v>7594</v>
      </c>
      <c r="AC298" t="s">
        <v>7595</v>
      </c>
      <c r="AD298" t="s">
        <v>7596</v>
      </c>
    </row>
    <row r="299" spans="1:30" x14ac:dyDescent="1.25">
      <c r="A299" t="s">
        <v>14</v>
      </c>
      <c r="B299" t="s">
        <v>644</v>
      </c>
      <c r="C299" t="s">
        <v>7597</v>
      </c>
      <c r="D299" t="s">
        <v>7598</v>
      </c>
      <c r="E299" t="s">
        <v>7599</v>
      </c>
      <c r="F299" t="s">
        <v>7600</v>
      </c>
      <c r="G299" t="s">
        <v>7601</v>
      </c>
      <c r="H299" t="s">
        <v>7602</v>
      </c>
      <c r="I299" t="s">
        <v>7367</v>
      </c>
      <c r="J299" t="s">
        <v>7603</v>
      </c>
      <c r="K299" t="s">
        <v>7604</v>
      </c>
      <c r="L299" t="s">
        <v>7605</v>
      </c>
      <c r="M299" t="s">
        <v>7606</v>
      </c>
      <c r="N299" t="s">
        <v>850</v>
      </c>
      <c r="O299" t="s">
        <v>7607</v>
      </c>
      <c r="P299" t="s">
        <v>1951</v>
      </c>
      <c r="Q299" t="s">
        <v>7608</v>
      </c>
      <c r="R299" t="s">
        <v>7609</v>
      </c>
      <c r="S299" t="s">
        <v>7610</v>
      </c>
      <c r="T299" t="s">
        <v>827</v>
      </c>
      <c r="U299" t="s">
        <v>7611</v>
      </c>
      <c r="V299" t="s">
        <v>7612</v>
      </c>
      <c r="W299" t="s">
        <v>7613</v>
      </c>
      <c r="X299" t="s">
        <v>7614</v>
      </c>
      <c r="Y299" t="s">
        <v>4801</v>
      </c>
      <c r="Z299" t="s">
        <v>7615</v>
      </c>
      <c r="AA299" t="s">
        <v>7616</v>
      </c>
      <c r="AB299" t="s">
        <v>7617</v>
      </c>
      <c r="AC299" t="s">
        <v>7618</v>
      </c>
      <c r="AD299" t="s">
        <v>7619</v>
      </c>
    </row>
    <row r="300" spans="1:30" x14ac:dyDescent="1.25">
      <c r="A300" t="s">
        <v>14</v>
      </c>
      <c r="B300" t="s">
        <v>721</v>
      </c>
      <c r="C300" t="s">
        <v>7620</v>
      </c>
      <c r="D300" t="s">
        <v>7621</v>
      </c>
      <c r="E300" t="s">
        <v>7622</v>
      </c>
      <c r="F300" t="s">
        <v>7623</v>
      </c>
      <c r="G300" t="s">
        <v>7624</v>
      </c>
      <c r="H300" t="s">
        <v>7625</v>
      </c>
      <c r="I300" t="s">
        <v>7626</v>
      </c>
      <c r="J300" t="s">
        <v>7627</v>
      </c>
      <c r="K300" t="s">
        <v>7628</v>
      </c>
      <c r="L300" t="s">
        <v>7629</v>
      </c>
      <c r="M300" t="s">
        <v>7630</v>
      </c>
      <c r="N300" t="s">
        <v>1041</v>
      </c>
      <c r="O300" t="s">
        <v>7631</v>
      </c>
      <c r="P300" t="s">
        <v>7632</v>
      </c>
      <c r="Q300" t="s">
        <v>7633</v>
      </c>
      <c r="R300" t="s">
        <v>7634</v>
      </c>
      <c r="S300" t="s">
        <v>1813</v>
      </c>
      <c r="T300" t="s">
        <v>827</v>
      </c>
      <c r="U300" t="s">
        <v>7635</v>
      </c>
      <c r="V300" t="s">
        <v>7636</v>
      </c>
      <c r="W300" t="s">
        <v>7637</v>
      </c>
      <c r="X300" t="s">
        <v>7638</v>
      </c>
      <c r="Y300" t="s">
        <v>1891</v>
      </c>
      <c r="Z300" t="s">
        <v>7639</v>
      </c>
      <c r="AA300" t="s">
        <v>7640</v>
      </c>
      <c r="AB300" t="s">
        <v>7641</v>
      </c>
      <c r="AC300" t="s">
        <v>7642</v>
      </c>
      <c r="AD300" t="s">
        <v>7643</v>
      </c>
    </row>
    <row r="301" spans="1:30" x14ac:dyDescent="1.25">
      <c r="A301" t="s">
        <v>14</v>
      </c>
      <c r="B301" t="s">
        <v>726</v>
      </c>
      <c r="C301" t="s">
        <v>7644</v>
      </c>
      <c r="D301" t="s">
        <v>7645</v>
      </c>
      <c r="E301" t="s">
        <v>7646</v>
      </c>
      <c r="F301" t="s">
        <v>7647</v>
      </c>
      <c r="G301" t="s">
        <v>7648</v>
      </c>
      <c r="H301" t="s">
        <v>7649</v>
      </c>
      <c r="I301" t="s">
        <v>7650</v>
      </c>
      <c r="J301" t="s">
        <v>7651</v>
      </c>
      <c r="K301" t="s">
        <v>7652</v>
      </c>
      <c r="L301" t="s">
        <v>7653</v>
      </c>
      <c r="M301" t="s">
        <v>7654</v>
      </c>
      <c r="N301" t="s">
        <v>1069</v>
      </c>
      <c r="O301" t="s">
        <v>7655</v>
      </c>
      <c r="P301" t="s">
        <v>2371</v>
      </c>
      <c r="Q301" t="s">
        <v>7656</v>
      </c>
      <c r="R301" t="s">
        <v>7657</v>
      </c>
      <c r="S301" t="s">
        <v>979</v>
      </c>
      <c r="T301" t="s">
        <v>827</v>
      </c>
      <c r="U301" t="s">
        <v>7658</v>
      </c>
      <c r="V301" t="s">
        <v>7659</v>
      </c>
      <c r="W301" t="s">
        <v>7660</v>
      </c>
      <c r="X301" t="s">
        <v>2552</v>
      </c>
      <c r="Y301" t="s">
        <v>1853</v>
      </c>
      <c r="Z301" t="s">
        <v>7661</v>
      </c>
      <c r="AA301" t="s">
        <v>7662</v>
      </c>
      <c r="AB301" t="s">
        <v>7663</v>
      </c>
      <c r="AC301" t="s">
        <v>7664</v>
      </c>
      <c r="AD301" t="s">
        <v>7665</v>
      </c>
    </row>
    <row r="302" spans="1:30" x14ac:dyDescent="1.25">
      <c r="A302" t="s">
        <v>14</v>
      </c>
      <c r="B302" t="s">
        <v>737</v>
      </c>
      <c r="C302" t="s">
        <v>7666</v>
      </c>
      <c r="D302" t="s">
        <v>7667</v>
      </c>
      <c r="E302" t="s">
        <v>7668</v>
      </c>
      <c r="F302" t="s">
        <v>7669</v>
      </c>
      <c r="G302" t="s">
        <v>7670</v>
      </c>
      <c r="H302" t="s">
        <v>7671</v>
      </c>
      <c r="I302" t="s">
        <v>7672</v>
      </c>
      <c r="J302" t="s">
        <v>7673</v>
      </c>
      <c r="K302" t="s">
        <v>7674</v>
      </c>
      <c r="L302" t="s">
        <v>7675</v>
      </c>
      <c r="M302" t="s">
        <v>7676</v>
      </c>
      <c r="N302" t="s">
        <v>833</v>
      </c>
      <c r="O302" t="s">
        <v>7677</v>
      </c>
      <c r="P302" t="s">
        <v>856</v>
      </c>
      <c r="Q302" t="s">
        <v>7678</v>
      </c>
      <c r="R302" t="s">
        <v>7679</v>
      </c>
      <c r="S302" t="s">
        <v>2163</v>
      </c>
      <c r="T302" t="s">
        <v>827</v>
      </c>
      <c r="U302" t="s">
        <v>7680</v>
      </c>
      <c r="V302" t="s">
        <v>7681</v>
      </c>
      <c r="W302" t="s">
        <v>7682</v>
      </c>
      <c r="X302" t="s">
        <v>7683</v>
      </c>
      <c r="Y302" t="s">
        <v>1891</v>
      </c>
      <c r="Z302" t="s">
        <v>1460</v>
      </c>
      <c r="AA302" t="s">
        <v>7684</v>
      </c>
      <c r="AB302" t="s">
        <v>7685</v>
      </c>
      <c r="AC302" t="s">
        <v>7686</v>
      </c>
      <c r="AD302" t="s">
        <v>7687</v>
      </c>
    </row>
    <row r="303" spans="1:30" x14ac:dyDescent="1.25">
      <c r="A303" t="s">
        <v>14</v>
      </c>
      <c r="B303" t="s">
        <v>166</v>
      </c>
      <c r="C303" t="s">
        <v>7688</v>
      </c>
      <c r="D303" t="s">
        <v>7689</v>
      </c>
      <c r="E303" t="s">
        <v>7690</v>
      </c>
      <c r="F303" t="s">
        <v>7691</v>
      </c>
      <c r="G303" t="s">
        <v>7692</v>
      </c>
      <c r="H303" t="s">
        <v>7693</v>
      </c>
      <c r="I303" t="s">
        <v>7694</v>
      </c>
      <c r="J303" t="s">
        <v>7695</v>
      </c>
      <c r="K303" t="s">
        <v>7696</v>
      </c>
      <c r="L303" t="s">
        <v>7697</v>
      </c>
      <c r="M303" t="s">
        <v>7698</v>
      </c>
      <c r="N303" t="s">
        <v>1041</v>
      </c>
      <c r="O303" t="s">
        <v>7699</v>
      </c>
      <c r="P303" t="s">
        <v>7700</v>
      </c>
      <c r="Q303" t="s">
        <v>7701</v>
      </c>
      <c r="R303" t="s">
        <v>7702</v>
      </c>
      <c r="S303" t="s">
        <v>7703</v>
      </c>
      <c r="T303" t="s">
        <v>827</v>
      </c>
      <c r="U303" t="s">
        <v>7704</v>
      </c>
      <c r="V303" t="s">
        <v>7705</v>
      </c>
      <c r="W303" t="s">
        <v>7706</v>
      </c>
      <c r="X303" t="s">
        <v>7707</v>
      </c>
      <c r="Y303" t="s">
        <v>4801</v>
      </c>
      <c r="Z303" t="s">
        <v>7708</v>
      </c>
      <c r="AA303" t="s">
        <v>7709</v>
      </c>
      <c r="AB303" t="s">
        <v>7710</v>
      </c>
      <c r="AC303" t="s">
        <v>7711</v>
      </c>
      <c r="AD303" t="s">
        <v>7712</v>
      </c>
    </row>
    <row r="304" spans="1:30" x14ac:dyDescent="1.25">
      <c r="A304" t="s">
        <v>14</v>
      </c>
      <c r="B304" t="s">
        <v>586</v>
      </c>
      <c r="C304" t="s">
        <v>7713</v>
      </c>
      <c r="D304" t="s">
        <v>7714</v>
      </c>
      <c r="E304" t="s">
        <v>7715</v>
      </c>
      <c r="F304" t="s">
        <v>7716</v>
      </c>
      <c r="G304" t="s">
        <v>7717</v>
      </c>
      <c r="H304" t="s">
        <v>7718</v>
      </c>
      <c r="I304" t="s">
        <v>7626</v>
      </c>
      <c r="J304" t="s">
        <v>7719</v>
      </c>
      <c r="K304" t="s">
        <v>7720</v>
      </c>
      <c r="L304" t="s">
        <v>7721</v>
      </c>
      <c r="M304" t="s">
        <v>7722</v>
      </c>
      <c r="N304" t="s">
        <v>1869</v>
      </c>
      <c r="O304" t="s">
        <v>7723</v>
      </c>
      <c r="P304" t="s">
        <v>5656</v>
      </c>
      <c r="Q304" t="s">
        <v>7724</v>
      </c>
      <c r="R304" t="s">
        <v>7725</v>
      </c>
      <c r="S304" t="s">
        <v>7277</v>
      </c>
      <c r="T304" t="s">
        <v>874</v>
      </c>
      <c r="U304" t="s">
        <v>7726</v>
      </c>
      <c r="V304" t="s">
        <v>7727</v>
      </c>
      <c r="W304" t="s">
        <v>7728</v>
      </c>
      <c r="X304" t="s">
        <v>7729</v>
      </c>
      <c r="Y304" t="s">
        <v>2420</v>
      </c>
      <c r="Z304" t="s">
        <v>7730</v>
      </c>
      <c r="AA304" t="s">
        <v>7731</v>
      </c>
      <c r="AB304" t="s">
        <v>7732</v>
      </c>
      <c r="AC304" t="s">
        <v>7733</v>
      </c>
      <c r="AD304" t="s">
        <v>7734</v>
      </c>
    </row>
    <row r="305" spans="1:30" x14ac:dyDescent="1.25">
      <c r="A305" t="s">
        <v>14</v>
      </c>
      <c r="B305" t="s">
        <v>768</v>
      </c>
      <c r="C305" t="s">
        <v>7735</v>
      </c>
      <c r="D305" t="s">
        <v>7736</v>
      </c>
      <c r="E305" t="s">
        <v>7737</v>
      </c>
      <c r="F305" t="s">
        <v>7738</v>
      </c>
      <c r="G305" t="s">
        <v>7739</v>
      </c>
      <c r="H305" t="s">
        <v>7740</v>
      </c>
      <c r="I305" t="s">
        <v>974</v>
      </c>
      <c r="J305" t="s">
        <v>7741</v>
      </c>
      <c r="K305" t="s">
        <v>7742</v>
      </c>
      <c r="L305" t="s">
        <v>7743</v>
      </c>
      <c r="M305" t="s">
        <v>7744</v>
      </c>
      <c r="N305" t="s">
        <v>1121</v>
      </c>
      <c r="O305" t="s">
        <v>7745</v>
      </c>
      <c r="P305" t="s">
        <v>5715</v>
      </c>
      <c r="Q305" t="s">
        <v>7746</v>
      </c>
      <c r="R305" t="s">
        <v>7747</v>
      </c>
      <c r="S305" t="s">
        <v>7425</v>
      </c>
      <c r="T305" t="s">
        <v>827</v>
      </c>
      <c r="U305" t="s">
        <v>7748</v>
      </c>
      <c r="V305" t="s">
        <v>7749</v>
      </c>
      <c r="W305" t="s">
        <v>7750</v>
      </c>
      <c r="X305" t="s">
        <v>7751</v>
      </c>
      <c r="Y305" t="s">
        <v>4801</v>
      </c>
      <c r="Z305" t="s">
        <v>7752</v>
      </c>
      <c r="AA305" t="s">
        <v>7753</v>
      </c>
      <c r="AB305" t="s">
        <v>7754</v>
      </c>
      <c r="AC305" t="s">
        <v>7755</v>
      </c>
      <c r="AD305" t="s">
        <v>827</v>
      </c>
    </row>
    <row r="306" spans="1:30" x14ac:dyDescent="1.25">
      <c r="A306" t="s">
        <v>14</v>
      </c>
      <c r="B306" t="s">
        <v>744</v>
      </c>
      <c r="C306" t="s">
        <v>7756</v>
      </c>
      <c r="D306" t="s">
        <v>7757</v>
      </c>
      <c r="E306" t="s">
        <v>7758</v>
      </c>
      <c r="F306" t="s">
        <v>7759</v>
      </c>
      <c r="G306" t="s">
        <v>7760</v>
      </c>
      <c r="H306" t="s">
        <v>7761</v>
      </c>
      <c r="I306" t="s">
        <v>7762</v>
      </c>
      <c r="J306" t="s">
        <v>7763</v>
      </c>
      <c r="K306" t="s">
        <v>7764</v>
      </c>
      <c r="L306" t="s">
        <v>7765</v>
      </c>
      <c r="M306" t="s">
        <v>7766</v>
      </c>
      <c r="N306" t="s">
        <v>1191</v>
      </c>
      <c r="O306" t="s">
        <v>7767</v>
      </c>
      <c r="P306" t="s">
        <v>7768</v>
      </c>
      <c r="Q306" t="s">
        <v>7769</v>
      </c>
      <c r="R306" t="s">
        <v>7770</v>
      </c>
      <c r="S306" t="s">
        <v>7771</v>
      </c>
      <c r="T306" t="s">
        <v>827</v>
      </c>
      <c r="U306" t="s">
        <v>7772</v>
      </c>
      <c r="V306" t="s">
        <v>7773</v>
      </c>
      <c r="W306" t="s">
        <v>7774</v>
      </c>
      <c r="X306" t="s">
        <v>7775</v>
      </c>
      <c r="Y306" t="s">
        <v>1836</v>
      </c>
      <c r="Z306" t="s">
        <v>7776</v>
      </c>
      <c r="AA306" t="s">
        <v>7777</v>
      </c>
      <c r="AB306" t="s">
        <v>7778</v>
      </c>
      <c r="AC306" t="s">
        <v>7779</v>
      </c>
      <c r="AD306" t="s">
        <v>827</v>
      </c>
    </row>
    <row r="307" spans="1:30" x14ac:dyDescent="1.25">
      <c r="A307" t="s">
        <v>15</v>
      </c>
      <c r="B307" t="s">
        <v>363</v>
      </c>
      <c r="C307" t="s">
        <v>7780</v>
      </c>
      <c r="D307" t="s">
        <v>7781</v>
      </c>
      <c r="E307" t="s">
        <v>7782</v>
      </c>
      <c r="F307" t="s">
        <v>7783</v>
      </c>
      <c r="G307" t="s">
        <v>7784</v>
      </c>
      <c r="H307" t="s">
        <v>7785</v>
      </c>
      <c r="I307" t="s">
        <v>7786</v>
      </c>
      <c r="J307" t="s">
        <v>7787</v>
      </c>
      <c r="K307" t="s">
        <v>7788</v>
      </c>
      <c r="L307" t="s">
        <v>7789</v>
      </c>
      <c r="M307" t="s">
        <v>7790</v>
      </c>
      <c r="N307" t="s">
        <v>1041</v>
      </c>
      <c r="O307" t="s">
        <v>7791</v>
      </c>
      <c r="P307" t="s">
        <v>1243</v>
      </c>
      <c r="Q307" t="s">
        <v>7792</v>
      </c>
      <c r="R307" t="s">
        <v>7793</v>
      </c>
      <c r="S307" t="s">
        <v>2913</v>
      </c>
      <c r="T307" t="s">
        <v>827</v>
      </c>
      <c r="U307" t="s">
        <v>6850</v>
      </c>
      <c r="V307" t="s">
        <v>7794</v>
      </c>
      <c r="W307" t="s">
        <v>2729</v>
      </c>
      <c r="X307" t="s">
        <v>7795</v>
      </c>
      <c r="Y307" t="s">
        <v>3277</v>
      </c>
      <c r="Z307" t="s">
        <v>7796</v>
      </c>
      <c r="AA307" t="s">
        <v>7797</v>
      </c>
      <c r="AB307" t="s">
        <v>7798</v>
      </c>
      <c r="AC307" t="s">
        <v>7799</v>
      </c>
      <c r="AD307" t="s">
        <v>7800</v>
      </c>
    </row>
    <row r="308" spans="1:30" x14ac:dyDescent="1.25">
      <c r="A308" t="s">
        <v>15</v>
      </c>
      <c r="B308" t="s">
        <v>351</v>
      </c>
      <c r="C308" t="s">
        <v>7801</v>
      </c>
      <c r="D308" t="s">
        <v>7802</v>
      </c>
      <c r="E308" t="s">
        <v>7803</v>
      </c>
      <c r="F308" t="s">
        <v>7804</v>
      </c>
      <c r="G308" t="s">
        <v>4090</v>
      </c>
      <c r="H308" t="s">
        <v>7805</v>
      </c>
      <c r="I308" t="s">
        <v>7806</v>
      </c>
      <c r="J308" t="s">
        <v>7807</v>
      </c>
      <c r="K308" t="s">
        <v>7808</v>
      </c>
      <c r="L308" t="s">
        <v>7809</v>
      </c>
      <c r="M308" t="s">
        <v>7810</v>
      </c>
      <c r="N308" t="s">
        <v>1005</v>
      </c>
      <c r="O308" t="s">
        <v>7811</v>
      </c>
      <c r="P308" t="s">
        <v>7812</v>
      </c>
      <c r="Q308" t="s">
        <v>7813</v>
      </c>
      <c r="R308" t="s">
        <v>7814</v>
      </c>
      <c r="S308" t="s">
        <v>7632</v>
      </c>
      <c r="T308" t="s">
        <v>827</v>
      </c>
      <c r="U308" t="s">
        <v>7815</v>
      </c>
      <c r="V308" t="s">
        <v>7816</v>
      </c>
      <c r="W308" t="s">
        <v>7817</v>
      </c>
      <c r="X308" t="s">
        <v>7818</v>
      </c>
      <c r="Y308" t="s">
        <v>897</v>
      </c>
      <c r="Z308" t="s">
        <v>7819</v>
      </c>
      <c r="AA308" t="s">
        <v>7820</v>
      </c>
      <c r="AB308" t="s">
        <v>7821</v>
      </c>
      <c r="AC308" t="s">
        <v>7822</v>
      </c>
      <c r="AD308" t="s">
        <v>7823</v>
      </c>
    </row>
    <row r="309" spans="1:30" x14ac:dyDescent="1.25">
      <c r="A309" t="s">
        <v>15</v>
      </c>
      <c r="B309" t="s">
        <v>755</v>
      </c>
      <c r="C309" t="s">
        <v>7824</v>
      </c>
      <c r="D309" t="s">
        <v>7825</v>
      </c>
      <c r="E309" t="s">
        <v>7826</v>
      </c>
      <c r="F309" t="s">
        <v>7827</v>
      </c>
      <c r="G309" t="s">
        <v>7828</v>
      </c>
      <c r="H309" t="s">
        <v>7829</v>
      </c>
      <c r="I309" t="s">
        <v>7830</v>
      </c>
      <c r="J309" t="s">
        <v>7831</v>
      </c>
      <c r="K309" t="s">
        <v>7832</v>
      </c>
      <c r="L309" t="s">
        <v>7833</v>
      </c>
      <c r="M309" t="s">
        <v>7834</v>
      </c>
      <c r="N309" t="s">
        <v>1968</v>
      </c>
      <c r="O309" t="s">
        <v>7835</v>
      </c>
      <c r="P309" t="s">
        <v>4550</v>
      </c>
      <c r="Q309" t="s">
        <v>7836</v>
      </c>
      <c r="R309" t="s">
        <v>7837</v>
      </c>
      <c r="S309" t="s">
        <v>3229</v>
      </c>
      <c r="T309" t="s">
        <v>827</v>
      </c>
      <c r="U309" t="s">
        <v>7838</v>
      </c>
      <c r="V309" t="s">
        <v>7839</v>
      </c>
      <c r="W309" t="s">
        <v>4022</v>
      </c>
      <c r="X309" t="s">
        <v>7840</v>
      </c>
      <c r="Y309" t="s">
        <v>880</v>
      </c>
      <c r="Z309" t="s">
        <v>7841</v>
      </c>
      <c r="AA309" t="s">
        <v>7842</v>
      </c>
      <c r="AB309" t="s">
        <v>7843</v>
      </c>
      <c r="AC309" t="s">
        <v>7844</v>
      </c>
      <c r="AD309" t="s">
        <v>7845</v>
      </c>
    </row>
    <row r="310" spans="1:30" x14ac:dyDescent="1.25">
      <c r="A310" t="s">
        <v>15</v>
      </c>
      <c r="B310" t="s">
        <v>403</v>
      </c>
      <c r="C310" t="s">
        <v>7846</v>
      </c>
      <c r="D310" t="s">
        <v>7847</v>
      </c>
      <c r="E310" t="s">
        <v>7848</v>
      </c>
      <c r="F310" t="s">
        <v>7849</v>
      </c>
      <c r="G310" t="s">
        <v>7850</v>
      </c>
      <c r="H310" t="s">
        <v>7201</v>
      </c>
      <c r="I310" t="s">
        <v>7851</v>
      </c>
      <c r="J310" t="s">
        <v>7852</v>
      </c>
      <c r="K310" t="s">
        <v>7853</v>
      </c>
      <c r="L310" t="s">
        <v>7854</v>
      </c>
      <c r="M310" t="s">
        <v>7855</v>
      </c>
      <c r="N310" t="s">
        <v>1433</v>
      </c>
      <c r="O310" t="s">
        <v>7856</v>
      </c>
      <c r="P310" t="s">
        <v>7398</v>
      </c>
      <c r="Q310" t="s">
        <v>7857</v>
      </c>
      <c r="R310" t="s">
        <v>7858</v>
      </c>
      <c r="S310" t="s">
        <v>7859</v>
      </c>
      <c r="T310" t="s">
        <v>827</v>
      </c>
      <c r="U310" t="s">
        <v>7860</v>
      </c>
      <c r="V310" t="s">
        <v>7861</v>
      </c>
      <c r="W310" t="s">
        <v>7862</v>
      </c>
      <c r="X310" t="s">
        <v>7863</v>
      </c>
      <c r="Y310" t="s">
        <v>1968</v>
      </c>
      <c r="Z310" t="s">
        <v>7864</v>
      </c>
      <c r="AA310" t="s">
        <v>7865</v>
      </c>
      <c r="AB310" t="s">
        <v>7866</v>
      </c>
      <c r="AC310" t="s">
        <v>7867</v>
      </c>
      <c r="AD310" t="s">
        <v>7868</v>
      </c>
    </row>
    <row r="311" spans="1:30" x14ac:dyDescent="1.25">
      <c r="A311" t="s">
        <v>15</v>
      </c>
      <c r="B311" t="s">
        <v>448</v>
      </c>
      <c r="C311" t="s">
        <v>7869</v>
      </c>
      <c r="D311" t="s">
        <v>7870</v>
      </c>
      <c r="E311" t="s">
        <v>7871</v>
      </c>
      <c r="F311" t="s">
        <v>7872</v>
      </c>
      <c r="G311" t="s">
        <v>7873</v>
      </c>
      <c r="H311" t="s">
        <v>7874</v>
      </c>
      <c r="I311" t="s">
        <v>7875</v>
      </c>
      <c r="J311" t="s">
        <v>7876</v>
      </c>
      <c r="K311" t="s">
        <v>7877</v>
      </c>
      <c r="L311" t="s">
        <v>7878</v>
      </c>
      <c r="M311" t="s">
        <v>7879</v>
      </c>
      <c r="N311" t="s">
        <v>1005</v>
      </c>
      <c r="O311" t="s">
        <v>7880</v>
      </c>
      <c r="P311" t="s">
        <v>3512</v>
      </c>
      <c r="Q311" t="s">
        <v>7881</v>
      </c>
      <c r="R311" t="s">
        <v>7882</v>
      </c>
      <c r="S311" t="s">
        <v>7883</v>
      </c>
      <c r="T311" t="s">
        <v>827</v>
      </c>
      <c r="U311" t="s">
        <v>7884</v>
      </c>
      <c r="V311" t="s">
        <v>7885</v>
      </c>
      <c r="W311" t="s">
        <v>7886</v>
      </c>
      <c r="X311" t="s">
        <v>4336</v>
      </c>
      <c r="Y311" t="s">
        <v>3060</v>
      </c>
      <c r="Z311" t="s">
        <v>7887</v>
      </c>
      <c r="AA311" t="s">
        <v>7888</v>
      </c>
      <c r="AB311" t="s">
        <v>7889</v>
      </c>
      <c r="AC311" t="s">
        <v>7890</v>
      </c>
      <c r="AD311" t="s">
        <v>7891</v>
      </c>
    </row>
    <row r="312" spans="1:30" x14ac:dyDescent="1.25">
      <c r="A312" t="s">
        <v>15</v>
      </c>
      <c r="B312" t="s">
        <v>530</v>
      </c>
      <c r="C312" t="s">
        <v>7892</v>
      </c>
      <c r="D312" t="s">
        <v>7893</v>
      </c>
      <c r="E312" t="s">
        <v>7894</v>
      </c>
      <c r="F312" t="s">
        <v>7895</v>
      </c>
      <c r="G312" t="s">
        <v>7896</v>
      </c>
      <c r="H312" t="s">
        <v>7897</v>
      </c>
      <c r="I312" t="s">
        <v>7898</v>
      </c>
      <c r="J312" t="s">
        <v>7899</v>
      </c>
      <c r="K312" t="s">
        <v>7900</v>
      </c>
      <c r="L312" t="s">
        <v>7901</v>
      </c>
      <c r="M312" t="s">
        <v>7902</v>
      </c>
      <c r="N312" t="s">
        <v>1619</v>
      </c>
      <c r="O312" t="s">
        <v>7903</v>
      </c>
      <c r="P312" t="s">
        <v>7904</v>
      </c>
      <c r="Q312" t="s">
        <v>7905</v>
      </c>
      <c r="R312" t="s">
        <v>7906</v>
      </c>
      <c r="S312" t="s">
        <v>7907</v>
      </c>
      <c r="T312" t="s">
        <v>827</v>
      </c>
      <c r="U312" t="s">
        <v>7908</v>
      </c>
      <c r="V312" t="s">
        <v>7909</v>
      </c>
      <c r="W312" t="s">
        <v>7910</v>
      </c>
      <c r="X312" t="s">
        <v>7911</v>
      </c>
      <c r="Y312" t="s">
        <v>2029</v>
      </c>
      <c r="Z312" t="s">
        <v>7912</v>
      </c>
      <c r="AA312" t="s">
        <v>7913</v>
      </c>
      <c r="AB312" t="s">
        <v>7914</v>
      </c>
      <c r="AC312" t="s">
        <v>7915</v>
      </c>
      <c r="AD312" t="s">
        <v>7916</v>
      </c>
    </row>
    <row r="313" spans="1:30" x14ac:dyDescent="1.25">
      <c r="A313" t="s">
        <v>15</v>
      </c>
      <c r="B313" t="s">
        <v>707</v>
      </c>
      <c r="C313" t="s">
        <v>7917</v>
      </c>
      <c r="D313" t="s">
        <v>7918</v>
      </c>
      <c r="E313" t="s">
        <v>7919</v>
      </c>
      <c r="F313" t="s">
        <v>7920</v>
      </c>
      <c r="G313" t="s">
        <v>7921</v>
      </c>
      <c r="H313" t="s">
        <v>7922</v>
      </c>
      <c r="I313" t="s">
        <v>7923</v>
      </c>
      <c r="J313" t="s">
        <v>7924</v>
      </c>
      <c r="K313" t="s">
        <v>7925</v>
      </c>
      <c r="L313" t="s">
        <v>7926</v>
      </c>
      <c r="M313" t="s">
        <v>7927</v>
      </c>
      <c r="N313" t="s">
        <v>1041</v>
      </c>
      <c r="O313" t="s">
        <v>7928</v>
      </c>
      <c r="P313" t="s">
        <v>3539</v>
      </c>
      <c r="Q313" t="s">
        <v>7929</v>
      </c>
      <c r="R313" t="s">
        <v>7930</v>
      </c>
      <c r="S313" t="s">
        <v>956</v>
      </c>
      <c r="T313" t="s">
        <v>827</v>
      </c>
      <c r="U313" t="s">
        <v>7931</v>
      </c>
      <c r="V313" t="s">
        <v>7932</v>
      </c>
      <c r="W313" t="s">
        <v>7933</v>
      </c>
      <c r="X313" t="s">
        <v>7934</v>
      </c>
      <c r="Y313" t="s">
        <v>1279</v>
      </c>
      <c r="Z313" t="s">
        <v>7935</v>
      </c>
      <c r="AA313" t="s">
        <v>7936</v>
      </c>
      <c r="AB313" t="s">
        <v>7937</v>
      </c>
      <c r="AC313" t="s">
        <v>7938</v>
      </c>
      <c r="AD313" t="s">
        <v>7939</v>
      </c>
    </row>
    <row r="314" spans="1:30" x14ac:dyDescent="1.25">
      <c r="A314" t="s">
        <v>15</v>
      </c>
      <c r="B314" t="s">
        <v>228</v>
      </c>
      <c r="C314" t="s">
        <v>7940</v>
      </c>
      <c r="D314" t="s">
        <v>7941</v>
      </c>
      <c r="E314" t="s">
        <v>7942</v>
      </c>
      <c r="F314" t="s">
        <v>7943</v>
      </c>
      <c r="G314" t="s">
        <v>7944</v>
      </c>
      <c r="H314" t="s">
        <v>7945</v>
      </c>
      <c r="I314" t="s">
        <v>7946</v>
      </c>
      <c r="J314" t="s">
        <v>7947</v>
      </c>
      <c r="K314" t="s">
        <v>7948</v>
      </c>
      <c r="L314" t="s">
        <v>7949</v>
      </c>
      <c r="M314" t="s">
        <v>7950</v>
      </c>
      <c r="N314" t="s">
        <v>1869</v>
      </c>
      <c r="O314" t="s">
        <v>7951</v>
      </c>
      <c r="P314" t="s">
        <v>858</v>
      </c>
      <c r="Q314" t="s">
        <v>7952</v>
      </c>
      <c r="R314" t="s">
        <v>7953</v>
      </c>
      <c r="S314" t="s">
        <v>7954</v>
      </c>
      <c r="T314" t="s">
        <v>827</v>
      </c>
      <c r="U314" t="s">
        <v>7955</v>
      </c>
      <c r="V314" t="s">
        <v>7956</v>
      </c>
      <c r="W314" t="s">
        <v>7957</v>
      </c>
      <c r="X314" t="s">
        <v>7958</v>
      </c>
      <c r="Y314" t="s">
        <v>1015</v>
      </c>
      <c r="Z314" t="s">
        <v>7959</v>
      </c>
      <c r="AA314" t="s">
        <v>7960</v>
      </c>
      <c r="AB314" t="s">
        <v>7961</v>
      </c>
      <c r="AC314" t="s">
        <v>7962</v>
      </c>
      <c r="AD314" t="s">
        <v>7963</v>
      </c>
    </row>
    <row r="315" spans="1:30" x14ac:dyDescent="1.25">
      <c r="A315" t="s">
        <v>15</v>
      </c>
      <c r="B315" t="s">
        <v>291</v>
      </c>
      <c r="C315" t="s">
        <v>7964</v>
      </c>
      <c r="D315" t="s">
        <v>7965</v>
      </c>
      <c r="E315" t="s">
        <v>7966</v>
      </c>
      <c r="F315" t="s">
        <v>7967</v>
      </c>
      <c r="G315" t="s">
        <v>7968</v>
      </c>
      <c r="H315" t="s">
        <v>7969</v>
      </c>
      <c r="I315" t="s">
        <v>7970</v>
      </c>
      <c r="J315" t="s">
        <v>7971</v>
      </c>
      <c r="K315" t="s">
        <v>7972</v>
      </c>
      <c r="L315" t="s">
        <v>7973</v>
      </c>
      <c r="M315" t="s">
        <v>7974</v>
      </c>
      <c r="N315" t="s">
        <v>1069</v>
      </c>
      <c r="O315" t="s">
        <v>7975</v>
      </c>
      <c r="P315" t="s">
        <v>7976</v>
      </c>
      <c r="Q315" t="s">
        <v>7977</v>
      </c>
      <c r="R315" t="s">
        <v>7978</v>
      </c>
      <c r="S315" t="s">
        <v>3444</v>
      </c>
      <c r="T315" t="s">
        <v>827</v>
      </c>
      <c r="U315" t="s">
        <v>7979</v>
      </c>
      <c r="V315" t="s">
        <v>4705</v>
      </c>
      <c r="W315" t="s">
        <v>7980</v>
      </c>
      <c r="X315" t="s">
        <v>6004</v>
      </c>
      <c r="Y315" t="s">
        <v>1433</v>
      </c>
      <c r="Z315" t="s">
        <v>7981</v>
      </c>
      <c r="AA315" t="s">
        <v>7982</v>
      </c>
      <c r="AB315" t="s">
        <v>7983</v>
      </c>
      <c r="AC315" t="s">
        <v>7984</v>
      </c>
      <c r="AD315" t="s">
        <v>7985</v>
      </c>
    </row>
    <row r="316" spans="1:30" x14ac:dyDescent="1.25">
      <c r="A316" t="s">
        <v>15</v>
      </c>
      <c r="B316" t="s">
        <v>402</v>
      </c>
      <c r="C316" t="s">
        <v>7986</v>
      </c>
      <c r="D316" t="s">
        <v>7987</v>
      </c>
      <c r="E316" t="s">
        <v>7988</v>
      </c>
      <c r="F316" t="s">
        <v>7989</v>
      </c>
      <c r="G316" t="s">
        <v>7990</v>
      </c>
      <c r="H316" t="s">
        <v>7991</v>
      </c>
      <c r="I316" t="s">
        <v>7992</v>
      </c>
      <c r="J316" t="s">
        <v>7993</v>
      </c>
      <c r="K316" t="s">
        <v>7994</v>
      </c>
      <c r="L316" t="s">
        <v>7995</v>
      </c>
      <c r="M316" t="s">
        <v>7996</v>
      </c>
      <c r="N316" t="s">
        <v>1069</v>
      </c>
      <c r="O316" t="s">
        <v>7997</v>
      </c>
      <c r="P316" t="s">
        <v>1636</v>
      </c>
      <c r="Q316" t="s">
        <v>7998</v>
      </c>
      <c r="R316" t="s">
        <v>7999</v>
      </c>
      <c r="S316" t="s">
        <v>1069</v>
      </c>
      <c r="T316" t="s">
        <v>827</v>
      </c>
      <c r="U316" t="s">
        <v>8000</v>
      </c>
      <c r="V316" t="s">
        <v>8001</v>
      </c>
      <c r="W316" t="s">
        <v>8002</v>
      </c>
      <c r="X316" t="s">
        <v>8003</v>
      </c>
      <c r="Y316" t="s">
        <v>1836</v>
      </c>
      <c r="Z316" t="s">
        <v>8004</v>
      </c>
      <c r="AA316" t="s">
        <v>8005</v>
      </c>
      <c r="AB316" t="s">
        <v>8006</v>
      </c>
      <c r="AC316" t="s">
        <v>8007</v>
      </c>
      <c r="AD316" t="s">
        <v>8008</v>
      </c>
    </row>
    <row r="317" spans="1:30" x14ac:dyDescent="1.25">
      <c r="A317" t="s">
        <v>15</v>
      </c>
      <c r="B317" t="s">
        <v>46</v>
      </c>
      <c r="C317" t="s">
        <v>8009</v>
      </c>
      <c r="D317" t="s">
        <v>8010</v>
      </c>
      <c r="E317" t="s">
        <v>8011</v>
      </c>
      <c r="F317" t="s">
        <v>8012</v>
      </c>
      <c r="G317" t="s">
        <v>8013</v>
      </c>
      <c r="H317" t="s">
        <v>4479</v>
      </c>
      <c r="I317" t="s">
        <v>8014</v>
      </c>
      <c r="J317" t="s">
        <v>8015</v>
      </c>
      <c r="K317" t="s">
        <v>8016</v>
      </c>
      <c r="L317" t="s">
        <v>8017</v>
      </c>
      <c r="M317" t="s">
        <v>8018</v>
      </c>
      <c r="N317" t="s">
        <v>1041</v>
      </c>
      <c r="O317" t="s">
        <v>8019</v>
      </c>
      <c r="P317" t="s">
        <v>2215</v>
      </c>
      <c r="Q317" t="s">
        <v>8020</v>
      </c>
      <c r="R317" t="s">
        <v>8021</v>
      </c>
      <c r="S317" t="s">
        <v>8022</v>
      </c>
      <c r="T317" t="s">
        <v>827</v>
      </c>
      <c r="U317" t="s">
        <v>8023</v>
      </c>
      <c r="V317" t="s">
        <v>8024</v>
      </c>
      <c r="W317" t="s">
        <v>8025</v>
      </c>
      <c r="X317" t="s">
        <v>8026</v>
      </c>
      <c r="Y317" t="s">
        <v>1552</v>
      </c>
      <c r="Z317" t="s">
        <v>8027</v>
      </c>
      <c r="AA317" t="s">
        <v>8028</v>
      </c>
      <c r="AB317" t="s">
        <v>8029</v>
      </c>
      <c r="AC317" t="s">
        <v>8030</v>
      </c>
      <c r="AD317" t="s">
        <v>8031</v>
      </c>
    </row>
    <row r="318" spans="1:30" x14ac:dyDescent="1.25">
      <c r="A318" t="s">
        <v>15</v>
      </c>
      <c r="B318" t="s">
        <v>547</v>
      </c>
      <c r="C318" t="s">
        <v>8032</v>
      </c>
      <c r="D318" t="s">
        <v>8033</v>
      </c>
      <c r="E318" t="s">
        <v>8034</v>
      </c>
      <c r="F318" t="s">
        <v>8035</v>
      </c>
      <c r="G318" t="s">
        <v>8036</v>
      </c>
      <c r="H318" t="s">
        <v>8037</v>
      </c>
      <c r="I318" t="s">
        <v>8038</v>
      </c>
      <c r="J318" t="s">
        <v>8039</v>
      </c>
      <c r="K318" t="s">
        <v>8040</v>
      </c>
      <c r="L318" t="s">
        <v>8041</v>
      </c>
      <c r="M318" t="s">
        <v>8042</v>
      </c>
      <c r="N318" t="s">
        <v>1069</v>
      </c>
      <c r="O318" t="s">
        <v>8043</v>
      </c>
      <c r="P318" t="s">
        <v>3224</v>
      </c>
      <c r="Q318" t="s">
        <v>8044</v>
      </c>
      <c r="R318" t="s">
        <v>8045</v>
      </c>
      <c r="S318" t="s">
        <v>2102</v>
      </c>
      <c r="T318" t="s">
        <v>827</v>
      </c>
      <c r="U318" t="s">
        <v>8046</v>
      </c>
      <c r="V318" t="s">
        <v>8047</v>
      </c>
      <c r="W318" t="s">
        <v>8048</v>
      </c>
      <c r="X318" t="s">
        <v>8049</v>
      </c>
      <c r="Y318" t="s">
        <v>858</v>
      </c>
      <c r="Z318" t="s">
        <v>8050</v>
      </c>
      <c r="AA318" t="s">
        <v>8051</v>
      </c>
      <c r="AB318" t="s">
        <v>8052</v>
      </c>
      <c r="AC318" t="s">
        <v>8053</v>
      </c>
      <c r="AD318" t="s">
        <v>8054</v>
      </c>
    </row>
    <row r="319" spans="1:30" x14ac:dyDescent="1.25">
      <c r="A319" t="s">
        <v>15</v>
      </c>
      <c r="B319" t="s">
        <v>394</v>
      </c>
      <c r="C319" t="s">
        <v>8055</v>
      </c>
      <c r="D319" t="s">
        <v>8056</v>
      </c>
      <c r="E319" t="s">
        <v>8057</v>
      </c>
      <c r="F319" t="s">
        <v>8058</v>
      </c>
      <c r="G319" t="s">
        <v>8059</v>
      </c>
      <c r="H319" t="s">
        <v>8060</v>
      </c>
      <c r="I319" t="s">
        <v>8061</v>
      </c>
      <c r="J319" t="s">
        <v>8062</v>
      </c>
      <c r="K319" t="s">
        <v>8063</v>
      </c>
      <c r="L319" t="s">
        <v>8064</v>
      </c>
      <c r="M319" t="s">
        <v>8065</v>
      </c>
      <c r="N319" t="s">
        <v>1869</v>
      </c>
      <c r="O319" t="s">
        <v>8066</v>
      </c>
      <c r="P319" t="s">
        <v>8067</v>
      </c>
      <c r="Q319" t="s">
        <v>8068</v>
      </c>
      <c r="R319" t="s">
        <v>8069</v>
      </c>
      <c r="S319" t="s">
        <v>8070</v>
      </c>
      <c r="T319" t="s">
        <v>827</v>
      </c>
      <c r="U319" t="s">
        <v>8071</v>
      </c>
      <c r="V319" t="s">
        <v>8072</v>
      </c>
      <c r="W319" t="s">
        <v>8073</v>
      </c>
      <c r="X319" t="s">
        <v>8074</v>
      </c>
      <c r="Y319" t="s">
        <v>979</v>
      </c>
      <c r="Z319" t="s">
        <v>8075</v>
      </c>
      <c r="AA319" t="s">
        <v>8076</v>
      </c>
      <c r="AB319" t="s">
        <v>8077</v>
      </c>
      <c r="AC319" t="s">
        <v>8078</v>
      </c>
      <c r="AD319" t="s">
        <v>8079</v>
      </c>
    </row>
    <row r="320" spans="1:30" x14ac:dyDescent="1.25">
      <c r="A320" t="s">
        <v>15</v>
      </c>
      <c r="B320" t="s">
        <v>704</v>
      </c>
      <c r="C320" t="s">
        <v>8080</v>
      </c>
      <c r="D320" t="s">
        <v>8081</v>
      </c>
      <c r="E320" t="s">
        <v>8082</v>
      </c>
      <c r="F320" t="s">
        <v>8083</v>
      </c>
      <c r="G320" t="s">
        <v>8084</v>
      </c>
      <c r="H320" t="s">
        <v>8085</v>
      </c>
      <c r="I320" t="s">
        <v>8086</v>
      </c>
      <c r="J320" t="s">
        <v>8087</v>
      </c>
      <c r="K320" t="s">
        <v>8088</v>
      </c>
      <c r="L320" t="s">
        <v>8089</v>
      </c>
      <c r="M320" t="s">
        <v>8090</v>
      </c>
      <c r="N320" t="s">
        <v>1069</v>
      </c>
      <c r="O320" t="s">
        <v>8091</v>
      </c>
      <c r="P320" t="s">
        <v>1930</v>
      </c>
      <c r="Q320" t="s">
        <v>8092</v>
      </c>
      <c r="R320" t="s">
        <v>8093</v>
      </c>
      <c r="S320" t="s">
        <v>835</v>
      </c>
      <c r="T320" t="s">
        <v>827</v>
      </c>
      <c r="U320" t="s">
        <v>8094</v>
      </c>
      <c r="V320" t="s">
        <v>8095</v>
      </c>
      <c r="W320" t="s">
        <v>8096</v>
      </c>
      <c r="X320" t="s">
        <v>8097</v>
      </c>
      <c r="Y320" t="s">
        <v>925</v>
      </c>
      <c r="Z320" t="s">
        <v>8098</v>
      </c>
      <c r="AA320" t="s">
        <v>8099</v>
      </c>
      <c r="AB320" t="s">
        <v>8100</v>
      </c>
      <c r="AC320" t="s">
        <v>8101</v>
      </c>
      <c r="AD320" t="s">
        <v>8102</v>
      </c>
    </row>
    <row r="321" spans="1:30" x14ac:dyDescent="1.25">
      <c r="A321" t="s">
        <v>16</v>
      </c>
      <c r="B321" t="s">
        <v>358</v>
      </c>
      <c r="C321" t="s">
        <v>7990</v>
      </c>
      <c r="D321" t="s">
        <v>8103</v>
      </c>
      <c r="E321" t="s">
        <v>8104</v>
      </c>
      <c r="F321" t="s">
        <v>8105</v>
      </c>
      <c r="G321" t="s">
        <v>827</v>
      </c>
      <c r="H321" t="s">
        <v>8106</v>
      </c>
      <c r="I321" t="s">
        <v>8107</v>
      </c>
      <c r="J321" t="s">
        <v>8108</v>
      </c>
      <c r="K321" t="s">
        <v>827</v>
      </c>
      <c r="L321" t="s">
        <v>8109</v>
      </c>
      <c r="M321" t="s">
        <v>8110</v>
      </c>
      <c r="N321" t="s">
        <v>1355</v>
      </c>
      <c r="O321" t="s">
        <v>8111</v>
      </c>
      <c r="P321" t="s">
        <v>1144</v>
      </c>
      <c r="Q321" t="s">
        <v>8112</v>
      </c>
      <c r="R321" t="s">
        <v>8113</v>
      </c>
      <c r="S321" t="s">
        <v>957</v>
      </c>
      <c r="T321" t="s">
        <v>875</v>
      </c>
      <c r="U321" t="s">
        <v>8114</v>
      </c>
      <c r="V321" t="s">
        <v>8115</v>
      </c>
      <c r="W321" t="s">
        <v>8116</v>
      </c>
      <c r="X321" t="s">
        <v>8117</v>
      </c>
      <c r="Y321" t="s">
        <v>2443</v>
      </c>
      <c r="Z321" t="s">
        <v>8118</v>
      </c>
      <c r="AA321" t="s">
        <v>8119</v>
      </c>
      <c r="AB321" t="s">
        <v>8120</v>
      </c>
      <c r="AC321" t="s">
        <v>8121</v>
      </c>
      <c r="AD321" t="s">
        <v>8122</v>
      </c>
    </row>
    <row r="322" spans="1:30" x14ac:dyDescent="1.25">
      <c r="A322" t="s">
        <v>16</v>
      </c>
      <c r="B322" t="s">
        <v>423</v>
      </c>
      <c r="C322" t="s">
        <v>8123</v>
      </c>
      <c r="D322" t="s">
        <v>8124</v>
      </c>
      <c r="E322" t="s">
        <v>8125</v>
      </c>
      <c r="F322" t="s">
        <v>8126</v>
      </c>
      <c r="G322" t="s">
        <v>827</v>
      </c>
      <c r="H322" t="s">
        <v>8126</v>
      </c>
      <c r="I322" t="s">
        <v>8127</v>
      </c>
      <c r="J322" t="s">
        <v>8128</v>
      </c>
      <c r="K322" t="s">
        <v>827</v>
      </c>
      <c r="L322" t="s">
        <v>8128</v>
      </c>
      <c r="M322" t="s">
        <v>8129</v>
      </c>
      <c r="N322" t="s">
        <v>2255</v>
      </c>
      <c r="O322" t="s">
        <v>8130</v>
      </c>
      <c r="P322" t="s">
        <v>840</v>
      </c>
      <c r="Q322" t="s">
        <v>8131</v>
      </c>
      <c r="R322" t="s">
        <v>8132</v>
      </c>
      <c r="S322" t="s">
        <v>1144</v>
      </c>
      <c r="T322" t="s">
        <v>874</v>
      </c>
      <c r="U322" t="s">
        <v>8133</v>
      </c>
      <c r="V322" t="s">
        <v>8134</v>
      </c>
      <c r="W322" t="s">
        <v>8135</v>
      </c>
      <c r="X322" t="s">
        <v>8136</v>
      </c>
      <c r="Y322" t="s">
        <v>1850</v>
      </c>
      <c r="Z322" t="s">
        <v>8137</v>
      </c>
      <c r="AA322" t="s">
        <v>8138</v>
      </c>
      <c r="AB322" t="s">
        <v>8139</v>
      </c>
      <c r="AC322" t="s">
        <v>8140</v>
      </c>
      <c r="AD322" t="s">
        <v>8141</v>
      </c>
    </row>
    <row r="323" spans="1:30" x14ac:dyDescent="1.25">
      <c r="A323" t="s">
        <v>17</v>
      </c>
      <c r="B323" t="s">
        <v>418</v>
      </c>
      <c r="C323" t="s">
        <v>8142</v>
      </c>
      <c r="D323" t="s">
        <v>8143</v>
      </c>
      <c r="E323" t="s">
        <v>3647</v>
      </c>
      <c r="F323" t="s">
        <v>8144</v>
      </c>
      <c r="G323" t="s">
        <v>827</v>
      </c>
      <c r="H323" t="s">
        <v>8145</v>
      </c>
      <c r="I323" t="s">
        <v>8146</v>
      </c>
      <c r="J323" t="s">
        <v>8147</v>
      </c>
      <c r="K323" t="s">
        <v>827</v>
      </c>
      <c r="L323" t="s">
        <v>8147</v>
      </c>
      <c r="M323" t="s">
        <v>7976</v>
      </c>
      <c r="N323" t="s">
        <v>1433</v>
      </c>
      <c r="O323" t="s">
        <v>8148</v>
      </c>
      <c r="P323" t="s">
        <v>827</v>
      </c>
      <c r="Q323" t="s">
        <v>3277</v>
      </c>
      <c r="R323" t="s">
        <v>1751</v>
      </c>
      <c r="S323" t="s">
        <v>827</v>
      </c>
      <c r="T323" t="s">
        <v>903</v>
      </c>
      <c r="U323" t="s">
        <v>3585</v>
      </c>
      <c r="V323" t="s">
        <v>8149</v>
      </c>
      <c r="W323" t="s">
        <v>840</v>
      </c>
      <c r="X323" t="s">
        <v>8150</v>
      </c>
      <c r="Y323" t="s">
        <v>827</v>
      </c>
      <c r="Z323" t="s">
        <v>7095</v>
      </c>
      <c r="AA323" t="s">
        <v>8151</v>
      </c>
      <c r="AB323" t="s">
        <v>8152</v>
      </c>
      <c r="AC323" t="s">
        <v>8153</v>
      </c>
      <c r="AD323" t="s">
        <v>827</v>
      </c>
    </row>
    <row r="324" spans="1:30" x14ac:dyDescent="1.25">
      <c r="A324" t="s">
        <v>18</v>
      </c>
      <c r="B324" t="s">
        <v>476</v>
      </c>
      <c r="C324" t="s">
        <v>8154</v>
      </c>
      <c r="D324" t="s">
        <v>8155</v>
      </c>
      <c r="E324" t="s">
        <v>8156</v>
      </c>
      <c r="F324" t="s">
        <v>8157</v>
      </c>
      <c r="G324" t="s">
        <v>8158</v>
      </c>
      <c r="H324" t="s">
        <v>8159</v>
      </c>
      <c r="I324" t="s">
        <v>8160</v>
      </c>
      <c r="J324" t="s">
        <v>8161</v>
      </c>
      <c r="K324" t="s">
        <v>8162</v>
      </c>
      <c r="L324" t="s">
        <v>8163</v>
      </c>
      <c r="M324" t="s">
        <v>8164</v>
      </c>
      <c r="N324" t="s">
        <v>1226</v>
      </c>
      <c r="O324" t="s">
        <v>8165</v>
      </c>
      <c r="P324" t="s">
        <v>4571</v>
      </c>
      <c r="Q324" t="s">
        <v>8166</v>
      </c>
      <c r="R324" t="s">
        <v>8167</v>
      </c>
      <c r="S324" t="s">
        <v>1908</v>
      </c>
      <c r="T324" t="s">
        <v>875</v>
      </c>
      <c r="U324" t="s">
        <v>8168</v>
      </c>
      <c r="V324" t="s">
        <v>1846</v>
      </c>
      <c r="W324" t="s">
        <v>8169</v>
      </c>
      <c r="X324" t="s">
        <v>8170</v>
      </c>
      <c r="Y324" t="s">
        <v>1506</v>
      </c>
      <c r="Z324" t="s">
        <v>8171</v>
      </c>
      <c r="AA324" t="s">
        <v>8172</v>
      </c>
      <c r="AB324" t="s">
        <v>8173</v>
      </c>
      <c r="AC324" t="s">
        <v>8174</v>
      </c>
      <c r="AD324" t="s">
        <v>8175</v>
      </c>
    </row>
    <row r="325" spans="1:30" x14ac:dyDescent="1.25">
      <c r="A325" t="s">
        <v>18</v>
      </c>
      <c r="B325" t="s">
        <v>126</v>
      </c>
      <c r="C325" t="s">
        <v>8176</v>
      </c>
      <c r="D325" t="s">
        <v>8177</v>
      </c>
      <c r="E325" t="s">
        <v>8178</v>
      </c>
      <c r="F325" t="s">
        <v>8179</v>
      </c>
      <c r="G325" t="s">
        <v>8180</v>
      </c>
      <c r="H325" t="s">
        <v>8181</v>
      </c>
      <c r="I325" t="s">
        <v>8182</v>
      </c>
      <c r="J325" t="s">
        <v>8183</v>
      </c>
      <c r="K325" t="s">
        <v>8184</v>
      </c>
      <c r="L325" t="s">
        <v>8185</v>
      </c>
      <c r="M325" t="s">
        <v>8186</v>
      </c>
      <c r="N325" t="s">
        <v>858</v>
      </c>
      <c r="O325" t="s">
        <v>8187</v>
      </c>
      <c r="P325" t="s">
        <v>7904</v>
      </c>
      <c r="Q325" t="s">
        <v>8188</v>
      </c>
      <c r="R325" t="s">
        <v>8189</v>
      </c>
      <c r="S325" t="s">
        <v>2070</v>
      </c>
      <c r="T325" t="s">
        <v>827</v>
      </c>
      <c r="U325" t="s">
        <v>8190</v>
      </c>
      <c r="V325" t="s">
        <v>8191</v>
      </c>
      <c r="W325" t="s">
        <v>8192</v>
      </c>
      <c r="X325" t="s">
        <v>8193</v>
      </c>
      <c r="Y325" t="s">
        <v>2187</v>
      </c>
      <c r="Z325" t="s">
        <v>5657</v>
      </c>
      <c r="AA325" t="s">
        <v>8194</v>
      </c>
      <c r="AB325" t="s">
        <v>8195</v>
      </c>
      <c r="AC325" t="s">
        <v>8196</v>
      </c>
      <c r="AD325" t="s">
        <v>8197</v>
      </c>
    </row>
    <row r="326" spans="1:30" x14ac:dyDescent="1.25">
      <c r="A326" t="s">
        <v>18</v>
      </c>
      <c r="B326" t="s">
        <v>270</v>
      </c>
      <c r="C326" t="s">
        <v>8198</v>
      </c>
      <c r="D326" t="s">
        <v>8199</v>
      </c>
      <c r="E326" t="s">
        <v>8200</v>
      </c>
      <c r="F326" t="s">
        <v>8201</v>
      </c>
      <c r="G326" t="s">
        <v>8202</v>
      </c>
      <c r="H326" t="s">
        <v>8203</v>
      </c>
      <c r="I326" t="s">
        <v>8204</v>
      </c>
      <c r="J326" t="s">
        <v>8205</v>
      </c>
      <c r="K326" t="s">
        <v>8206</v>
      </c>
      <c r="L326" t="s">
        <v>8207</v>
      </c>
      <c r="M326" t="s">
        <v>8208</v>
      </c>
      <c r="N326" t="s">
        <v>1968</v>
      </c>
      <c r="O326" t="s">
        <v>8209</v>
      </c>
      <c r="P326" t="s">
        <v>8210</v>
      </c>
      <c r="Q326" t="s">
        <v>8211</v>
      </c>
      <c r="R326" t="s">
        <v>8212</v>
      </c>
      <c r="S326" t="s">
        <v>8213</v>
      </c>
      <c r="T326" t="s">
        <v>827</v>
      </c>
      <c r="U326" t="s">
        <v>8214</v>
      </c>
      <c r="V326" t="s">
        <v>8215</v>
      </c>
      <c r="W326" t="s">
        <v>8216</v>
      </c>
      <c r="X326" t="s">
        <v>8217</v>
      </c>
      <c r="Y326" t="s">
        <v>979</v>
      </c>
      <c r="Z326" t="s">
        <v>8218</v>
      </c>
      <c r="AA326" t="s">
        <v>8219</v>
      </c>
      <c r="AB326" t="s">
        <v>8220</v>
      </c>
      <c r="AC326" t="s">
        <v>8221</v>
      </c>
      <c r="AD326" t="s">
        <v>8222</v>
      </c>
    </row>
    <row r="327" spans="1:30" x14ac:dyDescent="1.25">
      <c r="A327" t="s">
        <v>18</v>
      </c>
      <c r="B327" t="s">
        <v>187</v>
      </c>
      <c r="C327" t="s">
        <v>8223</v>
      </c>
      <c r="D327" t="s">
        <v>8224</v>
      </c>
      <c r="E327" t="s">
        <v>8225</v>
      </c>
      <c r="F327" t="s">
        <v>8226</v>
      </c>
      <c r="G327" t="s">
        <v>8227</v>
      </c>
      <c r="H327" t="s">
        <v>8228</v>
      </c>
      <c r="I327" t="s">
        <v>8229</v>
      </c>
      <c r="J327" t="s">
        <v>8230</v>
      </c>
      <c r="K327" t="s">
        <v>8231</v>
      </c>
      <c r="L327" t="s">
        <v>7306</v>
      </c>
      <c r="M327" t="s">
        <v>8232</v>
      </c>
      <c r="N327" t="s">
        <v>1850</v>
      </c>
      <c r="O327" t="s">
        <v>8233</v>
      </c>
      <c r="P327" t="s">
        <v>1640</v>
      </c>
      <c r="Q327" t="s">
        <v>8234</v>
      </c>
      <c r="R327" t="s">
        <v>8235</v>
      </c>
      <c r="S327" t="s">
        <v>4801</v>
      </c>
      <c r="T327" t="s">
        <v>827</v>
      </c>
      <c r="U327" t="s">
        <v>8236</v>
      </c>
      <c r="V327" t="s">
        <v>8237</v>
      </c>
      <c r="W327" t="s">
        <v>8238</v>
      </c>
      <c r="X327" t="s">
        <v>8239</v>
      </c>
      <c r="Y327" t="s">
        <v>897</v>
      </c>
      <c r="Z327" t="s">
        <v>8240</v>
      </c>
      <c r="AA327" t="s">
        <v>8241</v>
      </c>
      <c r="AB327" t="s">
        <v>8242</v>
      </c>
      <c r="AC327" t="s">
        <v>8243</v>
      </c>
      <c r="AD327" t="s">
        <v>8244</v>
      </c>
    </row>
    <row r="328" spans="1:30" x14ac:dyDescent="1.25">
      <c r="A328" t="s">
        <v>18</v>
      </c>
      <c r="B328" t="s">
        <v>645</v>
      </c>
      <c r="C328" t="s">
        <v>8245</v>
      </c>
      <c r="D328" t="s">
        <v>8246</v>
      </c>
      <c r="E328" t="s">
        <v>8247</v>
      </c>
      <c r="F328" t="s">
        <v>8248</v>
      </c>
      <c r="G328" t="s">
        <v>8249</v>
      </c>
      <c r="H328" t="s">
        <v>8250</v>
      </c>
      <c r="I328" t="s">
        <v>8251</v>
      </c>
      <c r="J328" t="s">
        <v>8252</v>
      </c>
      <c r="K328" t="s">
        <v>8253</v>
      </c>
      <c r="L328" t="s">
        <v>8254</v>
      </c>
      <c r="M328" t="s">
        <v>8255</v>
      </c>
      <c r="N328" t="s">
        <v>979</v>
      </c>
      <c r="O328" t="s">
        <v>8256</v>
      </c>
      <c r="P328" t="s">
        <v>8257</v>
      </c>
      <c r="Q328" t="s">
        <v>8258</v>
      </c>
      <c r="R328" t="s">
        <v>8259</v>
      </c>
      <c r="S328" t="s">
        <v>8260</v>
      </c>
      <c r="T328" t="s">
        <v>827</v>
      </c>
      <c r="U328" t="s">
        <v>8261</v>
      </c>
      <c r="V328" t="s">
        <v>8262</v>
      </c>
      <c r="W328" t="s">
        <v>8263</v>
      </c>
      <c r="X328" t="s">
        <v>8264</v>
      </c>
      <c r="Y328" t="s">
        <v>962</v>
      </c>
      <c r="Z328" t="s">
        <v>8265</v>
      </c>
      <c r="AA328" t="s">
        <v>8266</v>
      </c>
      <c r="AB328" t="s">
        <v>8267</v>
      </c>
      <c r="AC328" t="s">
        <v>8268</v>
      </c>
      <c r="AD328" t="s">
        <v>8269</v>
      </c>
    </row>
    <row r="329" spans="1:30" x14ac:dyDescent="1.25">
      <c r="A329" t="s">
        <v>18</v>
      </c>
      <c r="B329" t="s">
        <v>266</v>
      </c>
      <c r="C329" t="s">
        <v>8270</v>
      </c>
      <c r="D329" t="s">
        <v>8271</v>
      </c>
      <c r="E329" t="s">
        <v>8272</v>
      </c>
      <c r="F329" t="s">
        <v>8273</v>
      </c>
      <c r="G329" t="s">
        <v>8274</v>
      </c>
      <c r="H329" t="s">
        <v>8275</v>
      </c>
      <c r="I329" t="s">
        <v>8276</v>
      </c>
      <c r="J329" t="s">
        <v>8277</v>
      </c>
      <c r="K329" t="s">
        <v>8278</v>
      </c>
      <c r="L329" t="s">
        <v>8279</v>
      </c>
      <c r="M329" t="s">
        <v>8280</v>
      </c>
      <c r="N329" t="s">
        <v>1869</v>
      </c>
      <c r="O329" t="s">
        <v>8281</v>
      </c>
      <c r="P329" t="s">
        <v>1253</v>
      </c>
      <c r="Q329" t="s">
        <v>8282</v>
      </c>
      <c r="R329" t="s">
        <v>8283</v>
      </c>
      <c r="S329" t="s">
        <v>1716</v>
      </c>
      <c r="T329" t="s">
        <v>874</v>
      </c>
      <c r="U329" t="s">
        <v>8284</v>
      </c>
      <c r="V329" t="s">
        <v>8285</v>
      </c>
      <c r="W329" t="s">
        <v>8286</v>
      </c>
      <c r="X329" t="s">
        <v>8287</v>
      </c>
      <c r="Y329" t="s">
        <v>1253</v>
      </c>
      <c r="Z329" t="s">
        <v>8288</v>
      </c>
      <c r="AA329" t="s">
        <v>8289</v>
      </c>
      <c r="AB329" t="s">
        <v>8290</v>
      </c>
      <c r="AC329" t="s">
        <v>8291</v>
      </c>
      <c r="AD329" t="s">
        <v>8292</v>
      </c>
    </row>
    <row r="330" spans="1:30" x14ac:dyDescent="1.25">
      <c r="A330" t="s">
        <v>18</v>
      </c>
      <c r="B330" t="s">
        <v>708</v>
      </c>
      <c r="C330" t="s">
        <v>8293</v>
      </c>
      <c r="D330" t="s">
        <v>8294</v>
      </c>
      <c r="E330" t="s">
        <v>8295</v>
      </c>
      <c r="F330" t="s">
        <v>8296</v>
      </c>
      <c r="G330" t="s">
        <v>8297</v>
      </c>
      <c r="H330" t="s">
        <v>8298</v>
      </c>
      <c r="I330" t="s">
        <v>8299</v>
      </c>
      <c r="J330" t="s">
        <v>8300</v>
      </c>
      <c r="K330" t="s">
        <v>8301</v>
      </c>
      <c r="L330" t="s">
        <v>8302</v>
      </c>
      <c r="M330" t="s">
        <v>8303</v>
      </c>
      <c r="N330" t="s">
        <v>1433</v>
      </c>
      <c r="O330" t="s">
        <v>8304</v>
      </c>
      <c r="P330" t="s">
        <v>4684</v>
      </c>
      <c r="Q330" t="s">
        <v>8305</v>
      </c>
      <c r="R330" t="s">
        <v>8306</v>
      </c>
      <c r="S330" t="s">
        <v>2371</v>
      </c>
      <c r="T330" t="s">
        <v>827</v>
      </c>
      <c r="U330" t="s">
        <v>8307</v>
      </c>
      <c r="V330" t="s">
        <v>8308</v>
      </c>
      <c r="W330" t="s">
        <v>8309</v>
      </c>
      <c r="X330" t="s">
        <v>8310</v>
      </c>
      <c r="Y330" t="s">
        <v>1750</v>
      </c>
      <c r="Z330" t="s">
        <v>8311</v>
      </c>
      <c r="AA330" t="s">
        <v>8312</v>
      </c>
      <c r="AB330" t="s">
        <v>8313</v>
      </c>
      <c r="AC330" t="s">
        <v>8314</v>
      </c>
      <c r="AD330" t="s">
        <v>8315</v>
      </c>
    </row>
    <row r="331" spans="1:30" x14ac:dyDescent="1.25">
      <c r="A331" t="s">
        <v>18</v>
      </c>
      <c r="B331" t="s">
        <v>163</v>
      </c>
      <c r="C331" t="s">
        <v>8316</v>
      </c>
      <c r="D331" t="s">
        <v>8317</v>
      </c>
      <c r="E331" t="s">
        <v>8318</v>
      </c>
      <c r="F331" t="s">
        <v>8319</v>
      </c>
      <c r="G331" t="s">
        <v>8320</v>
      </c>
      <c r="H331" t="s">
        <v>8321</v>
      </c>
      <c r="I331" t="s">
        <v>8322</v>
      </c>
      <c r="J331" t="s">
        <v>8323</v>
      </c>
      <c r="K331" t="s">
        <v>8324</v>
      </c>
      <c r="L331" t="s">
        <v>8325</v>
      </c>
      <c r="M331" t="s">
        <v>8326</v>
      </c>
      <c r="N331" t="s">
        <v>1226</v>
      </c>
      <c r="O331" t="s">
        <v>8327</v>
      </c>
      <c r="P331" t="s">
        <v>8328</v>
      </c>
      <c r="Q331" t="s">
        <v>8329</v>
      </c>
      <c r="R331" t="s">
        <v>8330</v>
      </c>
      <c r="S331" t="s">
        <v>8331</v>
      </c>
      <c r="T331" t="s">
        <v>827</v>
      </c>
      <c r="U331" t="s">
        <v>8332</v>
      </c>
      <c r="V331" t="s">
        <v>8333</v>
      </c>
      <c r="W331" t="s">
        <v>8334</v>
      </c>
      <c r="X331" t="s">
        <v>8335</v>
      </c>
      <c r="Y331" t="s">
        <v>3494</v>
      </c>
      <c r="Z331" t="s">
        <v>8336</v>
      </c>
      <c r="AA331" t="s">
        <v>8337</v>
      </c>
      <c r="AB331" t="s">
        <v>8338</v>
      </c>
      <c r="AC331" t="s">
        <v>8339</v>
      </c>
      <c r="AD331" t="s">
        <v>8340</v>
      </c>
    </row>
    <row r="332" spans="1:30" x14ac:dyDescent="1.25">
      <c r="A332" t="s">
        <v>18</v>
      </c>
      <c r="B332" t="s">
        <v>539</v>
      </c>
      <c r="C332" t="s">
        <v>8341</v>
      </c>
      <c r="D332" t="s">
        <v>8342</v>
      </c>
      <c r="E332" t="s">
        <v>8343</v>
      </c>
      <c r="F332" t="s">
        <v>8344</v>
      </c>
      <c r="G332" t="s">
        <v>8345</v>
      </c>
      <c r="H332" t="s">
        <v>8346</v>
      </c>
      <c r="I332" t="s">
        <v>8347</v>
      </c>
      <c r="J332" t="s">
        <v>8348</v>
      </c>
      <c r="K332" t="s">
        <v>8349</v>
      </c>
      <c r="L332" t="s">
        <v>8350</v>
      </c>
      <c r="M332" t="s">
        <v>8351</v>
      </c>
      <c r="N332" t="s">
        <v>1095</v>
      </c>
      <c r="O332" t="s">
        <v>8352</v>
      </c>
      <c r="P332" t="s">
        <v>5772</v>
      </c>
      <c r="Q332" t="s">
        <v>8353</v>
      </c>
      <c r="R332" t="s">
        <v>8354</v>
      </c>
      <c r="S332" t="s">
        <v>8355</v>
      </c>
      <c r="T332" t="s">
        <v>874</v>
      </c>
      <c r="U332" t="s">
        <v>8356</v>
      </c>
      <c r="V332" t="s">
        <v>8357</v>
      </c>
      <c r="W332" t="s">
        <v>8358</v>
      </c>
      <c r="X332" t="s">
        <v>8359</v>
      </c>
      <c r="Y332" t="s">
        <v>1951</v>
      </c>
      <c r="Z332" t="s">
        <v>8360</v>
      </c>
      <c r="AA332" t="s">
        <v>8361</v>
      </c>
      <c r="AB332" t="s">
        <v>8362</v>
      </c>
      <c r="AC332" t="s">
        <v>8363</v>
      </c>
      <c r="AD332" t="s">
        <v>8364</v>
      </c>
    </row>
    <row r="333" spans="1:30" x14ac:dyDescent="1.25">
      <c r="A333" t="s">
        <v>18</v>
      </c>
      <c r="B333" t="s">
        <v>606</v>
      </c>
      <c r="C333" t="s">
        <v>8365</v>
      </c>
      <c r="D333" t="s">
        <v>8366</v>
      </c>
      <c r="E333" t="s">
        <v>8367</v>
      </c>
      <c r="F333" t="s">
        <v>8368</v>
      </c>
      <c r="G333" t="s">
        <v>8369</v>
      </c>
      <c r="H333" t="s">
        <v>8370</v>
      </c>
      <c r="I333" t="s">
        <v>8371</v>
      </c>
      <c r="J333" t="s">
        <v>8372</v>
      </c>
      <c r="K333" t="s">
        <v>8373</v>
      </c>
      <c r="L333" t="s">
        <v>8374</v>
      </c>
      <c r="M333" t="s">
        <v>8375</v>
      </c>
      <c r="N333" t="s">
        <v>1850</v>
      </c>
      <c r="O333" t="s">
        <v>8376</v>
      </c>
      <c r="P333" t="s">
        <v>3128</v>
      </c>
      <c r="Q333" t="s">
        <v>8377</v>
      </c>
      <c r="R333" t="s">
        <v>8378</v>
      </c>
      <c r="S333" t="s">
        <v>8379</v>
      </c>
      <c r="T333" t="s">
        <v>1433</v>
      </c>
      <c r="U333" t="s">
        <v>8380</v>
      </c>
      <c r="V333" t="s">
        <v>8381</v>
      </c>
      <c r="W333" t="s">
        <v>8382</v>
      </c>
      <c r="X333" t="s">
        <v>8383</v>
      </c>
      <c r="Y333" t="s">
        <v>3444</v>
      </c>
      <c r="Z333" t="s">
        <v>8384</v>
      </c>
      <c r="AA333" t="s">
        <v>8385</v>
      </c>
      <c r="AB333" t="s">
        <v>8386</v>
      </c>
      <c r="AC333" t="s">
        <v>8387</v>
      </c>
      <c r="AD333" t="s">
        <v>8388</v>
      </c>
    </row>
    <row r="334" spans="1:30" x14ac:dyDescent="1.25">
      <c r="A334" t="s">
        <v>18</v>
      </c>
      <c r="B334" t="s">
        <v>181</v>
      </c>
      <c r="C334" t="s">
        <v>8389</v>
      </c>
      <c r="D334" t="s">
        <v>8390</v>
      </c>
      <c r="E334" t="s">
        <v>8391</v>
      </c>
      <c r="F334" t="s">
        <v>8392</v>
      </c>
      <c r="G334" t="s">
        <v>8393</v>
      </c>
      <c r="H334" t="s">
        <v>8394</v>
      </c>
      <c r="I334" t="s">
        <v>8395</v>
      </c>
      <c r="J334" t="s">
        <v>8396</v>
      </c>
      <c r="K334" t="s">
        <v>8397</v>
      </c>
      <c r="L334" t="s">
        <v>8398</v>
      </c>
      <c r="M334" t="s">
        <v>8399</v>
      </c>
      <c r="N334" t="s">
        <v>1226</v>
      </c>
      <c r="O334" t="s">
        <v>8400</v>
      </c>
      <c r="P334" t="s">
        <v>8401</v>
      </c>
      <c r="Q334" t="s">
        <v>8402</v>
      </c>
      <c r="R334" t="s">
        <v>8403</v>
      </c>
      <c r="S334" t="s">
        <v>8404</v>
      </c>
      <c r="T334" t="s">
        <v>1144</v>
      </c>
      <c r="U334" t="s">
        <v>8405</v>
      </c>
      <c r="V334" t="s">
        <v>8406</v>
      </c>
      <c r="W334" t="s">
        <v>8407</v>
      </c>
      <c r="X334" t="s">
        <v>8408</v>
      </c>
      <c r="Y334" t="s">
        <v>1535</v>
      </c>
      <c r="Z334" t="s">
        <v>6887</v>
      </c>
      <c r="AA334" t="s">
        <v>8409</v>
      </c>
      <c r="AB334" t="s">
        <v>8410</v>
      </c>
      <c r="AC334" t="s">
        <v>8411</v>
      </c>
      <c r="AD334" t="s">
        <v>8412</v>
      </c>
    </row>
    <row r="335" spans="1:30" x14ac:dyDescent="1.25">
      <c r="A335" t="s">
        <v>18</v>
      </c>
      <c r="B335" t="s">
        <v>628</v>
      </c>
      <c r="C335" t="s">
        <v>8413</v>
      </c>
      <c r="D335" t="s">
        <v>8414</v>
      </c>
      <c r="E335" t="s">
        <v>8415</v>
      </c>
      <c r="F335" t="s">
        <v>8416</v>
      </c>
      <c r="G335" t="s">
        <v>8417</v>
      </c>
      <c r="H335" t="s">
        <v>8418</v>
      </c>
      <c r="I335" t="s">
        <v>8419</v>
      </c>
      <c r="J335" t="s">
        <v>8420</v>
      </c>
      <c r="K335" t="s">
        <v>8421</v>
      </c>
      <c r="L335" t="s">
        <v>8422</v>
      </c>
      <c r="M335" t="s">
        <v>8423</v>
      </c>
      <c r="N335" t="s">
        <v>1433</v>
      </c>
      <c r="O335" t="s">
        <v>8424</v>
      </c>
      <c r="P335" t="s">
        <v>8425</v>
      </c>
      <c r="Q335" t="s">
        <v>8426</v>
      </c>
      <c r="R335" t="s">
        <v>8427</v>
      </c>
      <c r="S335" t="s">
        <v>8070</v>
      </c>
      <c r="T335" t="s">
        <v>827</v>
      </c>
      <c r="U335" t="s">
        <v>8428</v>
      </c>
      <c r="V335" t="s">
        <v>8429</v>
      </c>
      <c r="W335" t="s">
        <v>8430</v>
      </c>
      <c r="X335" t="s">
        <v>8431</v>
      </c>
      <c r="Y335" t="s">
        <v>3899</v>
      </c>
      <c r="Z335" t="s">
        <v>8432</v>
      </c>
      <c r="AA335" t="s">
        <v>8433</v>
      </c>
      <c r="AB335" t="s">
        <v>8434</v>
      </c>
      <c r="AC335" t="s">
        <v>8435</v>
      </c>
      <c r="AD335" t="s">
        <v>8436</v>
      </c>
    </row>
    <row r="336" spans="1:30" x14ac:dyDescent="1.25">
      <c r="A336" t="s">
        <v>18</v>
      </c>
      <c r="B336" t="s">
        <v>598</v>
      </c>
      <c r="C336" t="s">
        <v>8437</v>
      </c>
      <c r="D336" t="s">
        <v>8438</v>
      </c>
      <c r="E336" t="s">
        <v>8439</v>
      </c>
      <c r="F336" t="s">
        <v>8440</v>
      </c>
      <c r="G336" t="s">
        <v>8441</v>
      </c>
      <c r="H336" t="s">
        <v>8442</v>
      </c>
      <c r="I336" t="s">
        <v>8443</v>
      </c>
      <c r="J336" t="s">
        <v>8444</v>
      </c>
      <c r="K336" t="s">
        <v>8445</v>
      </c>
      <c r="L336" t="s">
        <v>8446</v>
      </c>
      <c r="M336" t="s">
        <v>8447</v>
      </c>
      <c r="N336" t="s">
        <v>1041</v>
      </c>
      <c r="O336" t="s">
        <v>8448</v>
      </c>
      <c r="P336" t="s">
        <v>1732</v>
      </c>
      <c r="Q336" t="s">
        <v>8449</v>
      </c>
      <c r="R336" t="s">
        <v>8450</v>
      </c>
      <c r="S336" t="s">
        <v>8451</v>
      </c>
      <c r="T336" t="s">
        <v>903</v>
      </c>
      <c r="U336" t="s">
        <v>8452</v>
      </c>
      <c r="V336" t="s">
        <v>8453</v>
      </c>
      <c r="W336" t="s">
        <v>8454</v>
      </c>
      <c r="X336" t="s">
        <v>8455</v>
      </c>
      <c r="Y336" t="s">
        <v>1892</v>
      </c>
      <c r="Z336" t="s">
        <v>8456</v>
      </c>
      <c r="AA336" t="s">
        <v>8457</v>
      </c>
      <c r="AB336" t="s">
        <v>8458</v>
      </c>
      <c r="AC336" t="s">
        <v>8459</v>
      </c>
      <c r="AD336" t="s">
        <v>8460</v>
      </c>
    </row>
    <row r="337" spans="1:30" x14ac:dyDescent="1.25">
      <c r="A337" t="s">
        <v>18</v>
      </c>
      <c r="B337" t="s">
        <v>635</v>
      </c>
      <c r="C337" t="s">
        <v>8461</v>
      </c>
      <c r="D337" t="s">
        <v>8462</v>
      </c>
      <c r="E337" t="s">
        <v>8463</v>
      </c>
      <c r="F337" t="s">
        <v>8464</v>
      </c>
      <c r="G337" t="s">
        <v>8465</v>
      </c>
      <c r="H337" t="s">
        <v>8466</v>
      </c>
      <c r="I337" t="s">
        <v>8467</v>
      </c>
      <c r="J337" t="s">
        <v>8468</v>
      </c>
      <c r="K337" t="s">
        <v>8469</v>
      </c>
      <c r="L337" t="s">
        <v>8470</v>
      </c>
      <c r="M337" t="s">
        <v>8471</v>
      </c>
      <c r="N337" t="s">
        <v>1121</v>
      </c>
      <c r="O337" t="s">
        <v>8472</v>
      </c>
      <c r="P337" t="s">
        <v>6375</v>
      </c>
      <c r="Q337" t="s">
        <v>8473</v>
      </c>
      <c r="R337" t="s">
        <v>8474</v>
      </c>
      <c r="S337" t="s">
        <v>8475</v>
      </c>
      <c r="T337" t="s">
        <v>874</v>
      </c>
      <c r="U337" t="s">
        <v>8476</v>
      </c>
      <c r="V337" t="s">
        <v>8477</v>
      </c>
      <c r="W337" t="s">
        <v>8478</v>
      </c>
      <c r="X337" t="s">
        <v>8479</v>
      </c>
      <c r="Y337" t="s">
        <v>1484</v>
      </c>
      <c r="Z337" t="s">
        <v>8480</v>
      </c>
      <c r="AA337" t="s">
        <v>8481</v>
      </c>
      <c r="AB337" t="s">
        <v>8482</v>
      </c>
      <c r="AC337" t="s">
        <v>8483</v>
      </c>
      <c r="AD337" t="s">
        <v>8484</v>
      </c>
    </row>
    <row r="338" spans="1:30" x14ac:dyDescent="1.25">
      <c r="A338" t="s">
        <v>18</v>
      </c>
      <c r="B338" t="s">
        <v>651</v>
      </c>
      <c r="C338" t="s">
        <v>8485</v>
      </c>
      <c r="D338" t="s">
        <v>8486</v>
      </c>
      <c r="E338" t="s">
        <v>8487</v>
      </c>
      <c r="F338" t="s">
        <v>8488</v>
      </c>
      <c r="G338" t="s">
        <v>1651</v>
      </c>
      <c r="H338" t="s">
        <v>8489</v>
      </c>
      <c r="I338" t="s">
        <v>8490</v>
      </c>
      <c r="J338" t="s">
        <v>8491</v>
      </c>
      <c r="K338" t="s">
        <v>8492</v>
      </c>
      <c r="L338" t="s">
        <v>8493</v>
      </c>
      <c r="M338" t="s">
        <v>8494</v>
      </c>
      <c r="N338" t="s">
        <v>1005</v>
      </c>
      <c r="O338" t="s">
        <v>8495</v>
      </c>
      <c r="P338" t="s">
        <v>8496</v>
      </c>
      <c r="Q338" t="s">
        <v>8497</v>
      </c>
      <c r="R338" t="s">
        <v>8498</v>
      </c>
      <c r="S338" t="s">
        <v>5864</v>
      </c>
      <c r="T338" t="s">
        <v>827</v>
      </c>
      <c r="U338" t="s">
        <v>8499</v>
      </c>
      <c r="V338" t="s">
        <v>8500</v>
      </c>
      <c r="W338" t="s">
        <v>8501</v>
      </c>
      <c r="X338" t="s">
        <v>7751</v>
      </c>
      <c r="Y338" t="s">
        <v>3851</v>
      </c>
      <c r="Z338" t="s">
        <v>8502</v>
      </c>
      <c r="AA338" t="s">
        <v>8503</v>
      </c>
      <c r="AB338" t="s">
        <v>8504</v>
      </c>
      <c r="AC338" t="s">
        <v>8505</v>
      </c>
      <c r="AD338" t="s">
        <v>8506</v>
      </c>
    </row>
    <row r="339" spans="1:30" x14ac:dyDescent="1.25">
      <c r="A339" t="s">
        <v>18</v>
      </c>
      <c r="B339" t="s">
        <v>456</v>
      </c>
      <c r="C339" t="s">
        <v>8507</v>
      </c>
      <c r="D339" t="s">
        <v>8508</v>
      </c>
      <c r="E339" t="s">
        <v>8509</v>
      </c>
      <c r="F339" t="s">
        <v>8510</v>
      </c>
      <c r="G339" t="s">
        <v>8511</v>
      </c>
      <c r="H339" t="s">
        <v>8512</v>
      </c>
      <c r="I339" t="s">
        <v>8513</v>
      </c>
      <c r="J339" t="s">
        <v>8514</v>
      </c>
      <c r="K339" t="s">
        <v>8515</v>
      </c>
      <c r="L339" t="s">
        <v>8516</v>
      </c>
      <c r="M339" t="s">
        <v>8517</v>
      </c>
      <c r="N339" t="s">
        <v>1058</v>
      </c>
      <c r="O339" t="s">
        <v>8518</v>
      </c>
      <c r="P339" t="s">
        <v>8519</v>
      </c>
      <c r="Q339" t="s">
        <v>8520</v>
      </c>
      <c r="R339" t="s">
        <v>8521</v>
      </c>
      <c r="S339" t="s">
        <v>3294</v>
      </c>
      <c r="T339" t="s">
        <v>874</v>
      </c>
      <c r="U339" t="s">
        <v>8522</v>
      </c>
      <c r="V339" t="s">
        <v>8523</v>
      </c>
      <c r="W339" t="s">
        <v>8524</v>
      </c>
      <c r="X339" t="s">
        <v>8525</v>
      </c>
      <c r="Y339" t="s">
        <v>1951</v>
      </c>
      <c r="Z339" t="s">
        <v>7452</v>
      </c>
      <c r="AA339" t="s">
        <v>8526</v>
      </c>
      <c r="AB339" t="s">
        <v>8527</v>
      </c>
      <c r="AC339" t="s">
        <v>8528</v>
      </c>
      <c r="AD339" t="s">
        <v>8529</v>
      </c>
    </row>
    <row r="340" spans="1:30" x14ac:dyDescent="1.25">
      <c r="A340" t="s">
        <v>18</v>
      </c>
      <c r="B340" t="s">
        <v>594</v>
      </c>
      <c r="C340" t="s">
        <v>8530</v>
      </c>
      <c r="D340" t="s">
        <v>8531</v>
      </c>
      <c r="E340" t="s">
        <v>8532</v>
      </c>
      <c r="F340" t="s">
        <v>8533</v>
      </c>
      <c r="G340" t="s">
        <v>8534</v>
      </c>
      <c r="H340" t="s">
        <v>8535</v>
      </c>
      <c r="I340" t="s">
        <v>8536</v>
      </c>
      <c r="J340" t="s">
        <v>8537</v>
      </c>
      <c r="K340" t="s">
        <v>8538</v>
      </c>
      <c r="L340" t="s">
        <v>8539</v>
      </c>
      <c r="M340" t="s">
        <v>8540</v>
      </c>
      <c r="N340" t="s">
        <v>1433</v>
      </c>
      <c r="O340" t="s">
        <v>8541</v>
      </c>
      <c r="P340" t="s">
        <v>3006</v>
      </c>
      <c r="Q340" t="s">
        <v>8542</v>
      </c>
      <c r="R340" t="s">
        <v>8543</v>
      </c>
      <c r="S340" t="s">
        <v>8544</v>
      </c>
      <c r="T340" t="s">
        <v>827</v>
      </c>
      <c r="U340" t="s">
        <v>8545</v>
      </c>
      <c r="V340" t="s">
        <v>8546</v>
      </c>
      <c r="W340" t="s">
        <v>8547</v>
      </c>
      <c r="X340" t="s">
        <v>8548</v>
      </c>
      <c r="Y340" t="s">
        <v>2732</v>
      </c>
      <c r="Z340" t="s">
        <v>8549</v>
      </c>
      <c r="AA340" t="s">
        <v>8550</v>
      </c>
      <c r="AB340" t="s">
        <v>8551</v>
      </c>
      <c r="AC340" t="s">
        <v>8552</v>
      </c>
      <c r="AD340" t="s">
        <v>8553</v>
      </c>
    </row>
    <row r="341" spans="1:30" x14ac:dyDescent="1.25">
      <c r="A341" t="s">
        <v>18</v>
      </c>
      <c r="B341" t="s">
        <v>727</v>
      </c>
      <c r="C341" t="s">
        <v>8554</v>
      </c>
      <c r="D341" t="s">
        <v>8555</v>
      </c>
      <c r="E341" t="s">
        <v>8556</v>
      </c>
      <c r="F341" t="s">
        <v>8557</v>
      </c>
      <c r="G341" t="s">
        <v>8558</v>
      </c>
      <c r="H341" t="s">
        <v>8559</v>
      </c>
      <c r="I341" t="s">
        <v>8560</v>
      </c>
      <c r="J341" t="s">
        <v>8561</v>
      </c>
      <c r="K341" t="s">
        <v>8562</v>
      </c>
      <c r="L341" t="s">
        <v>8563</v>
      </c>
      <c r="M341" t="s">
        <v>8564</v>
      </c>
      <c r="N341" t="s">
        <v>1869</v>
      </c>
      <c r="O341" t="s">
        <v>8565</v>
      </c>
      <c r="P341" t="s">
        <v>2465</v>
      </c>
      <c r="Q341" t="s">
        <v>8566</v>
      </c>
      <c r="R341" t="s">
        <v>8567</v>
      </c>
      <c r="S341" t="s">
        <v>2031</v>
      </c>
      <c r="T341" t="s">
        <v>827</v>
      </c>
      <c r="U341" t="s">
        <v>8568</v>
      </c>
      <c r="V341" t="s">
        <v>8569</v>
      </c>
      <c r="W341" t="s">
        <v>8570</v>
      </c>
      <c r="X341" t="s">
        <v>8571</v>
      </c>
      <c r="Y341" t="s">
        <v>1484</v>
      </c>
      <c r="Z341" t="s">
        <v>8572</v>
      </c>
      <c r="AA341" t="s">
        <v>8573</v>
      </c>
      <c r="AB341" t="s">
        <v>8574</v>
      </c>
      <c r="AC341" t="s">
        <v>8575</v>
      </c>
      <c r="AD341" t="s">
        <v>8576</v>
      </c>
    </row>
    <row r="342" spans="1:30" x14ac:dyDescent="1.25">
      <c r="A342" t="s">
        <v>18</v>
      </c>
      <c r="B342" t="s">
        <v>637</v>
      </c>
      <c r="C342" t="s">
        <v>8577</v>
      </c>
      <c r="D342" t="s">
        <v>8578</v>
      </c>
      <c r="E342" t="s">
        <v>8579</v>
      </c>
      <c r="F342" t="s">
        <v>8580</v>
      </c>
      <c r="G342" t="s">
        <v>8581</v>
      </c>
      <c r="H342" t="s">
        <v>8582</v>
      </c>
      <c r="I342" t="s">
        <v>8583</v>
      </c>
      <c r="J342" t="s">
        <v>8584</v>
      </c>
      <c r="K342" t="s">
        <v>8585</v>
      </c>
      <c r="L342" t="s">
        <v>8586</v>
      </c>
      <c r="M342" t="s">
        <v>8587</v>
      </c>
      <c r="N342" t="s">
        <v>1069</v>
      </c>
      <c r="O342" t="s">
        <v>8588</v>
      </c>
      <c r="P342" t="s">
        <v>897</v>
      </c>
      <c r="Q342" t="s">
        <v>8589</v>
      </c>
      <c r="R342" t="s">
        <v>8590</v>
      </c>
      <c r="S342" t="s">
        <v>3081</v>
      </c>
      <c r="T342" t="s">
        <v>874</v>
      </c>
      <c r="U342" t="s">
        <v>8591</v>
      </c>
      <c r="V342" t="s">
        <v>8113</v>
      </c>
      <c r="W342" t="s">
        <v>8592</v>
      </c>
      <c r="X342" t="s">
        <v>8593</v>
      </c>
      <c r="Y342" t="s">
        <v>1750</v>
      </c>
      <c r="Z342" t="s">
        <v>8594</v>
      </c>
      <c r="AA342" t="s">
        <v>8595</v>
      </c>
      <c r="AB342" t="s">
        <v>8596</v>
      </c>
      <c r="AC342" t="s">
        <v>8597</v>
      </c>
      <c r="AD342" t="s">
        <v>8598</v>
      </c>
    </row>
    <row r="343" spans="1:30" x14ac:dyDescent="1.25">
      <c r="A343" t="s">
        <v>18</v>
      </c>
      <c r="B343" t="s">
        <v>195</v>
      </c>
      <c r="C343" t="s">
        <v>8599</v>
      </c>
      <c r="D343" t="s">
        <v>8600</v>
      </c>
      <c r="E343" t="s">
        <v>8601</v>
      </c>
      <c r="F343" t="s">
        <v>8602</v>
      </c>
      <c r="G343" t="s">
        <v>8603</v>
      </c>
      <c r="H343" t="s">
        <v>8604</v>
      </c>
      <c r="I343" t="s">
        <v>8605</v>
      </c>
      <c r="J343" t="s">
        <v>8606</v>
      </c>
      <c r="K343" t="s">
        <v>8607</v>
      </c>
      <c r="L343" t="s">
        <v>8608</v>
      </c>
      <c r="M343" t="s">
        <v>8609</v>
      </c>
      <c r="N343" t="s">
        <v>1005</v>
      </c>
      <c r="O343" t="s">
        <v>8610</v>
      </c>
      <c r="P343" t="s">
        <v>3153</v>
      </c>
      <c r="Q343" t="s">
        <v>8611</v>
      </c>
      <c r="R343" t="s">
        <v>8612</v>
      </c>
      <c r="S343" t="s">
        <v>4329</v>
      </c>
      <c r="T343" t="s">
        <v>827</v>
      </c>
      <c r="U343" t="s">
        <v>8613</v>
      </c>
      <c r="V343" t="s">
        <v>8614</v>
      </c>
      <c r="W343" t="s">
        <v>8615</v>
      </c>
      <c r="X343" t="s">
        <v>8616</v>
      </c>
      <c r="Y343" t="s">
        <v>1149</v>
      </c>
      <c r="Z343" t="s">
        <v>4165</v>
      </c>
      <c r="AA343" t="s">
        <v>8617</v>
      </c>
      <c r="AB343" t="s">
        <v>8618</v>
      </c>
      <c r="AC343" t="s">
        <v>8619</v>
      </c>
      <c r="AD343" t="s">
        <v>8620</v>
      </c>
    </row>
    <row r="344" spans="1:30" x14ac:dyDescent="1.25">
      <c r="A344" t="s">
        <v>18</v>
      </c>
      <c r="B344" t="s">
        <v>317</v>
      </c>
      <c r="C344" t="s">
        <v>8621</v>
      </c>
      <c r="D344" t="s">
        <v>8622</v>
      </c>
      <c r="E344" t="s">
        <v>8623</v>
      </c>
      <c r="F344" t="s">
        <v>8624</v>
      </c>
      <c r="G344" t="s">
        <v>8625</v>
      </c>
      <c r="H344" t="s">
        <v>8626</v>
      </c>
      <c r="I344" t="s">
        <v>8627</v>
      </c>
      <c r="J344" t="s">
        <v>8628</v>
      </c>
      <c r="K344" t="s">
        <v>8629</v>
      </c>
      <c r="L344" t="s">
        <v>8630</v>
      </c>
      <c r="M344" t="s">
        <v>8631</v>
      </c>
      <c r="N344" t="s">
        <v>1869</v>
      </c>
      <c r="O344" t="s">
        <v>8632</v>
      </c>
      <c r="P344" t="s">
        <v>2052</v>
      </c>
      <c r="Q344" t="s">
        <v>8633</v>
      </c>
      <c r="R344" t="s">
        <v>8634</v>
      </c>
      <c r="S344" t="s">
        <v>8635</v>
      </c>
      <c r="T344" t="s">
        <v>827</v>
      </c>
      <c r="U344" t="s">
        <v>8636</v>
      </c>
      <c r="V344" t="s">
        <v>8637</v>
      </c>
      <c r="W344" t="s">
        <v>8638</v>
      </c>
      <c r="X344" t="s">
        <v>8639</v>
      </c>
      <c r="Y344" t="s">
        <v>1951</v>
      </c>
      <c r="Z344" t="s">
        <v>8640</v>
      </c>
      <c r="AA344" t="s">
        <v>8641</v>
      </c>
      <c r="AB344" t="s">
        <v>8642</v>
      </c>
      <c r="AC344" t="s">
        <v>8643</v>
      </c>
      <c r="AD344" t="s">
        <v>8644</v>
      </c>
    </row>
    <row r="345" spans="1:30" x14ac:dyDescent="1.25">
      <c r="A345" t="s">
        <v>18</v>
      </c>
      <c r="B345" t="s">
        <v>199</v>
      </c>
      <c r="C345" t="s">
        <v>8645</v>
      </c>
      <c r="D345" t="s">
        <v>8646</v>
      </c>
      <c r="E345" t="s">
        <v>8647</v>
      </c>
      <c r="F345" t="s">
        <v>8648</v>
      </c>
      <c r="G345" t="s">
        <v>8649</v>
      </c>
      <c r="H345" t="s">
        <v>8650</v>
      </c>
      <c r="I345" t="s">
        <v>8651</v>
      </c>
      <c r="J345" t="s">
        <v>8652</v>
      </c>
      <c r="K345" t="s">
        <v>8653</v>
      </c>
      <c r="L345" t="s">
        <v>8654</v>
      </c>
      <c r="M345" t="s">
        <v>8655</v>
      </c>
      <c r="N345" t="s">
        <v>1041</v>
      </c>
      <c r="O345" t="s">
        <v>8656</v>
      </c>
      <c r="P345" t="s">
        <v>8657</v>
      </c>
      <c r="Q345" t="s">
        <v>8658</v>
      </c>
      <c r="R345" t="s">
        <v>8659</v>
      </c>
      <c r="S345" t="s">
        <v>8660</v>
      </c>
      <c r="T345" t="s">
        <v>874</v>
      </c>
      <c r="U345" t="s">
        <v>8661</v>
      </c>
      <c r="V345" t="s">
        <v>8662</v>
      </c>
      <c r="W345" t="s">
        <v>8663</v>
      </c>
      <c r="X345" t="s">
        <v>8664</v>
      </c>
      <c r="Y345" t="s">
        <v>1535</v>
      </c>
      <c r="Z345" t="s">
        <v>8665</v>
      </c>
      <c r="AA345" t="s">
        <v>8666</v>
      </c>
      <c r="AB345" t="s">
        <v>8667</v>
      </c>
      <c r="AC345" t="s">
        <v>8668</v>
      </c>
      <c r="AD345" t="s">
        <v>8669</v>
      </c>
    </row>
    <row r="346" spans="1:30" x14ac:dyDescent="1.25">
      <c r="A346" t="s">
        <v>18</v>
      </c>
      <c r="B346" t="s">
        <v>294</v>
      </c>
      <c r="C346" t="s">
        <v>8670</v>
      </c>
      <c r="D346" t="s">
        <v>8671</v>
      </c>
      <c r="E346" t="s">
        <v>8672</v>
      </c>
      <c r="F346" t="s">
        <v>8673</v>
      </c>
      <c r="G346" t="s">
        <v>8674</v>
      </c>
      <c r="H346" t="s">
        <v>8675</v>
      </c>
      <c r="I346" t="s">
        <v>8676</v>
      </c>
      <c r="J346" t="s">
        <v>8677</v>
      </c>
      <c r="K346" t="s">
        <v>8678</v>
      </c>
      <c r="L346" t="s">
        <v>8679</v>
      </c>
      <c r="M346" t="s">
        <v>8680</v>
      </c>
      <c r="N346" t="s">
        <v>1869</v>
      </c>
      <c r="O346" t="s">
        <v>8681</v>
      </c>
      <c r="P346" t="s">
        <v>1138</v>
      </c>
      <c r="Q346" t="s">
        <v>8682</v>
      </c>
      <c r="R346" t="s">
        <v>8683</v>
      </c>
      <c r="S346" t="s">
        <v>1869</v>
      </c>
      <c r="T346" t="s">
        <v>875</v>
      </c>
      <c r="U346" t="s">
        <v>8684</v>
      </c>
      <c r="V346" t="s">
        <v>8685</v>
      </c>
      <c r="W346" t="s">
        <v>8686</v>
      </c>
      <c r="X346" t="s">
        <v>8687</v>
      </c>
      <c r="Y346" t="s">
        <v>2029</v>
      </c>
      <c r="Z346" t="s">
        <v>8688</v>
      </c>
      <c r="AA346" t="s">
        <v>8689</v>
      </c>
      <c r="AB346" t="s">
        <v>8690</v>
      </c>
      <c r="AC346" t="s">
        <v>8691</v>
      </c>
      <c r="AD346" t="s">
        <v>8692</v>
      </c>
    </row>
    <row r="347" spans="1:30" x14ac:dyDescent="1.25">
      <c r="A347" t="s">
        <v>18</v>
      </c>
      <c r="B347" t="s">
        <v>376</v>
      </c>
      <c r="C347" t="s">
        <v>8693</v>
      </c>
      <c r="D347" t="s">
        <v>8694</v>
      </c>
      <c r="E347" t="s">
        <v>8695</v>
      </c>
      <c r="F347" t="s">
        <v>8696</v>
      </c>
      <c r="G347" t="s">
        <v>8697</v>
      </c>
      <c r="H347" t="s">
        <v>8698</v>
      </c>
      <c r="I347" t="s">
        <v>8699</v>
      </c>
      <c r="J347" t="s">
        <v>8700</v>
      </c>
      <c r="K347" t="s">
        <v>8701</v>
      </c>
      <c r="L347" t="s">
        <v>8702</v>
      </c>
      <c r="M347" t="s">
        <v>8703</v>
      </c>
      <c r="N347" t="s">
        <v>1069</v>
      </c>
      <c r="O347" t="s">
        <v>8704</v>
      </c>
      <c r="P347" t="s">
        <v>8705</v>
      </c>
      <c r="Q347" t="s">
        <v>8706</v>
      </c>
      <c r="R347" t="s">
        <v>8707</v>
      </c>
      <c r="S347" t="s">
        <v>8708</v>
      </c>
      <c r="T347" t="s">
        <v>827</v>
      </c>
      <c r="U347" t="s">
        <v>8709</v>
      </c>
      <c r="V347" t="s">
        <v>8710</v>
      </c>
      <c r="W347" t="s">
        <v>8711</v>
      </c>
      <c r="X347" t="s">
        <v>8712</v>
      </c>
      <c r="Y347" t="s">
        <v>3494</v>
      </c>
      <c r="Z347" t="s">
        <v>8713</v>
      </c>
      <c r="AA347" t="s">
        <v>8714</v>
      </c>
      <c r="AB347" t="s">
        <v>8715</v>
      </c>
      <c r="AC347" t="s">
        <v>8716</v>
      </c>
      <c r="AD347" t="s">
        <v>8717</v>
      </c>
    </row>
    <row r="348" spans="1:30" x14ac:dyDescent="1.25">
      <c r="A348" t="s">
        <v>18</v>
      </c>
      <c r="B348" t="s">
        <v>375</v>
      </c>
      <c r="C348" t="s">
        <v>8718</v>
      </c>
      <c r="D348" t="s">
        <v>8719</v>
      </c>
      <c r="E348" t="s">
        <v>8720</v>
      </c>
      <c r="F348" t="s">
        <v>8721</v>
      </c>
      <c r="G348" t="s">
        <v>8722</v>
      </c>
      <c r="H348" t="s">
        <v>8723</v>
      </c>
      <c r="I348" t="s">
        <v>8724</v>
      </c>
      <c r="J348" t="s">
        <v>8725</v>
      </c>
      <c r="K348" t="s">
        <v>8726</v>
      </c>
      <c r="L348" t="s">
        <v>8727</v>
      </c>
      <c r="M348" t="s">
        <v>8728</v>
      </c>
      <c r="N348" t="s">
        <v>2255</v>
      </c>
      <c r="O348" t="s">
        <v>8729</v>
      </c>
      <c r="P348" t="s">
        <v>5461</v>
      </c>
      <c r="Q348" t="s">
        <v>8730</v>
      </c>
      <c r="R348" t="s">
        <v>8731</v>
      </c>
      <c r="S348" t="s">
        <v>7045</v>
      </c>
      <c r="T348" t="s">
        <v>827</v>
      </c>
      <c r="U348" t="s">
        <v>8732</v>
      </c>
      <c r="V348" t="s">
        <v>8733</v>
      </c>
      <c r="W348" t="s">
        <v>8734</v>
      </c>
      <c r="X348" t="s">
        <v>8735</v>
      </c>
      <c r="Y348" t="s">
        <v>3494</v>
      </c>
      <c r="Z348" t="s">
        <v>8736</v>
      </c>
      <c r="AA348" t="s">
        <v>8737</v>
      </c>
      <c r="AB348" t="s">
        <v>8738</v>
      </c>
      <c r="AC348" t="s">
        <v>8739</v>
      </c>
      <c r="AD348" t="s">
        <v>8740</v>
      </c>
    </row>
    <row r="349" spans="1:30" x14ac:dyDescent="1.25">
      <c r="A349" t="s">
        <v>18</v>
      </c>
      <c r="B349" t="s">
        <v>582</v>
      </c>
      <c r="C349" t="s">
        <v>8741</v>
      </c>
      <c r="D349" t="s">
        <v>8742</v>
      </c>
      <c r="E349" t="s">
        <v>8743</v>
      </c>
      <c r="F349" t="s">
        <v>8744</v>
      </c>
      <c r="G349" t="s">
        <v>8745</v>
      </c>
      <c r="H349" t="s">
        <v>8746</v>
      </c>
      <c r="I349" t="s">
        <v>8747</v>
      </c>
      <c r="J349" t="s">
        <v>8748</v>
      </c>
      <c r="K349" t="s">
        <v>8749</v>
      </c>
      <c r="L349" t="s">
        <v>8750</v>
      </c>
      <c r="M349" t="s">
        <v>8751</v>
      </c>
      <c r="N349" t="s">
        <v>1296</v>
      </c>
      <c r="O349" t="s">
        <v>8752</v>
      </c>
      <c r="P349" t="s">
        <v>3945</v>
      </c>
      <c r="Q349" t="s">
        <v>8753</v>
      </c>
      <c r="R349" t="s">
        <v>8754</v>
      </c>
      <c r="S349" t="s">
        <v>8755</v>
      </c>
      <c r="T349" t="s">
        <v>827</v>
      </c>
      <c r="U349" t="s">
        <v>8756</v>
      </c>
      <c r="V349" t="s">
        <v>8757</v>
      </c>
      <c r="W349" t="s">
        <v>5911</v>
      </c>
      <c r="X349" t="s">
        <v>8758</v>
      </c>
      <c r="Y349" t="s">
        <v>1636</v>
      </c>
      <c r="Z349" t="s">
        <v>8759</v>
      </c>
      <c r="AA349" t="s">
        <v>8760</v>
      </c>
      <c r="AB349" t="s">
        <v>8761</v>
      </c>
      <c r="AC349" t="s">
        <v>8762</v>
      </c>
      <c r="AD349" t="s">
        <v>8763</v>
      </c>
    </row>
    <row r="350" spans="1:30" x14ac:dyDescent="1.25">
      <c r="A350" t="s">
        <v>18</v>
      </c>
      <c r="B350" t="s">
        <v>743</v>
      </c>
      <c r="C350" t="s">
        <v>8764</v>
      </c>
      <c r="D350" t="s">
        <v>8765</v>
      </c>
      <c r="E350" t="s">
        <v>8766</v>
      </c>
      <c r="F350" t="s">
        <v>8767</v>
      </c>
      <c r="G350" t="s">
        <v>8768</v>
      </c>
      <c r="H350" t="s">
        <v>8769</v>
      </c>
      <c r="I350" t="s">
        <v>8770</v>
      </c>
      <c r="J350" t="s">
        <v>8771</v>
      </c>
      <c r="K350" t="s">
        <v>8772</v>
      </c>
      <c r="L350" t="s">
        <v>8773</v>
      </c>
      <c r="M350" t="s">
        <v>8774</v>
      </c>
      <c r="N350" t="s">
        <v>1869</v>
      </c>
      <c r="O350" t="s">
        <v>8775</v>
      </c>
      <c r="P350" t="s">
        <v>2285</v>
      </c>
      <c r="Q350" t="s">
        <v>8776</v>
      </c>
      <c r="R350" t="s">
        <v>8777</v>
      </c>
      <c r="S350" t="s">
        <v>5656</v>
      </c>
      <c r="T350" t="s">
        <v>827</v>
      </c>
      <c r="U350" t="s">
        <v>8778</v>
      </c>
      <c r="V350" t="s">
        <v>8779</v>
      </c>
      <c r="W350" t="s">
        <v>8780</v>
      </c>
      <c r="X350" t="s">
        <v>8781</v>
      </c>
      <c r="Y350" t="s">
        <v>3494</v>
      </c>
      <c r="Z350" t="s">
        <v>8782</v>
      </c>
      <c r="AA350" t="s">
        <v>8783</v>
      </c>
      <c r="AB350" t="s">
        <v>8784</v>
      </c>
      <c r="AC350" t="s">
        <v>8785</v>
      </c>
      <c r="AD350" t="s">
        <v>8786</v>
      </c>
    </row>
    <row r="351" spans="1:30" x14ac:dyDescent="1.25">
      <c r="A351" t="s">
        <v>18</v>
      </c>
      <c r="B351" t="s">
        <v>129</v>
      </c>
      <c r="C351" t="s">
        <v>8787</v>
      </c>
      <c r="D351" t="s">
        <v>8788</v>
      </c>
      <c r="E351" t="s">
        <v>8789</v>
      </c>
      <c r="F351" t="s">
        <v>8790</v>
      </c>
      <c r="G351" t="s">
        <v>7295</v>
      </c>
      <c r="H351" t="s">
        <v>8791</v>
      </c>
      <c r="I351" t="s">
        <v>8792</v>
      </c>
      <c r="J351" t="s">
        <v>8793</v>
      </c>
      <c r="K351" t="s">
        <v>8794</v>
      </c>
      <c r="L351" t="s">
        <v>8795</v>
      </c>
      <c r="M351" t="s">
        <v>8796</v>
      </c>
      <c r="N351" t="s">
        <v>1226</v>
      </c>
      <c r="O351" t="s">
        <v>8797</v>
      </c>
      <c r="P351" t="s">
        <v>2047</v>
      </c>
      <c r="Q351" t="s">
        <v>8798</v>
      </c>
      <c r="R351" t="s">
        <v>8799</v>
      </c>
      <c r="S351" t="s">
        <v>7349</v>
      </c>
      <c r="T351" t="s">
        <v>827</v>
      </c>
      <c r="U351" t="s">
        <v>8800</v>
      </c>
      <c r="V351" t="s">
        <v>8801</v>
      </c>
      <c r="W351" t="s">
        <v>8802</v>
      </c>
      <c r="X351" t="s">
        <v>8803</v>
      </c>
      <c r="Y351" t="s">
        <v>3567</v>
      </c>
      <c r="Z351" t="s">
        <v>8804</v>
      </c>
      <c r="AA351" t="s">
        <v>8805</v>
      </c>
      <c r="AB351" t="s">
        <v>8806</v>
      </c>
      <c r="AC351" t="s">
        <v>8807</v>
      </c>
      <c r="AD351" t="s">
        <v>8808</v>
      </c>
    </row>
    <row r="352" spans="1:30" x14ac:dyDescent="1.25">
      <c r="A352" t="s">
        <v>18</v>
      </c>
      <c r="B352" t="s">
        <v>630</v>
      </c>
      <c r="C352" t="s">
        <v>8809</v>
      </c>
      <c r="D352" t="s">
        <v>8810</v>
      </c>
      <c r="E352" t="s">
        <v>8811</v>
      </c>
      <c r="F352" t="s">
        <v>8812</v>
      </c>
      <c r="G352" t="s">
        <v>8813</v>
      </c>
      <c r="H352" t="s">
        <v>8814</v>
      </c>
      <c r="I352" t="s">
        <v>8815</v>
      </c>
      <c r="J352" t="s">
        <v>8816</v>
      </c>
      <c r="K352" t="s">
        <v>8817</v>
      </c>
      <c r="L352" t="s">
        <v>8818</v>
      </c>
      <c r="M352" t="s">
        <v>8819</v>
      </c>
      <c r="N352" t="s">
        <v>1069</v>
      </c>
      <c r="O352" t="s">
        <v>8820</v>
      </c>
      <c r="P352" t="s">
        <v>2125</v>
      </c>
      <c r="Q352" t="s">
        <v>8821</v>
      </c>
      <c r="R352" t="s">
        <v>8822</v>
      </c>
      <c r="S352" t="s">
        <v>3128</v>
      </c>
      <c r="T352" t="s">
        <v>1144</v>
      </c>
      <c r="U352" t="s">
        <v>4977</v>
      </c>
      <c r="V352" t="s">
        <v>8823</v>
      </c>
      <c r="W352" t="s">
        <v>8824</v>
      </c>
      <c r="X352" t="s">
        <v>8825</v>
      </c>
      <c r="Y352" t="s">
        <v>3851</v>
      </c>
      <c r="Z352" t="s">
        <v>8826</v>
      </c>
      <c r="AA352" t="s">
        <v>8827</v>
      </c>
      <c r="AB352" t="s">
        <v>8828</v>
      </c>
      <c r="AC352" t="s">
        <v>8829</v>
      </c>
      <c r="AD352" t="s">
        <v>8830</v>
      </c>
    </row>
    <row r="353" spans="1:30" x14ac:dyDescent="1.25">
      <c r="A353" t="s">
        <v>18</v>
      </c>
      <c r="B353" t="s">
        <v>579</v>
      </c>
      <c r="C353" t="s">
        <v>8831</v>
      </c>
      <c r="D353" t="s">
        <v>8832</v>
      </c>
      <c r="E353" t="s">
        <v>8833</v>
      </c>
      <c r="F353" t="s">
        <v>8834</v>
      </c>
      <c r="G353" t="s">
        <v>8835</v>
      </c>
      <c r="H353" t="s">
        <v>8836</v>
      </c>
      <c r="I353" t="s">
        <v>8837</v>
      </c>
      <c r="J353" t="s">
        <v>8838</v>
      </c>
      <c r="K353" t="s">
        <v>8839</v>
      </c>
      <c r="L353" t="s">
        <v>8840</v>
      </c>
      <c r="M353" t="s">
        <v>8841</v>
      </c>
      <c r="N353" t="s">
        <v>833</v>
      </c>
      <c r="O353" t="s">
        <v>8842</v>
      </c>
      <c r="P353" t="s">
        <v>4801</v>
      </c>
      <c r="Q353" t="s">
        <v>8843</v>
      </c>
      <c r="R353" t="s">
        <v>8844</v>
      </c>
      <c r="S353" t="s">
        <v>3415</v>
      </c>
      <c r="T353" t="s">
        <v>827</v>
      </c>
      <c r="U353" t="s">
        <v>8845</v>
      </c>
      <c r="V353" t="s">
        <v>8846</v>
      </c>
      <c r="W353" t="s">
        <v>8847</v>
      </c>
      <c r="X353" t="s">
        <v>8848</v>
      </c>
      <c r="Y353" t="s">
        <v>4801</v>
      </c>
      <c r="Z353" t="s">
        <v>8849</v>
      </c>
      <c r="AA353" t="s">
        <v>8850</v>
      </c>
      <c r="AB353" t="s">
        <v>8851</v>
      </c>
      <c r="AC353" t="s">
        <v>8852</v>
      </c>
      <c r="AD353" t="s">
        <v>8853</v>
      </c>
    </row>
    <row r="354" spans="1:30" x14ac:dyDescent="1.25">
      <c r="A354" t="s">
        <v>18</v>
      </c>
      <c r="B354" t="s">
        <v>116</v>
      </c>
      <c r="C354" t="s">
        <v>8854</v>
      </c>
      <c r="D354" t="s">
        <v>8855</v>
      </c>
      <c r="E354" t="s">
        <v>8856</v>
      </c>
      <c r="F354" t="s">
        <v>8857</v>
      </c>
      <c r="G354" t="s">
        <v>8858</v>
      </c>
      <c r="H354" t="s">
        <v>8859</v>
      </c>
      <c r="I354" t="s">
        <v>8860</v>
      </c>
      <c r="J354" t="s">
        <v>8861</v>
      </c>
      <c r="K354" t="s">
        <v>8862</v>
      </c>
      <c r="L354" t="s">
        <v>8863</v>
      </c>
      <c r="M354" t="s">
        <v>8864</v>
      </c>
      <c r="N354" t="s">
        <v>1064</v>
      </c>
      <c r="O354" t="s">
        <v>8865</v>
      </c>
      <c r="P354" t="s">
        <v>3415</v>
      </c>
      <c r="Q354" t="s">
        <v>8866</v>
      </c>
      <c r="R354" t="s">
        <v>8867</v>
      </c>
      <c r="S354" t="s">
        <v>8868</v>
      </c>
      <c r="T354" t="s">
        <v>1144</v>
      </c>
      <c r="U354" t="s">
        <v>8869</v>
      </c>
      <c r="V354" t="s">
        <v>8870</v>
      </c>
      <c r="W354" t="s">
        <v>8871</v>
      </c>
      <c r="X354" t="s">
        <v>8872</v>
      </c>
      <c r="Y354" t="s">
        <v>962</v>
      </c>
      <c r="Z354" t="s">
        <v>8873</v>
      </c>
      <c r="AA354" t="s">
        <v>8874</v>
      </c>
      <c r="AB354" t="s">
        <v>8875</v>
      </c>
      <c r="AC354" t="s">
        <v>8876</v>
      </c>
      <c r="AD354" t="s">
        <v>8877</v>
      </c>
    </row>
    <row r="355" spans="1:30" x14ac:dyDescent="1.25">
      <c r="A355" t="s">
        <v>18</v>
      </c>
      <c r="B355" t="s">
        <v>506</v>
      </c>
      <c r="C355" t="s">
        <v>8878</v>
      </c>
      <c r="D355" t="s">
        <v>8879</v>
      </c>
      <c r="E355" t="s">
        <v>8880</v>
      </c>
      <c r="F355" t="s">
        <v>8881</v>
      </c>
      <c r="G355" t="s">
        <v>8882</v>
      </c>
      <c r="H355" t="s">
        <v>8883</v>
      </c>
      <c r="I355" t="s">
        <v>8884</v>
      </c>
      <c r="J355" t="s">
        <v>8885</v>
      </c>
      <c r="K355" t="s">
        <v>8886</v>
      </c>
      <c r="L355" t="s">
        <v>8887</v>
      </c>
      <c r="M355" t="s">
        <v>8888</v>
      </c>
      <c r="N355" t="s">
        <v>1619</v>
      </c>
      <c r="O355" t="s">
        <v>8889</v>
      </c>
      <c r="P355" t="s">
        <v>1576</v>
      </c>
      <c r="Q355" t="s">
        <v>8890</v>
      </c>
      <c r="R355" t="s">
        <v>8891</v>
      </c>
      <c r="S355" t="s">
        <v>8892</v>
      </c>
      <c r="T355" t="s">
        <v>1144</v>
      </c>
      <c r="U355" t="s">
        <v>8893</v>
      </c>
      <c r="V355" t="s">
        <v>8894</v>
      </c>
      <c r="W355" t="s">
        <v>8895</v>
      </c>
      <c r="X355" t="s">
        <v>5695</v>
      </c>
      <c r="Y355" t="s">
        <v>3494</v>
      </c>
      <c r="Z355" t="s">
        <v>8896</v>
      </c>
      <c r="AA355" t="s">
        <v>8897</v>
      </c>
      <c r="AB355" t="s">
        <v>8898</v>
      </c>
      <c r="AC355" t="s">
        <v>8899</v>
      </c>
      <c r="AD355" t="s">
        <v>8900</v>
      </c>
    </row>
    <row r="356" spans="1:30" x14ac:dyDescent="1.25">
      <c r="A356" t="s">
        <v>18</v>
      </c>
      <c r="B356" t="s">
        <v>295</v>
      </c>
      <c r="C356" t="s">
        <v>8901</v>
      </c>
      <c r="D356" t="s">
        <v>8902</v>
      </c>
      <c r="E356" t="s">
        <v>8903</v>
      </c>
      <c r="F356" t="s">
        <v>8904</v>
      </c>
      <c r="G356" t="s">
        <v>8905</v>
      </c>
      <c r="H356" t="s">
        <v>8906</v>
      </c>
      <c r="I356" t="s">
        <v>8907</v>
      </c>
      <c r="J356" t="s">
        <v>8908</v>
      </c>
      <c r="K356" t="s">
        <v>8909</v>
      </c>
      <c r="L356" t="s">
        <v>8910</v>
      </c>
      <c r="M356" t="s">
        <v>8911</v>
      </c>
      <c r="N356" t="s">
        <v>1064</v>
      </c>
      <c r="O356" t="s">
        <v>8912</v>
      </c>
      <c r="P356" t="s">
        <v>1355</v>
      </c>
      <c r="Q356" t="s">
        <v>8913</v>
      </c>
      <c r="R356" t="s">
        <v>8914</v>
      </c>
      <c r="S356" t="s">
        <v>1699</v>
      </c>
      <c r="T356" t="s">
        <v>827</v>
      </c>
      <c r="U356" t="s">
        <v>8915</v>
      </c>
      <c r="V356" t="s">
        <v>6430</v>
      </c>
      <c r="W356" t="s">
        <v>8916</v>
      </c>
      <c r="X356" t="s">
        <v>8917</v>
      </c>
      <c r="Y356" t="s">
        <v>3420</v>
      </c>
      <c r="Z356" t="s">
        <v>8918</v>
      </c>
      <c r="AA356" t="s">
        <v>8919</v>
      </c>
      <c r="AB356" t="s">
        <v>8920</v>
      </c>
      <c r="AC356" t="s">
        <v>8921</v>
      </c>
      <c r="AD356" t="s">
        <v>8922</v>
      </c>
    </row>
    <row r="357" spans="1:30" x14ac:dyDescent="1.25">
      <c r="A357" t="s">
        <v>18</v>
      </c>
      <c r="B357" t="s">
        <v>507</v>
      </c>
      <c r="C357" t="s">
        <v>8923</v>
      </c>
      <c r="D357" t="s">
        <v>8924</v>
      </c>
      <c r="E357" t="s">
        <v>8925</v>
      </c>
      <c r="F357" t="s">
        <v>8926</v>
      </c>
      <c r="G357" t="s">
        <v>8927</v>
      </c>
      <c r="H357" t="s">
        <v>8928</v>
      </c>
      <c r="I357" t="s">
        <v>8929</v>
      </c>
      <c r="J357" t="s">
        <v>8930</v>
      </c>
      <c r="K357" t="s">
        <v>8931</v>
      </c>
      <c r="L357" t="s">
        <v>8932</v>
      </c>
      <c r="M357" t="s">
        <v>8933</v>
      </c>
      <c r="N357" t="s">
        <v>1041</v>
      </c>
      <c r="O357" t="s">
        <v>8934</v>
      </c>
      <c r="P357" t="s">
        <v>3899</v>
      </c>
      <c r="Q357" t="s">
        <v>8935</v>
      </c>
      <c r="R357" t="s">
        <v>8936</v>
      </c>
      <c r="S357" t="s">
        <v>2094</v>
      </c>
      <c r="T357" t="s">
        <v>874</v>
      </c>
      <c r="U357" t="s">
        <v>8937</v>
      </c>
      <c r="V357" t="s">
        <v>8938</v>
      </c>
      <c r="W357" t="s">
        <v>8939</v>
      </c>
      <c r="X357" t="s">
        <v>8940</v>
      </c>
      <c r="Y357" t="s">
        <v>1951</v>
      </c>
      <c r="Z357" t="s">
        <v>8941</v>
      </c>
      <c r="AA357" t="s">
        <v>8942</v>
      </c>
      <c r="AB357" t="s">
        <v>8943</v>
      </c>
      <c r="AC357" t="s">
        <v>8944</v>
      </c>
      <c r="AD357" t="s">
        <v>8945</v>
      </c>
    </row>
    <row r="358" spans="1:30" x14ac:dyDescent="1.25">
      <c r="A358" t="s">
        <v>18</v>
      </c>
      <c r="B358" t="s">
        <v>455</v>
      </c>
      <c r="C358" t="s">
        <v>8946</v>
      </c>
      <c r="D358" t="s">
        <v>8947</v>
      </c>
      <c r="E358" t="s">
        <v>8948</v>
      </c>
      <c r="F358" t="s">
        <v>8949</v>
      </c>
      <c r="G358" t="s">
        <v>8950</v>
      </c>
      <c r="H358" t="s">
        <v>8951</v>
      </c>
      <c r="I358" t="s">
        <v>8952</v>
      </c>
      <c r="J358" t="s">
        <v>8953</v>
      </c>
      <c r="K358" t="s">
        <v>8954</v>
      </c>
      <c r="L358" t="s">
        <v>8955</v>
      </c>
      <c r="M358" t="s">
        <v>8956</v>
      </c>
      <c r="N358" t="s">
        <v>833</v>
      </c>
      <c r="O358" t="s">
        <v>8957</v>
      </c>
      <c r="P358" t="s">
        <v>8958</v>
      </c>
      <c r="Q358" t="s">
        <v>8959</v>
      </c>
      <c r="R358" t="s">
        <v>8960</v>
      </c>
      <c r="S358" t="s">
        <v>8961</v>
      </c>
      <c r="T358" t="s">
        <v>827</v>
      </c>
      <c r="U358" t="s">
        <v>8962</v>
      </c>
      <c r="V358" t="s">
        <v>8963</v>
      </c>
      <c r="W358" t="s">
        <v>2752</v>
      </c>
      <c r="X358" t="s">
        <v>8964</v>
      </c>
      <c r="Y358" t="s">
        <v>2732</v>
      </c>
      <c r="Z358" t="s">
        <v>8965</v>
      </c>
      <c r="AA358" t="s">
        <v>8966</v>
      </c>
      <c r="AB358" t="s">
        <v>8967</v>
      </c>
      <c r="AC358" t="s">
        <v>8968</v>
      </c>
      <c r="AD358" t="s">
        <v>8969</v>
      </c>
    </row>
    <row r="359" spans="1:30" x14ac:dyDescent="1.25">
      <c r="A359" t="s">
        <v>18</v>
      </c>
      <c r="B359" t="s">
        <v>164</v>
      </c>
      <c r="C359" t="s">
        <v>8970</v>
      </c>
      <c r="D359" t="s">
        <v>8971</v>
      </c>
      <c r="E359" t="s">
        <v>8972</v>
      </c>
      <c r="F359" t="s">
        <v>8973</v>
      </c>
      <c r="G359" t="s">
        <v>8974</v>
      </c>
      <c r="H359" t="s">
        <v>8975</v>
      </c>
      <c r="I359" t="s">
        <v>8976</v>
      </c>
      <c r="J359" t="s">
        <v>8977</v>
      </c>
      <c r="K359" t="s">
        <v>8978</v>
      </c>
      <c r="L359" t="s">
        <v>8979</v>
      </c>
      <c r="M359" t="s">
        <v>8980</v>
      </c>
      <c r="N359" t="s">
        <v>1850</v>
      </c>
      <c r="O359" t="s">
        <v>8981</v>
      </c>
      <c r="P359" t="s">
        <v>8982</v>
      </c>
      <c r="Q359" t="s">
        <v>8983</v>
      </c>
      <c r="R359" t="s">
        <v>8984</v>
      </c>
      <c r="S359" t="s">
        <v>8985</v>
      </c>
      <c r="T359" t="s">
        <v>827</v>
      </c>
      <c r="U359" t="s">
        <v>8986</v>
      </c>
      <c r="V359" t="s">
        <v>8987</v>
      </c>
      <c r="W359" t="s">
        <v>8988</v>
      </c>
      <c r="X359" t="s">
        <v>8989</v>
      </c>
      <c r="Y359" t="s">
        <v>1892</v>
      </c>
      <c r="Z359" t="s">
        <v>8990</v>
      </c>
      <c r="AA359" t="s">
        <v>8991</v>
      </c>
      <c r="AB359" t="s">
        <v>8992</v>
      </c>
      <c r="AC359" t="s">
        <v>8993</v>
      </c>
      <c r="AD359" t="s">
        <v>8994</v>
      </c>
    </row>
    <row r="360" spans="1:30" x14ac:dyDescent="1.25">
      <c r="A360" t="s">
        <v>18</v>
      </c>
      <c r="B360" t="s">
        <v>632</v>
      </c>
      <c r="C360" t="s">
        <v>8995</v>
      </c>
      <c r="D360" t="s">
        <v>8996</v>
      </c>
      <c r="E360" t="s">
        <v>8997</v>
      </c>
      <c r="F360" t="s">
        <v>8998</v>
      </c>
      <c r="G360" t="s">
        <v>8999</v>
      </c>
      <c r="H360" t="s">
        <v>9000</v>
      </c>
      <c r="I360" t="s">
        <v>9001</v>
      </c>
      <c r="J360" t="s">
        <v>9002</v>
      </c>
      <c r="K360" t="s">
        <v>9003</v>
      </c>
      <c r="L360" t="s">
        <v>9004</v>
      </c>
      <c r="M360" t="s">
        <v>9005</v>
      </c>
      <c r="N360" t="s">
        <v>1121</v>
      </c>
      <c r="O360" t="s">
        <v>9006</v>
      </c>
      <c r="P360" t="s">
        <v>9007</v>
      </c>
      <c r="Q360" t="s">
        <v>9008</v>
      </c>
      <c r="R360" t="s">
        <v>9009</v>
      </c>
      <c r="S360" t="s">
        <v>9010</v>
      </c>
      <c r="T360" t="s">
        <v>870</v>
      </c>
      <c r="U360" t="s">
        <v>9011</v>
      </c>
      <c r="V360" t="s">
        <v>9012</v>
      </c>
      <c r="W360" t="s">
        <v>9013</v>
      </c>
      <c r="X360" t="s">
        <v>9014</v>
      </c>
      <c r="Y360" t="s">
        <v>1484</v>
      </c>
      <c r="Z360" t="s">
        <v>9015</v>
      </c>
      <c r="AA360" t="s">
        <v>9016</v>
      </c>
      <c r="AB360" t="s">
        <v>9017</v>
      </c>
      <c r="AC360" t="s">
        <v>9018</v>
      </c>
      <c r="AD360" t="s">
        <v>9019</v>
      </c>
    </row>
    <row r="361" spans="1:30" x14ac:dyDescent="1.25">
      <c r="A361" t="s">
        <v>18</v>
      </c>
      <c r="B361" t="s">
        <v>85</v>
      </c>
      <c r="C361" t="s">
        <v>9020</v>
      </c>
      <c r="D361" t="s">
        <v>9021</v>
      </c>
      <c r="E361" t="s">
        <v>9022</v>
      </c>
      <c r="F361" t="s">
        <v>9023</v>
      </c>
      <c r="G361" t="s">
        <v>9024</v>
      </c>
      <c r="H361" t="s">
        <v>9025</v>
      </c>
      <c r="I361" t="s">
        <v>9026</v>
      </c>
      <c r="J361" t="s">
        <v>9027</v>
      </c>
      <c r="K361" t="s">
        <v>9028</v>
      </c>
      <c r="L361" t="s">
        <v>9029</v>
      </c>
      <c r="M361" t="s">
        <v>9030</v>
      </c>
      <c r="N361" t="s">
        <v>1850</v>
      </c>
      <c r="O361" t="s">
        <v>9031</v>
      </c>
      <c r="P361" t="s">
        <v>9032</v>
      </c>
      <c r="Q361" t="s">
        <v>9033</v>
      </c>
      <c r="R361" t="s">
        <v>9034</v>
      </c>
      <c r="S361" t="s">
        <v>9035</v>
      </c>
      <c r="T361" t="s">
        <v>827</v>
      </c>
      <c r="U361" t="s">
        <v>9036</v>
      </c>
      <c r="V361" t="s">
        <v>9037</v>
      </c>
      <c r="W361" t="s">
        <v>9038</v>
      </c>
      <c r="X361" t="s">
        <v>9039</v>
      </c>
      <c r="Y361" t="s">
        <v>856</v>
      </c>
      <c r="Z361" t="s">
        <v>9040</v>
      </c>
      <c r="AA361" t="s">
        <v>9041</v>
      </c>
      <c r="AB361" t="s">
        <v>9042</v>
      </c>
      <c r="AC361" t="s">
        <v>9043</v>
      </c>
      <c r="AD361" t="s">
        <v>9044</v>
      </c>
    </row>
    <row r="362" spans="1:30" x14ac:dyDescent="1.25">
      <c r="A362" t="s">
        <v>18</v>
      </c>
      <c r="B362" t="s">
        <v>641</v>
      </c>
      <c r="C362" t="s">
        <v>9045</v>
      </c>
      <c r="D362" t="s">
        <v>9046</v>
      </c>
      <c r="E362" t="s">
        <v>9047</v>
      </c>
      <c r="F362" t="s">
        <v>9048</v>
      </c>
      <c r="G362" t="s">
        <v>9049</v>
      </c>
      <c r="H362" t="s">
        <v>9050</v>
      </c>
      <c r="I362" t="s">
        <v>9051</v>
      </c>
      <c r="J362" t="s">
        <v>9052</v>
      </c>
      <c r="K362" t="s">
        <v>9053</v>
      </c>
      <c r="L362" t="s">
        <v>9054</v>
      </c>
      <c r="M362" t="s">
        <v>9055</v>
      </c>
      <c r="N362" t="s">
        <v>1226</v>
      </c>
      <c r="O362" t="s">
        <v>9056</v>
      </c>
      <c r="P362" t="s">
        <v>4932</v>
      </c>
      <c r="Q362" t="s">
        <v>9057</v>
      </c>
      <c r="R362" t="s">
        <v>9058</v>
      </c>
      <c r="S362" t="s">
        <v>9059</v>
      </c>
      <c r="T362" t="s">
        <v>827</v>
      </c>
      <c r="U362" t="s">
        <v>9060</v>
      </c>
      <c r="V362" t="s">
        <v>9061</v>
      </c>
      <c r="W362" t="s">
        <v>9062</v>
      </c>
      <c r="X362" t="s">
        <v>9063</v>
      </c>
      <c r="Y362" t="s">
        <v>1535</v>
      </c>
      <c r="Z362" t="s">
        <v>9064</v>
      </c>
      <c r="AA362" t="s">
        <v>9065</v>
      </c>
      <c r="AB362" t="s">
        <v>9066</v>
      </c>
      <c r="AC362" t="s">
        <v>9067</v>
      </c>
      <c r="AD362" t="s">
        <v>9068</v>
      </c>
    </row>
    <row r="363" spans="1:30" x14ac:dyDescent="1.25">
      <c r="A363" t="s">
        <v>18</v>
      </c>
      <c r="B363" t="s">
        <v>729</v>
      </c>
      <c r="C363" t="s">
        <v>9069</v>
      </c>
      <c r="D363" t="s">
        <v>9070</v>
      </c>
      <c r="E363" t="s">
        <v>9071</v>
      </c>
      <c r="F363" t="s">
        <v>9072</v>
      </c>
      <c r="G363" t="s">
        <v>9073</v>
      </c>
      <c r="H363" t="s">
        <v>9074</v>
      </c>
      <c r="I363" t="s">
        <v>9075</v>
      </c>
      <c r="J363" t="s">
        <v>9076</v>
      </c>
      <c r="K363" t="s">
        <v>9077</v>
      </c>
      <c r="L363" t="s">
        <v>9078</v>
      </c>
      <c r="M363" t="s">
        <v>9079</v>
      </c>
      <c r="N363" t="s">
        <v>1121</v>
      </c>
      <c r="O363" t="s">
        <v>9080</v>
      </c>
      <c r="P363" t="s">
        <v>9081</v>
      </c>
      <c r="Q363" t="s">
        <v>9082</v>
      </c>
      <c r="R363" t="s">
        <v>9083</v>
      </c>
      <c r="S363" t="s">
        <v>9084</v>
      </c>
      <c r="T363" t="s">
        <v>903</v>
      </c>
      <c r="U363" t="s">
        <v>9085</v>
      </c>
      <c r="V363" t="s">
        <v>9086</v>
      </c>
      <c r="W363" t="s">
        <v>9087</v>
      </c>
      <c r="X363" t="s">
        <v>9088</v>
      </c>
      <c r="Y363" t="s">
        <v>3567</v>
      </c>
      <c r="Z363" t="s">
        <v>9089</v>
      </c>
      <c r="AA363" t="s">
        <v>9090</v>
      </c>
      <c r="AB363" t="s">
        <v>9091</v>
      </c>
      <c r="AC363" t="s">
        <v>9092</v>
      </c>
      <c r="AD363" t="s">
        <v>9093</v>
      </c>
    </row>
    <row r="364" spans="1:30" x14ac:dyDescent="1.25">
      <c r="A364" t="s">
        <v>18</v>
      </c>
      <c r="B364" t="s">
        <v>513</v>
      </c>
      <c r="C364" t="s">
        <v>9094</v>
      </c>
      <c r="D364" t="s">
        <v>9095</v>
      </c>
      <c r="E364" t="s">
        <v>9096</v>
      </c>
      <c r="F364" t="s">
        <v>9097</v>
      </c>
      <c r="G364" t="s">
        <v>9098</v>
      </c>
      <c r="H364" t="s">
        <v>9099</v>
      </c>
      <c r="I364" t="s">
        <v>9100</v>
      </c>
      <c r="J364" t="s">
        <v>9101</v>
      </c>
      <c r="K364" t="s">
        <v>9102</v>
      </c>
      <c r="L364" t="s">
        <v>9103</v>
      </c>
      <c r="M364" t="s">
        <v>9104</v>
      </c>
      <c r="N364" t="s">
        <v>1552</v>
      </c>
      <c r="O364" t="s">
        <v>9105</v>
      </c>
      <c r="P364" t="s">
        <v>1732</v>
      </c>
      <c r="Q364" t="s">
        <v>9106</v>
      </c>
      <c r="R364" t="s">
        <v>8023</v>
      </c>
      <c r="S364" t="s">
        <v>6646</v>
      </c>
      <c r="T364" t="s">
        <v>827</v>
      </c>
      <c r="U364" t="s">
        <v>9107</v>
      </c>
      <c r="V364" t="s">
        <v>3824</v>
      </c>
      <c r="W364" t="s">
        <v>9108</v>
      </c>
      <c r="X364" t="s">
        <v>9109</v>
      </c>
      <c r="Y364" t="s">
        <v>3494</v>
      </c>
      <c r="Z364" t="s">
        <v>9110</v>
      </c>
      <c r="AA364" t="s">
        <v>9111</v>
      </c>
      <c r="AB364" t="s">
        <v>9112</v>
      </c>
      <c r="AC364" t="s">
        <v>9113</v>
      </c>
      <c r="AD364" t="s">
        <v>9114</v>
      </c>
    </row>
    <row r="365" spans="1:30" x14ac:dyDescent="1.25">
      <c r="A365" t="s">
        <v>18</v>
      </c>
      <c r="B365" t="s">
        <v>107</v>
      </c>
      <c r="C365" t="s">
        <v>9115</v>
      </c>
      <c r="D365" t="s">
        <v>9116</v>
      </c>
      <c r="E365" t="s">
        <v>9117</v>
      </c>
      <c r="F365" t="s">
        <v>9118</v>
      </c>
      <c r="G365" t="s">
        <v>9119</v>
      </c>
      <c r="H365" t="s">
        <v>9120</v>
      </c>
      <c r="I365" t="s">
        <v>9121</v>
      </c>
      <c r="J365" t="s">
        <v>9122</v>
      </c>
      <c r="K365" t="s">
        <v>9123</v>
      </c>
      <c r="L365" t="s">
        <v>9124</v>
      </c>
      <c r="M365" t="s">
        <v>9125</v>
      </c>
      <c r="N365" t="s">
        <v>2255</v>
      </c>
      <c r="O365" t="s">
        <v>9126</v>
      </c>
      <c r="P365" t="s">
        <v>7907</v>
      </c>
      <c r="Q365" t="s">
        <v>9127</v>
      </c>
      <c r="R365" t="s">
        <v>9128</v>
      </c>
      <c r="S365" t="s">
        <v>9129</v>
      </c>
      <c r="T365" t="s">
        <v>874</v>
      </c>
      <c r="U365" t="s">
        <v>9130</v>
      </c>
      <c r="V365" t="s">
        <v>9131</v>
      </c>
      <c r="W365" t="s">
        <v>9132</v>
      </c>
      <c r="X365" t="s">
        <v>9133</v>
      </c>
      <c r="Y365" t="s">
        <v>1636</v>
      </c>
      <c r="Z365" t="s">
        <v>9134</v>
      </c>
      <c r="AA365" t="s">
        <v>9135</v>
      </c>
      <c r="AB365" t="s">
        <v>9136</v>
      </c>
      <c r="AC365" t="s">
        <v>9137</v>
      </c>
      <c r="AD365" t="s">
        <v>9138</v>
      </c>
    </row>
    <row r="366" spans="1:30" x14ac:dyDescent="1.25">
      <c r="A366" t="s">
        <v>18</v>
      </c>
      <c r="B366" t="s">
        <v>277</v>
      </c>
      <c r="C366" t="s">
        <v>9139</v>
      </c>
      <c r="D366" t="s">
        <v>9140</v>
      </c>
      <c r="E366" t="s">
        <v>9141</v>
      </c>
      <c r="F366" t="s">
        <v>9142</v>
      </c>
      <c r="G366" t="s">
        <v>9143</v>
      </c>
      <c r="H366" t="s">
        <v>9144</v>
      </c>
      <c r="I366" t="s">
        <v>9145</v>
      </c>
      <c r="J366" t="s">
        <v>9146</v>
      </c>
      <c r="K366" t="s">
        <v>9147</v>
      </c>
      <c r="L366" t="s">
        <v>9148</v>
      </c>
      <c r="M366" t="s">
        <v>9149</v>
      </c>
      <c r="N366" t="s">
        <v>2255</v>
      </c>
      <c r="O366" t="s">
        <v>9150</v>
      </c>
      <c r="P366" t="s">
        <v>1355</v>
      </c>
      <c r="Q366" t="s">
        <v>9151</v>
      </c>
      <c r="R366" t="s">
        <v>9152</v>
      </c>
      <c r="S366" t="s">
        <v>6063</v>
      </c>
      <c r="T366" t="s">
        <v>874</v>
      </c>
      <c r="U366" t="s">
        <v>9153</v>
      </c>
      <c r="V366" t="s">
        <v>9154</v>
      </c>
      <c r="W366" t="s">
        <v>1425</v>
      </c>
      <c r="X366" t="s">
        <v>9155</v>
      </c>
      <c r="Y366" t="s">
        <v>1459</v>
      </c>
      <c r="Z366" t="s">
        <v>9156</v>
      </c>
      <c r="AA366" t="s">
        <v>9157</v>
      </c>
      <c r="AB366" t="s">
        <v>9158</v>
      </c>
      <c r="AC366" t="s">
        <v>9159</v>
      </c>
      <c r="AD366" t="s">
        <v>9160</v>
      </c>
    </row>
    <row r="367" spans="1:30" x14ac:dyDescent="1.25">
      <c r="A367" t="s">
        <v>18</v>
      </c>
      <c r="B367" t="s">
        <v>367</v>
      </c>
      <c r="C367" t="s">
        <v>9161</v>
      </c>
      <c r="D367" t="s">
        <v>9162</v>
      </c>
      <c r="E367" t="s">
        <v>9163</v>
      </c>
      <c r="F367" t="s">
        <v>9164</v>
      </c>
      <c r="G367" t="s">
        <v>9165</v>
      </c>
      <c r="H367" t="s">
        <v>9166</v>
      </c>
      <c r="I367" t="s">
        <v>9167</v>
      </c>
      <c r="J367" t="s">
        <v>9168</v>
      </c>
      <c r="K367" t="s">
        <v>9169</v>
      </c>
      <c r="L367" t="s">
        <v>9170</v>
      </c>
      <c r="M367" t="s">
        <v>9171</v>
      </c>
      <c r="N367" t="s">
        <v>1121</v>
      </c>
      <c r="O367" t="s">
        <v>9172</v>
      </c>
      <c r="P367" t="s">
        <v>1835</v>
      </c>
      <c r="Q367" t="s">
        <v>9173</v>
      </c>
      <c r="R367" t="s">
        <v>9174</v>
      </c>
      <c r="S367" t="s">
        <v>9175</v>
      </c>
      <c r="T367" t="s">
        <v>827</v>
      </c>
      <c r="U367" t="s">
        <v>9176</v>
      </c>
      <c r="V367" t="s">
        <v>9177</v>
      </c>
      <c r="W367" t="s">
        <v>9178</v>
      </c>
      <c r="X367" t="s">
        <v>9179</v>
      </c>
      <c r="Y367" t="s">
        <v>2029</v>
      </c>
      <c r="Z367" t="s">
        <v>9180</v>
      </c>
      <c r="AA367" t="s">
        <v>9181</v>
      </c>
      <c r="AB367" t="s">
        <v>9182</v>
      </c>
      <c r="AC367" t="s">
        <v>9183</v>
      </c>
      <c r="AD367" t="s">
        <v>9184</v>
      </c>
    </row>
    <row r="368" spans="1:30" x14ac:dyDescent="1.25">
      <c r="A368" t="s">
        <v>18</v>
      </c>
      <c r="B368" t="s">
        <v>213</v>
      </c>
      <c r="C368" t="s">
        <v>9185</v>
      </c>
      <c r="D368" t="s">
        <v>9186</v>
      </c>
      <c r="E368" t="s">
        <v>9187</v>
      </c>
      <c r="F368" t="s">
        <v>9188</v>
      </c>
      <c r="G368" t="s">
        <v>9189</v>
      </c>
      <c r="H368" t="s">
        <v>9190</v>
      </c>
      <c r="I368" t="s">
        <v>9191</v>
      </c>
      <c r="J368" t="s">
        <v>9192</v>
      </c>
      <c r="K368" t="s">
        <v>9193</v>
      </c>
      <c r="L368" t="s">
        <v>9194</v>
      </c>
      <c r="M368" t="s">
        <v>9195</v>
      </c>
      <c r="N368" t="s">
        <v>1869</v>
      </c>
      <c r="O368" t="s">
        <v>9196</v>
      </c>
      <c r="P368" t="s">
        <v>9197</v>
      </c>
      <c r="Q368" t="s">
        <v>9198</v>
      </c>
      <c r="R368" t="s">
        <v>9199</v>
      </c>
      <c r="S368" t="s">
        <v>9200</v>
      </c>
      <c r="T368" t="s">
        <v>827</v>
      </c>
      <c r="U368" t="s">
        <v>5492</v>
      </c>
      <c r="V368" t="s">
        <v>9201</v>
      </c>
      <c r="W368" t="s">
        <v>4020</v>
      </c>
      <c r="X368" t="s">
        <v>9202</v>
      </c>
      <c r="Y368" t="s">
        <v>1750</v>
      </c>
      <c r="Z368" t="s">
        <v>9203</v>
      </c>
      <c r="AA368" t="s">
        <v>9204</v>
      </c>
      <c r="AB368" t="s">
        <v>9205</v>
      </c>
      <c r="AC368" t="s">
        <v>9206</v>
      </c>
      <c r="AD368" t="s">
        <v>9207</v>
      </c>
    </row>
    <row r="369" spans="1:30" x14ac:dyDescent="1.25">
      <c r="A369" t="s">
        <v>18</v>
      </c>
      <c r="B369" t="s">
        <v>67</v>
      </c>
      <c r="C369" t="s">
        <v>9208</v>
      </c>
      <c r="D369" t="s">
        <v>9209</v>
      </c>
      <c r="E369" t="s">
        <v>9210</v>
      </c>
      <c r="F369" t="s">
        <v>9211</v>
      </c>
      <c r="G369" t="s">
        <v>9212</v>
      </c>
      <c r="H369" t="s">
        <v>9213</v>
      </c>
      <c r="I369" t="s">
        <v>9214</v>
      </c>
      <c r="J369" t="s">
        <v>9215</v>
      </c>
      <c r="K369" t="s">
        <v>9216</v>
      </c>
      <c r="L369" t="s">
        <v>9217</v>
      </c>
      <c r="M369" t="s">
        <v>9218</v>
      </c>
      <c r="N369" t="s">
        <v>1041</v>
      </c>
      <c r="O369" t="s">
        <v>9219</v>
      </c>
      <c r="P369" t="s">
        <v>5365</v>
      </c>
      <c r="Q369" t="s">
        <v>9220</v>
      </c>
      <c r="R369" t="s">
        <v>9221</v>
      </c>
      <c r="S369" t="s">
        <v>9222</v>
      </c>
      <c r="T369" t="s">
        <v>827</v>
      </c>
      <c r="U369" t="s">
        <v>9223</v>
      </c>
      <c r="V369" t="s">
        <v>9224</v>
      </c>
      <c r="W369" t="s">
        <v>9225</v>
      </c>
      <c r="X369" t="s">
        <v>9226</v>
      </c>
      <c r="Y369" t="s">
        <v>1484</v>
      </c>
      <c r="Z369" t="s">
        <v>9227</v>
      </c>
      <c r="AA369" t="s">
        <v>9228</v>
      </c>
      <c r="AB369" t="s">
        <v>9229</v>
      </c>
      <c r="AC369" t="s">
        <v>9230</v>
      </c>
      <c r="AD369" t="s">
        <v>9231</v>
      </c>
    </row>
    <row r="370" spans="1:30" x14ac:dyDescent="1.25">
      <c r="A370" t="s">
        <v>18</v>
      </c>
      <c r="B370" t="s">
        <v>147</v>
      </c>
      <c r="C370" t="s">
        <v>9232</v>
      </c>
      <c r="D370" t="s">
        <v>9233</v>
      </c>
      <c r="E370" t="s">
        <v>9234</v>
      </c>
      <c r="F370" t="s">
        <v>9235</v>
      </c>
      <c r="G370" t="s">
        <v>9236</v>
      </c>
      <c r="H370" t="s">
        <v>9237</v>
      </c>
      <c r="I370" t="s">
        <v>9238</v>
      </c>
      <c r="J370" t="s">
        <v>9239</v>
      </c>
      <c r="K370" t="s">
        <v>9240</v>
      </c>
      <c r="L370" t="s">
        <v>9241</v>
      </c>
      <c r="M370" t="s">
        <v>9242</v>
      </c>
      <c r="N370" t="s">
        <v>1041</v>
      </c>
      <c r="O370" t="s">
        <v>9243</v>
      </c>
      <c r="P370" t="s">
        <v>6550</v>
      </c>
      <c r="Q370" t="s">
        <v>9244</v>
      </c>
      <c r="R370" t="s">
        <v>9245</v>
      </c>
      <c r="S370" t="s">
        <v>9246</v>
      </c>
      <c r="T370" t="s">
        <v>827</v>
      </c>
      <c r="U370" t="s">
        <v>9247</v>
      </c>
      <c r="V370" t="s">
        <v>9248</v>
      </c>
      <c r="W370" t="s">
        <v>9249</v>
      </c>
      <c r="X370" t="s">
        <v>9250</v>
      </c>
      <c r="Y370" t="s">
        <v>1892</v>
      </c>
      <c r="Z370" t="s">
        <v>2051</v>
      </c>
      <c r="AA370" t="s">
        <v>9251</v>
      </c>
      <c r="AB370" t="s">
        <v>9252</v>
      </c>
      <c r="AC370" t="s">
        <v>9253</v>
      </c>
      <c r="AD370" t="s">
        <v>9254</v>
      </c>
    </row>
    <row r="371" spans="1:30" x14ac:dyDescent="1.25">
      <c r="A371" t="s">
        <v>18</v>
      </c>
      <c r="B371" t="s">
        <v>72</v>
      </c>
      <c r="C371" t="s">
        <v>9255</v>
      </c>
      <c r="D371" t="s">
        <v>9256</v>
      </c>
      <c r="E371" t="s">
        <v>9257</v>
      </c>
      <c r="F371" t="s">
        <v>9258</v>
      </c>
      <c r="G371" t="s">
        <v>9259</v>
      </c>
      <c r="H371" t="s">
        <v>9260</v>
      </c>
      <c r="I371" t="s">
        <v>9261</v>
      </c>
      <c r="J371" t="s">
        <v>9262</v>
      </c>
      <c r="K371" t="s">
        <v>9263</v>
      </c>
      <c r="L371" t="s">
        <v>9264</v>
      </c>
      <c r="M371" t="s">
        <v>9265</v>
      </c>
      <c r="N371" t="s">
        <v>1138</v>
      </c>
      <c r="O371" t="s">
        <v>9266</v>
      </c>
      <c r="P371" t="s">
        <v>9267</v>
      </c>
      <c r="Q371" t="s">
        <v>9268</v>
      </c>
      <c r="R371" t="s">
        <v>9269</v>
      </c>
      <c r="S371" t="s">
        <v>9270</v>
      </c>
      <c r="T371" t="s">
        <v>903</v>
      </c>
      <c r="U371" t="s">
        <v>9271</v>
      </c>
      <c r="V371" t="s">
        <v>2340</v>
      </c>
      <c r="W371" t="s">
        <v>9272</v>
      </c>
      <c r="X371" t="s">
        <v>9273</v>
      </c>
      <c r="Y371" t="s">
        <v>1535</v>
      </c>
      <c r="Z371" t="s">
        <v>9274</v>
      </c>
      <c r="AA371" t="s">
        <v>9275</v>
      </c>
      <c r="AB371" t="s">
        <v>9276</v>
      </c>
      <c r="AC371" t="s">
        <v>9277</v>
      </c>
      <c r="AD371" t="s">
        <v>9278</v>
      </c>
    </row>
    <row r="372" spans="1:30" x14ac:dyDescent="1.25">
      <c r="A372" t="s">
        <v>18</v>
      </c>
      <c r="B372" t="s">
        <v>49</v>
      </c>
      <c r="C372" t="s">
        <v>9279</v>
      </c>
      <c r="D372" t="s">
        <v>9280</v>
      </c>
      <c r="E372" t="s">
        <v>9281</v>
      </c>
      <c r="F372" t="s">
        <v>9282</v>
      </c>
      <c r="G372" t="s">
        <v>9283</v>
      </c>
      <c r="H372" t="s">
        <v>9284</v>
      </c>
      <c r="I372" t="s">
        <v>9285</v>
      </c>
      <c r="J372" t="s">
        <v>9286</v>
      </c>
      <c r="K372" t="s">
        <v>9287</v>
      </c>
      <c r="L372" t="s">
        <v>9288</v>
      </c>
      <c r="M372" t="s">
        <v>9289</v>
      </c>
      <c r="N372" t="s">
        <v>1433</v>
      </c>
      <c r="O372" t="s">
        <v>9290</v>
      </c>
      <c r="P372" t="s">
        <v>1598</v>
      </c>
      <c r="Q372" t="s">
        <v>9291</v>
      </c>
      <c r="R372" t="s">
        <v>9292</v>
      </c>
      <c r="S372" t="s">
        <v>1010</v>
      </c>
      <c r="T372" t="s">
        <v>827</v>
      </c>
      <c r="U372" t="s">
        <v>9293</v>
      </c>
      <c r="V372" t="s">
        <v>9294</v>
      </c>
      <c r="W372" t="s">
        <v>9295</v>
      </c>
      <c r="X372" t="s">
        <v>9296</v>
      </c>
      <c r="Y372" t="s">
        <v>3420</v>
      </c>
      <c r="Z372" t="s">
        <v>9297</v>
      </c>
      <c r="AA372" t="s">
        <v>9298</v>
      </c>
      <c r="AB372" t="s">
        <v>9299</v>
      </c>
      <c r="AC372" t="s">
        <v>9300</v>
      </c>
      <c r="AD372" t="s">
        <v>9301</v>
      </c>
    </row>
    <row r="373" spans="1:30" x14ac:dyDescent="1.25">
      <c r="A373" t="s">
        <v>18</v>
      </c>
      <c r="B373" t="s">
        <v>656</v>
      </c>
      <c r="C373" t="s">
        <v>9302</v>
      </c>
      <c r="D373" t="s">
        <v>9303</v>
      </c>
      <c r="E373" t="s">
        <v>9304</v>
      </c>
      <c r="F373" t="s">
        <v>9305</v>
      </c>
      <c r="G373" t="s">
        <v>9306</v>
      </c>
      <c r="H373" t="s">
        <v>4836</v>
      </c>
      <c r="I373" t="s">
        <v>9307</v>
      </c>
      <c r="J373" t="s">
        <v>9308</v>
      </c>
      <c r="K373" t="s">
        <v>9309</v>
      </c>
      <c r="L373" t="s">
        <v>9310</v>
      </c>
      <c r="M373" t="s">
        <v>9311</v>
      </c>
      <c r="N373" t="s">
        <v>1005</v>
      </c>
      <c r="O373" t="s">
        <v>9312</v>
      </c>
      <c r="P373" t="s">
        <v>9313</v>
      </c>
      <c r="Q373" t="s">
        <v>9314</v>
      </c>
      <c r="R373" t="s">
        <v>9315</v>
      </c>
      <c r="S373" t="s">
        <v>9316</v>
      </c>
      <c r="T373" t="s">
        <v>827</v>
      </c>
      <c r="U373" t="s">
        <v>9317</v>
      </c>
      <c r="V373" t="s">
        <v>9318</v>
      </c>
      <c r="W373" t="s">
        <v>9319</v>
      </c>
      <c r="X373" t="s">
        <v>9320</v>
      </c>
      <c r="Y373" t="s">
        <v>1636</v>
      </c>
      <c r="Z373" t="s">
        <v>9321</v>
      </c>
      <c r="AA373" t="s">
        <v>9322</v>
      </c>
      <c r="AB373" t="s">
        <v>9323</v>
      </c>
      <c r="AC373" t="s">
        <v>9324</v>
      </c>
      <c r="AD373" t="s">
        <v>9325</v>
      </c>
    </row>
    <row r="374" spans="1:30" x14ac:dyDescent="1.25">
      <c r="A374" t="s">
        <v>18</v>
      </c>
      <c r="B374" t="s">
        <v>39</v>
      </c>
      <c r="C374" t="s">
        <v>9326</v>
      </c>
      <c r="D374" t="s">
        <v>9327</v>
      </c>
      <c r="E374" t="s">
        <v>9328</v>
      </c>
      <c r="F374" t="s">
        <v>9329</v>
      </c>
      <c r="G374" t="s">
        <v>9330</v>
      </c>
      <c r="H374" t="s">
        <v>9331</v>
      </c>
      <c r="I374" t="s">
        <v>9332</v>
      </c>
      <c r="J374" t="s">
        <v>9333</v>
      </c>
      <c r="K374" t="s">
        <v>9334</v>
      </c>
      <c r="L374" t="s">
        <v>9335</v>
      </c>
      <c r="M374" t="s">
        <v>9336</v>
      </c>
      <c r="N374" t="s">
        <v>1005</v>
      </c>
      <c r="O374" t="s">
        <v>9337</v>
      </c>
      <c r="P374" t="s">
        <v>1750</v>
      </c>
      <c r="Q374" t="s">
        <v>9338</v>
      </c>
      <c r="R374" t="s">
        <v>1941</v>
      </c>
      <c r="S374" t="s">
        <v>9339</v>
      </c>
      <c r="T374" t="s">
        <v>1144</v>
      </c>
      <c r="U374" t="s">
        <v>9340</v>
      </c>
      <c r="V374" t="s">
        <v>9341</v>
      </c>
      <c r="W374" t="s">
        <v>9342</v>
      </c>
      <c r="X374" t="s">
        <v>9343</v>
      </c>
      <c r="Y374" t="s">
        <v>3229</v>
      </c>
      <c r="Z374" t="s">
        <v>9344</v>
      </c>
      <c r="AA374" t="s">
        <v>9345</v>
      </c>
      <c r="AB374" t="s">
        <v>9346</v>
      </c>
      <c r="AC374" t="s">
        <v>9347</v>
      </c>
      <c r="AD374" t="s">
        <v>9348</v>
      </c>
    </row>
    <row r="375" spans="1:30" x14ac:dyDescent="1.25">
      <c r="A375" t="s">
        <v>18</v>
      </c>
      <c r="B375" t="s">
        <v>517</v>
      </c>
      <c r="C375" t="s">
        <v>9349</v>
      </c>
      <c r="D375" t="s">
        <v>9350</v>
      </c>
      <c r="E375" t="s">
        <v>9351</v>
      </c>
      <c r="F375" t="s">
        <v>9352</v>
      </c>
      <c r="G375" t="s">
        <v>9353</v>
      </c>
      <c r="H375" t="s">
        <v>1533</v>
      </c>
      <c r="I375" t="s">
        <v>9354</v>
      </c>
      <c r="J375" t="s">
        <v>9355</v>
      </c>
      <c r="K375" t="s">
        <v>9356</v>
      </c>
      <c r="L375" t="s">
        <v>9357</v>
      </c>
      <c r="M375" t="s">
        <v>9358</v>
      </c>
      <c r="N375" t="s">
        <v>1433</v>
      </c>
      <c r="O375" t="s">
        <v>9359</v>
      </c>
      <c r="P375" t="s">
        <v>1069</v>
      </c>
      <c r="Q375" t="s">
        <v>9360</v>
      </c>
      <c r="R375" t="s">
        <v>9361</v>
      </c>
      <c r="S375" t="s">
        <v>3028</v>
      </c>
      <c r="T375" t="s">
        <v>827</v>
      </c>
      <c r="U375" t="s">
        <v>9362</v>
      </c>
      <c r="V375" t="s">
        <v>9363</v>
      </c>
      <c r="W375" t="s">
        <v>9364</v>
      </c>
      <c r="X375" t="s">
        <v>9365</v>
      </c>
      <c r="Y375" t="s">
        <v>3567</v>
      </c>
      <c r="Z375" t="s">
        <v>9366</v>
      </c>
      <c r="AA375" t="s">
        <v>9367</v>
      </c>
      <c r="AB375" t="s">
        <v>9368</v>
      </c>
      <c r="AC375" t="s">
        <v>9369</v>
      </c>
      <c r="AD375" t="s">
        <v>9370</v>
      </c>
    </row>
    <row r="376" spans="1:30" x14ac:dyDescent="1.25">
      <c r="A376" t="s">
        <v>19</v>
      </c>
      <c r="B376" t="s">
        <v>700</v>
      </c>
      <c r="C376" t="s">
        <v>9371</v>
      </c>
      <c r="D376" t="s">
        <v>9372</v>
      </c>
      <c r="E376" t="s">
        <v>9373</v>
      </c>
      <c r="F376" t="s">
        <v>9374</v>
      </c>
      <c r="G376" t="s">
        <v>9375</v>
      </c>
      <c r="H376" t="s">
        <v>9376</v>
      </c>
      <c r="I376" t="s">
        <v>9377</v>
      </c>
      <c r="J376" t="s">
        <v>9378</v>
      </c>
      <c r="K376" t="s">
        <v>9379</v>
      </c>
      <c r="L376" t="s">
        <v>9380</v>
      </c>
      <c r="M376" t="s">
        <v>9381</v>
      </c>
      <c r="N376" t="s">
        <v>2047</v>
      </c>
      <c r="O376" t="s">
        <v>9382</v>
      </c>
      <c r="P376" t="s">
        <v>2443</v>
      </c>
      <c r="Q376" t="s">
        <v>9383</v>
      </c>
      <c r="R376" t="s">
        <v>9384</v>
      </c>
      <c r="S376" t="s">
        <v>2346</v>
      </c>
      <c r="T376" t="s">
        <v>1640</v>
      </c>
      <c r="U376" t="s">
        <v>9385</v>
      </c>
      <c r="V376" t="s">
        <v>9386</v>
      </c>
      <c r="W376" t="s">
        <v>9387</v>
      </c>
      <c r="X376" t="s">
        <v>9388</v>
      </c>
      <c r="Y376" t="s">
        <v>2077</v>
      </c>
      <c r="Z376" t="s">
        <v>6051</v>
      </c>
      <c r="AA376" t="s">
        <v>9389</v>
      </c>
      <c r="AB376" t="s">
        <v>9390</v>
      </c>
      <c r="AC376" t="s">
        <v>9391</v>
      </c>
      <c r="AD376" t="s">
        <v>9392</v>
      </c>
    </row>
    <row r="377" spans="1:30" x14ac:dyDescent="1.25">
      <c r="A377" t="s">
        <v>19</v>
      </c>
      <c r="B377" t="s">
        <v>576</v>
      </c>
      <c r="C377" t="s">
        <v>9393</v>
      </c>
      <c r="D377" t="s">
        <v>9394</v>
      </c>
      <c r="E377" t="s">
        <v>9395</v>
      </c>
      <c r="F377" t="s">
        <v>9396</v>
      </c>
      <c r="G377" t="s">
        <v>9397</v>
      </c>
      <c r="H377" t="s">
        <v>9398</v>
      </c>
      <c r="I377" t="s">
        <v>9399</v>
      </c>
      <c r="J377" t="s">
        <v>9400</v>
      </c>
      <c r="K377" t="s">
        <v>9401</v>
      </c>
      <c r="L377" t="s">
        <v>9402</v>
      </c>
      <c r="M377" t="s">
        <v>9403</v>
      </c>
      <c r="N377" t="s">
        <v>1355</v>
      </c>
      <c r="O377" t="s">
        <v>9404</v>
      </c>
      <c r="P377" t="s">
        <v>951</v>
      </c>
      <c r="Q377" t="s">
        <v>9405</v>
      </c>
      <c r="R377" t="s">
        <v>9406</v>
      </c>
      <c r="S377" t="s">
        <v>1064</v>
      </c>
      <c r="T377" t="s">
        <v>5296</v>
      </c>
      <c r="U377" t="s">
        <v>9407</v>
      </c>
      <c r="V377" t="s">
        <v>9408</v>
      </c>
      <c r="W377" t="s">
        <v>9409</v>
      </c>
      <c r="X377" t="s">
        <v>9410</v>
      </c>
      <c r="Y377" t="s">
        <v>3470</v>
      </c>
      <c r="Z377" t="s">
        <v>9411</v>
      </c>
      <c r="AA377" t="s">
        <v>9412</v>
      </c>
      <c r="AB377" t="s">
        <v>9413</v>
      </c>
      <c r="AC377" t="s">
        <v>9414</v>
      </c>
      <c r="AD377" t="s">
        <v>827</v>
      </c>
    </row>
    <row r="378" spans="1:30" x14ac:dyDescent="1.25">
      <c r="A378" t="s">
        <v>19</v>
      </c>
      <c r="B378" t="s">
        <v>595</v>
      </c>
      <c r="C378" t="s">
        <v>9415</v>
      </c>
      <c r="D378" t="s">
        <v>9416</v>
      </c>
      <c r="E378" t="s">
        <v>9417</v>
      </c>
      <c r="F378" t="s">
        <v>9418</v>
      </c>
      <c r="G378" t="s">
        <v>9419</v>
      </c>
      <c r="H378" t="s">
        <v>9420</v>
      </c>
      <c r="I378" t="s">
        <v>9421</v>
      </c>
      <c r="J378" t="s">
        <v>9422</v>
      </c>
      <c r="K378" t="s">
        <v>9423</v>
      </c>
      <c r="L378" t="s">
        <v>9424</v>
      </c>
      <c r="M378" t="s">
        <v>9425</v>
      </c>
      <c r="N378" t="s">
        <v>1506</v>
      </c>
      <c r="O378" t="s">
        <v>9426</v>
      </c>
      <c r="P378" t="s">
        <v>908</v>
      </c>
      <c r="Q378" t="s">
        <v>9427</v>
      </c>
      <c r="R378" t="s">
        <v>9428</v>
      </c>
      <c r="S378" t="s">
        <v>7632</v>
      </c>
      <c r="T378" t="s">
        <v>951</v>
      </c>
      <c r="U378" t="s">
        <v>9429</v>
      </c>
      <c r="V378" t="s">
        <v>9430</v>
      </c>
      <c r="W378" t="s">
        <v>9431</v>
      </c>
      <c r="X378" t="s">
        <v>9432</v>
      </c>
      <c r="Y378" t="s">
        <v>2215</v>
      </c>
      <c r="Z378" t="s">
        <v>9433</v>
      </c>
      <c r="AA378" t="s">
        <v>9434</v>
      </c>
      <c r="AB378" t="s">
        <v>9435</v>
      </c>
      <c r="AC378" t="s">
        <v>9436</v>
      </c>
      <c r="AD378" t="s">
        <v>9437</v>
      </c>
    </row>
    <row r="379" spans="1:30" x14ac:dyDescent="1.25">
      <c r="A379" t="s">
        <v>19</v>
      </c>
      <c r="B379" t="s">
        <v>655</v>
      </c>
      <c r="C379" t="s">
        <v>9438</v>
      </c>
      <c r="D379" t="s">
        <v>9439</v>
      </c>
      <c r="E379" t="s">
        <v>9440</v>
      </c>
      <c r="F379" t="s">
        <v>9441</v>
      </c>
      <c r="G379" t="s">
        <v>9442</v>
      </c>
      <c r="H379" t="s">
        <v>4774</v>
      </c>
      <c r="I379" t="s">
        <v>9443</v>
      </c>
      <c r="J379" t="s">
        <v>9444</v>
      </c>
      <c r="K379" t="s">
        <v>9445</v>
      </c>
      <c r="L379" t="s">
        <v>9446</v>
      </c>
      <c r="M379" t="s">
        <v>9447</v>
      </c>
      <c r="N379" t="s">
        <v>1576</v>
      </c>
      <c r="O379" t="s">
        <v>9448</v>
      </c>
      <c r="P379" t="s">
        <v>962</v>
      </c>
      <c r="Q379" t="s">
        <v>9449</v>
      </c>
      <c r="R379" t="s">
        <v>9450</v>
      </c>
      <c r="S379" t="s">
        <v>2619</v>
      </c>
      <c r="T379" t="s">
        <v>1403</v>
      </c>
      <c r="U379" t="s">
        <v>9451</v>
      </c>
      <c r="V379" t="s">
        <v>9452</v>
      </c>
      <c r="W379" t="s">
        <v>9453</v>
      </c>
      <c r="X379" t="s">
        <v>9454</v>
      </c>
      <c r="Y379" t="s">
        <v>3567</v>
      </c>
      <c r="Z379" t="s">
        <v>9455</v>
      </c>
      <c r="AA379" t="s">
        <v>9456</v>
      </c>
      <c r="AB379" t="s">
        <v>9457</v>
      </c>
      <c r="AC379" t="s">
        <v>9458</v>
      </c>
      <c r="AD379" t="s">
        <v>9459</v>
      </c>
    </row>
    <row r="380" spans="1:30" x14ac:dyDescent="1.25">
      <c r="A380" t="s">
        <v>19</v>
      </c>
      <c r="B380" t="s">
        <v>508</v>
      </c>
      <c r="C380" t="s">
        <v>9460</v>
      </c>
      <c r="D380" t="s">
        <v>9461</v>
      </c>
      <c r="E380" t="s">
        <v>9462</v>
      </c>
      <c r="F380" t="s">
        <v>9463</v>
      </c>
      <c r="G380" t="s">
        <v>7750</v>
      </c>
      <c r="H380" t="s">
        <v>9464</v>
      </c>
      <c r="I380" t="s">
        <v>9465</v>
      </c>
      <c r="J380" t="s">
        <v>9466</v>
      </c>
      <c r="K380" t="s">
        <v>9467</v>
      </c>
      <c r="L380" t="s">
        <v>9468</v>
      </c>
      <c r="M380" t="s">
        <v>9469</v>
      </c>
      <c r="N380" t="s">
        <v>2255</v>
      </c>
      <c r="O380" t="s">
        <v>9470</v>
      </c>
      <c r="P380" t="s">
        <v>9471</v>
      </c>
      <c r="Q380" t="s">
        <v>9472</v>
      </c>
      <c r="R380" t="s">
        <v>9473</v>
      </c>
      <c r="S380" t="s">
        <v>1987</v>
      </c>
      <c r="T380" t="s">
        <v>3470</v>
      </c>
      <c r="U380" t="s">
        <v>9474</v>
      </c>
      <c r="V380" t="s">
        <v>9475</v>
      </c>
      <c r="W380" t="s">
        <v>9476</v>
      </c>
      <c r="X380" t="s">
        <v>9477</v>
      </c>
      <c r="Y380" t="s">
        <v>3229</v>
      </c>
      <c r="Z380" t="s">
        <v>8336</v>
      </c>
      <c r="AA380" t="s">
        <v>9478</v>
      </c>
      <c r="AB380" t="s">
        <v>9479</v>
      </c>
      <c r="AC380" t="s">
        <v>9480</v>
      </c>
      <c r="AD380" t="s">
        <v>9481</v>
      </c>
    </row>
    <row r="381" spans="1:30" x14ac:dyDescent="1.25">
      <c r="A381" t="s">
        <v>19</v>
      </c>
      <c r="B381" t="s">
        <v>206</v>
      </c>
      <c r="C381" t="s">
        <v>9482</v>
      </c>
      <c r="D381" t="s">
        <v>9483</v>
      </c>
      <c r="E381" t="s">
        <v>9484</v>
      </c>
      <c r="F381" t="s">
        <v>9485</v>
      </c>
      <c r="G381" t="s">
        <v>9486</v>
      </c>
      <c r="H381" t="s">
        <v>9473</v>
      </c>
      <c r="I381" t="s">
        <v>9487</v>
      </c>
      <c r="J381" t="s">
        <v>9488</v>
      </c>
      <c r="K381" t="s">
        <v>9489</v>
      </c>
      <c r="L381" t="s">
        <v>9490</v>
      </c>
      <c r="M381" t="s">
        <v>9491</v>
      </c>
      <c r="N381" t="s">
        <v>1064</v>
      </c>
      <c r="O381" t="s">
        <v>9492</v>
      </c>
      <c r="P381" t="s">
        <v>9493</v>
      </c>
      <c r="Q381" t="s">
        <v>9494</v>
      </c>
      <c r="R381" t="s">
        <v>9495</v>
      </c>
      <c r="S381" t="s">
        <v>1751</v>
      </c>
      <c r="T381" t="s">
        <v>1506</v>
      </c>
      <c r="U381" t="s">
        <v>9496</v>
      </c>
      <c r="V381" t="s">
        <v>9497</v>
      </c>
      <c r="W381" t="s">
        <v>9498</v>
      </c>
      <c r="X381" t="s">
        <v>9499</v>
      </c>
      <c r="Y381" t="s">
        <v>1923</v>
      </c>
      <c r="Z381" t="s">
        <v>9500</v>
      </c>
      <c r="AA381" t="s">
        <v>9501</v>
      </c>
      <c r="AB381" t="s">
        <v>9502</v>
      </c>
      <c r="AC381" t="s">
        <v>9503</v>
      </c>
      <c r="AD381" t="s">
        <v>9504</v>
      </c>
    </row>
    <row r="382" spans="1:30" x14ac:dyDescent="1.25">
      <c r="A382" t="s">
        <v>19</v>
      </c>
      <c r="B382" t="s">
        <v>303</v>
      </c>
      <c r="C382" t="s">
        <v>9505</v>
      </c>
      <c r="D382" t="s">
        <v>9506</v>
      </c>
      <c r="E382" t="s">
        <v>9507</v>
      </c>
      <c r="F382" t="s">
        <v>9508</v>
      </c>
      <c r="G382" t="s">
        <v>9509</v>
      </c>
      <c r="H382" t="s">
        <v>9510</v>
      </c>
      <c r="I382" t="s">
        <v>9511</v>
      </c>
      <c r="J382" t="s">
        <v>9512</v>
      </c>
      <c r="K382" t="s">
        <v>9513</v>
      </c>
      <c r="L382" t="s">
        <v>9514</v>
      </c>
      <c r="M382" t="s">
        <v>9515</v>
      </c>
      <c r="N382" t="s">
        <v>850</v>
      </c>
      <c r="O382" t="s">
        <v>9516</v>
      </c>
      <c r="P382" t="s">
        <v>5219</v>
      </c>
      <c r="Q382" t="s">
        <v>9517</v>
      </c>
      <c r="R382" t="s">
        <v>9518</v>
      </c>
      <c r="S382" t="s">
        <v>4801</v>
      </c>
      <c r="T382" t="s">
        <v>3494</v>
      </c>
      <c r="U382" t="s">
        <v>9519</v>
      </c>
      <c r="V382" t="s">
        <v>9520</v>
      </c>
      <c r="W382" t="s">
        <v>9521</v>
      </c>
      <c r="X382" t="s">
        <v>9522</v>
      </c>
      <c r="Y382" t="s">
        <v>2077</v>
      </c>
      <c r="Z382" t="s">
        <v>9523</v>
      </c>
      <c r="AA382" t="s">
        <v>9524</v>
      </c>
      <c r="AB382" t="s">
        <v>9525</v>
      </c>
      <c r="AC382" t="s">
        <v>9526</v>
      </c>
      <c r="AD382" t="s">
        <v>9527</v>
      </c>
    </row>
    <row r="383" spans="1:30" x14ac:dyDescent="1.25">
      <c r="A383" t="s">
        <v>19</v>
      </c>
      <c r="B383" t="s">
        <v>42</v>
      </c>
      <c r="C383" t="s">
        <v>9528</v>
      </c>
      <c r="D383" t="s">
        <v>9529</v>
      </c>
      <c r="E383" t="s">
        <v>9530</v>
      </c>
      <c r="F383" t="s">
        <v>9531</v>
      </c>
      <c r="G383" t="s">
        <v>9532</v>
      </c>
      <c r="H383" t="s">
        <v>9533</v>
      </c>
      <c r="I383" t="s">
        <v>9534</v>
      </c>
      <c r="J383" t="s">
        <v>9535</v>
      </c>
      <c r="K383" t="s">
        <v>9536</v>
      </c>
      <c r="L383" t="s">
        <v>9537</v>
      </c>
      <c r="M383" t="s">
        <v>9538</v>
      </c>
      <c r="N383" t="s">
        <v>1619</v>
      </c>
      <c r="O383" t="s">
        <v>9539</v>
      </c>
      <c r="P383" t="s">
        <v>9540</v>
      </c>
      <c r="Q383" t="s">
        <v>9541</v>
      </c>
      <c r="R383" t="s">
        <v>9542</v>
      </c>
      <c r="S383" t="s">
        <v>1253</v>
      </c>
      <c r="T383" t="s">
        <v>880</v>
      </c>
      <c r="U383" t="s">
        <v>9543</v>
      </c>
      <c r="V383" t="s">
        <v>9544</v>
      </c>
      <c r="W383" t="s">
        <v>9545</v>
      </c>
      <c r="X383" t="s">
        <v>9546</v>
      </c>
      <c r="Y383" t="s">
        <v>1636</v>
      </c>
      <c r="Z383" t="s">
        <v>9547</v>
      </c>
      <c r="AA383" t="s">
        <v>9548</v>
      </c>
      <c r="AB383" t="s">
        <v>9549</v>
      </c>
      <c r="AC383" t="s">
        <v>9550</v>
      </c>
      <c r="AD383" t="s">
        <v>9551</v>
      </c>
    </row>
    <row r="384" spans="1:30" x14ac:dyDescent="1.25">
      <c r="A384" t="s">
        <v>19</v>
      </c>
      <c r="B384" t="s">
        <v>567</v>
      </c>
      <c r="C384" t="s">
        <v>9552</v>
      </c>
      <c r="D384" t="s">
        <v>9553</v>
      </c>
      <c r="E384" t="s">
        <v>9554</v>
      </c>
      <c r="F384" t="s">
        <v>9555</v>
      </c>
      <c r="G384" t="s">
        <v>9556</v>
      </c>
      <c r="H384" t="s">
        <v>9557</v>
      </c>
      <c r="I384" t="s">
        <v>9558</v>
      </c>
      <c r="J384" t="s">
        <v>9559</v>
      </c>
      <c r="K384" t="s">
        <v>9560</v>
      </c>
      <c r="L384" t="s">
        <v>9561</v>
      </c>
      <c r="M384" t="s">
        <v>9562</v>
      </c>
      <c r="N384" t="s">
        <v>2047</v>
      </c>
      <c r="O384" t="s">
        <v>9563</v>
      </c>
      <c r="P384" t="s">
        <v>1253</v>
      </c>
      <c r="Q384" t="s">
        <v>9564</v>
      </c>
      <c r="R384" t="s">
        <v>9565</v>
      </c>
      <c r="S384" t="s">
        <v>951</v>
      </c>
      <c r="T384" t="s">
        <v>9566</v>
      </c>
      <c r="U384" t="s">
        <v>9567</v>
      </c>
      <c r="V384" t="s">
        <v>9568</v>
      </c>
      <c r="W384" t="s">
        <v>9569</v>
      </c>
      <c r="X384" t="s">
        <v>9570</v>
      </c>
      <c r="Y384" t="s">
        <v>2619</v>
      </c>
      <c r="Z384" t="s">
        <v>9571</v>
      </c>
      <c r="AA384" t="s">
        <v>9572</v>
      </c>
      <c r="AB384" t="s">
        <v>9573</v>
      </c>
      <c r="AC384" t="s">
        <v>9574</v>
      </c>
      <c r="AD384" t="s">
        <v>9575</v>
      </c>
    </row>
    <row r="385" spans="1:30" x14ac:dyDescent="1.25">
      <c r="A385" t="s">
        <v>19</v>
      </c>
      <c r="B385" t="s">
        <v>627</v>
      </c>
      <c r="C385" t="s">
        <v>9576</v>
      </c>
      <c r="D385" t="s">
        <v>9577</v>
      </c>
      <c r="E385" t="s">
        <v>5271</v>
      </c>
      <c r="F385" t="s">
        <v>9578</v>
      </c>
      <c r="G385" t="s">
        <v>9579</v>
      </c>
      <c r="H385" t="s">
        <v>9580</v>
      </c>
      <c r="I385" t="s">
        <v>9581</v>
      </c>
      <c r="J385" t="s">
        <v>9582</v>
      </c>
      <c r="K385" t="s">
        <v>9583</v>
      </c>
      <c r="L385" t="s">
        <v>5619</v>
      </c>
      <c r="M385" t="s">
        <v>9584</v>
      </c>
      <c r="N385" t="s">
        <v>850</v>
      </c>
      <c r="O385" t="s">
        <v>9585</v>
      </c>
      <c r="P385" t="s">
        <v>9586</v>
      </c>
      <c r="Q385" t="s">
        <v>9587</v>
      </c>
      <c r="R385" t="s">
        <v>9588</v>
      </c>
      <c r="S385" t="s">
        <v>2232</v>
      </c>
      <c r="T385" t="s">
        <v>7373</v>
      </c>
      <c r="U385" t="s">
        <v>9589</v>
      </c>
      <c r="V385" t="s">
        <v>9590</v>
      </c>
      <c r="W385" t="s">
        <v>9591</v>
      </c>
      <c r="X385" t="s">
        <v>9592</v>
      </c>
      <c r="Y385" t="s">
        <v>2465</v>
      </c>
      <c r="Z385" t="s">
        <v>9593</v>
      </c>
      <c r="AA385" t="s">
        <v>9594</v>
      </c>
      <c r="AB385" t="s">
        <v>9595</v>
      </c>
      <c r="AC385" t="s">
        <v>9596</v>
      </c>
      <c r="AD385" t="s">
        <v>9597</v>
      </c>
    </row>
    <row r="386" spans="1:30" x14ac:dyDescent="1.25">
      <c r="A386" t="s">
        <v>19</v>
      </c>
      <c r="B386" t="s">
        <v>619</v>
      </c>
      <c r="C386" t="s">
        <v>9598</v>
      </c>
      <c r="D386" t="s">
        <v>9599</v>
      </c>
      <c r="E386" t="s">
        <v>9600</v>
      </c>
      <c r="F386" t="s">
        <v>9601</v>
      </c>
      <c r="G386" t="s">
        <v>9602</v>
      </c>
      <c r="H386" t="s">
        <v>9603</v>
      </c>
      <c r="I386" t="s">
        <v>9604</v>
      </c>
      <c r="J386" t="s">
        <v>9605</v>
      </c>
      <c r="K386" t="s">
        <v>9606</v>
      </c>
      <c r="L386" t="s">
        <v>9607</v>
      </c>
      <c r="M386" t="s">
        <v>9608</v>
      </c>
      <c r="N386" t="s">
        <v>1619</v>
      </c>
      <c r="O386" t="s">
        <v>9609</v>
      </c>
      <c r="P386" t="s">
        <v>2795</v>
      </c>
      <c r="Q386" t="s">
        <v>9610</v>
      </c>
      <c r="R386" t="s">
        <v>9611</v>
      </c>
      <c r="S386" t="s">
        <v>1506</v>
      </c>
      <c r="T386" t="s">
        <v>3229</v>
      </c>
      <c r="U386" t="s">
        <v>9612</v>
      </c>
      <c r="V386" t="s">
        <v>9613</v>
      </c>
      <c r="W386" t="s">
        <v>9614</v>
      </c>
      <c r="X386" t="s">
        <v>9432</v>
      </c>
      <c r="Y386" t="s">
        <v>1636</v>
      </c>
      <c r="Z386" t="s">
        <v>9615</v>
      </c>
      <c r="AA386" t="s">
        <v>9616</v>
      </c>
      <c r="AB386" t="s">
        <v>9617</v>
      </c>
      <c r="AC386" t="s">
        <v>9618</v>
      </c>
      <c r="AD386" t="s">
        <v>9619</v>
      </c>
    </row>
    <row r="387" spans="1:30" x14ac:dyDescent="1.25">
      <c r="A387" t="s">
        <v>19</v>
      </c>
      <c r="B387" t="s">
        <v>666</v>
      </c>
      <c r="C387" t="s">
        <v>9620</v>
      </c>
      <c r="D387" t="s">
        <v>9621</v>
      </c>
      <c r="E387" t="s">
        <v>9622</v>
      </c>
      <c r="F387" t="s">
        <v>9623</v>
      </c>
      <c r="G387" t="s">
        <v>9624</v>
      </c>
      <c r="H387" t="s">
        <v>9625</v>
      </c>
      <c r="I387" t="s">
        <v>9626</v>
      </c>
      <c r="J387" t="s">
        <v>9627</v>
      </c>
      <c r="K387" t="s">
        <v>9628</v>
      </c>
      <c r="L387" t="s">
        <v>9629</v>
      </c>
      <c r="M387" t="s">
        <v>9630</v>
      </c>
      <c r="N387" t="s">
        <v>1611</v>
      </c>
      <c r="O387" t="s">
        <v>9631</v>
      </c>
      <c r="P387" t="s">
        <v>9632</v>
      </c>
      <c r="Q387" t="s">
        <v>9633</v>
      </c>
      <c r="R387" t="s">
        <v>9634</v>
      </c>
      <c r="S387" t="s">
        <v>1041</v>
      </c>
      <c r="T387" t="s">
        <v>7398</v>
      </c>
      <c r="U387" t="s">
        <v>9635</v>
      </c>
      <c r="V387" t="s">
        <v>9636</v>
      </c>
      <c r="W387" t="s">
        <v>9637</v>
      </c>
      <c r="X387" t="s">
        <v>9638</v>
      </c>
      <c r="Y387" t="s">
        <v>2215</v>
      </c>
      <c r="Z387" t="s">
        <v>9639</v>
      </c>
      <c r="AA387" t="s">
        <v>9640</v>
      </c>
      <c r="AB387" t="s">
        <v>9641</v>
      </c>
      <c r="AC387" t="s">
        <v>9642</v>
      </c>
      <c r="AD387" t="s">
        <v>9643</v>
      </c>
    </row>
    <row r="388" spans="1:30" x14ac:dyDescent="1.25">
      <c r="A388" t="s">
        <v>19</v>
      </c>
      <c r="B388" t="s">
        <v>393</v>
      </c>
      <c r="C388" t="s">
        <v>9644</v>
      </c>
      <c r="D388" t="s">
        <v>9645</v>
      </c>
      <c r="E388" t="s">
        <v>9646</v>
      </c>
      <c r="F388" t="s">
        <v>9647</v>
      </c>
      <c r="G388" t="s">
        <v>9648</v>
      </c>
      <c r="H388" t="s">
        <v>3465</v>
      </c>
      <c r="I388" t="s">
        <v>9649</v>
      </c>
      <c r="J388" t="s">
        <v>9650</v>
      </c>
      <c r="K388" t="s">
        <v>9651</v>
      </c>
      <c r="L388" t="s">
        <v>9652</v>
      </c>
      <c r="M388" t="s">
        <v>9653</v>
      </c>
      <c r="N388" t="s">
        <v>1611</v>
      </c>
      <c r="O388" t="s">
        <v>9654</v>
      </c>
      <c r="P388" t="s">
        <v>1138</v>
      </c>
      <c r="Q388" t="s">
        <v>9655</v>
      </c>
      <c r="R388" t="s">
        <v>9656</v>
      </c>
      <c r="S388" t="s">
        <v>2255</v>
      </c>
      <c r="T388" t="s">
        <v>877</v>
      </c>
      <c r="U388" t="s">
        <v>9657</v>
      </c>
      <c r="V388" t="s">
        <v>9658</v>
      </c>
      <c r="W388" t="s">
        <v>5542</v>
      </c>
      <c r="X388" t="s">
        <v>827</v>
      </c>
      <c r="Y388" t="s">
        <v>2619</v>
      </c>
      <c r="Z388" t="s">
        <v>9659</v>
      </c>
      <c r="AA388" t="s">
        <v>9660</v>
      </c>
      <c r="AB388" t="s">
        <v>9661</v>
      </c>
      <c r="AC388" t="s">
        <v>9662</v>
      </c>
      <c r="AD388" t="s">
        <v>9663</v>
      </c>
    </row>
    <row r="389" spans="1:30" x14ac:dyDescent="1.25">
      <c r="A389" t="s">
        <v>19</v>
      </c>
      <c r="B389" t="s">
        <v>75</v>
      </c>
      <c r="C389" t="s">
        <v>9664</v>
      </c>
      <c r="D389" t="s">
        <v>9665</v>
      </c>
      <c r="E389" t="s">
        <v>9666</v>
      </c>
      <c r="F389" t="s">
        <v>9667</v>
      </c>
      <c r="G389" t="s">
        <v>9668</v>
      </c>
      <c r="H389" t="s">
        <v>9669</v>
      </c>
      <c r="I389" t="s">
        <v>9670</v>
      </c>
      <c r="J389" t="s">
        <v>9671</v>
      </c>
      <c r="K389" t="s">
        <v>9672</v>
      </c>
      <c r="L389" t="s">
        <v>9673</v>
      </c>
      <c r="M389" t="s">
        <v>9674</v>
      </c>
      <c r="N389" t="s">
        <v>1069</v>
      </c>
      <c r="O389" t="s">
        <v>9675</v>
      </c>
      <c r="P389" t="s">
        <v>9676</v>
      </c>
      <c r="Q389" t="s">
        <v>9677</v>
      </c>
      <c r="R389" t="s">
        <v>9678</v>
      </c>
      <c r="S389" t="s">
        <v>6110</v>
      </c>
      <c r="T389" t="s">
        <v>1850</v>
      </c>
      <c r="U389" t="s">
        <v>9679</v>
      </c>
      <c r="V389" t="s">
        <v>9680</v>
      </c>
      <c r="W389" t="s">
        <v>9681</v>
      </c>
      <c r="X389" t="s">
        <v>9682</v>
      </c>
      <c r="Y389" t="s">
        <v>2285</v>
      </c>
      <c r="Z389" t="s">
        <v>9683</v>
      </c>
      <c r="AA389" t="s">
        <v>9684</v>
      </c>
      <c r="AB389" t="s">
        <v>9685</v>
      </c>
      <c r="AC389" t="s">
        <v>9686</v>
      </c>
      <c r="AD389" t="s">
        <v>9687</v>
      </c>
    </row>
    <row r="390" spans="1:30" x14ac:dyDescent="1.25">
      <c r="A390" t="s">
        <v>19</v>
      </c>
      <c r="B390" t="s">
        <v>304</v>
      </c>
      <c r="C390" t="s">
        <v>9688</v>
      </c>
      <c r="D390" t="s">
        <v>9689</v>
      </c>
      <c r="E390" t="s">
        <v>9690</v>
      </c>
      <c r="F390" t="s">
        <v>9691</v>
      </c>
      <c r="G390" t="s">
        <v>9692</v>
      </c>
      <c r="H390" t="s">
        <v>9693</v>
      </c>
      <c r="I390" t="s">
        <v>9694</v>
      </c>
      <c r="J390" t="s">
        <v>9695</v>
      </c>
      <c r="K390" t="s">
        <v>9696</v>
      </c>
      <c r="L390" t="s">
        <v>9697</v>
      </c>
      <c r="M390" t="s">
        <v>9698</v>
      </c>
      <c r="N390" t="s">
        <v>1869</v>
      </c>
      <c r="O390" t="s">
        <v>9699</v>
      </c>
      <c r="P390" t="s">
        <v>9700</v>
      </c>
      <c r="Q390" t="s">
        <v>9701</v>
      </c>
      <c r="R390" t="s">
        <v>9702</v>
      </c>
      <c r="S390" t="s">
        <v>4332</v>
      </c>
      <c r="T390" t="s">
        <v>2346</v>
      </c>
      <c r="U390" t="s">
        <v>9703</v>
      </c>
      <c r="V390" t="s">
        <v>9704</v>
      </c>
      <c r="W390" t="s">
        <v>9705</v>
      </c>
      <c r="X390" t="s">
        <v>9706</v>
      </c>
      <c r="Y390" t="s">
        <v>3899</v>
      </c>
      <c r="Z390" t="s">
        <v>9707</v>
      </c>
      <c r="AA390" t="s">
        <v>9708</v>
      </c>
      <c r="AB390" t="s">
        <v>9709</v>
      </c>
      <c r="AC390" t="s">
        <v>9710</v>
      </c>
      <c r="AD390" t="s">
        <v>9711</v>
      </c>
    </row>
    <row r="391" spans="1:30" x14ac:dyDescent="1.25">
      <c r="A391" t="s">
        <v>19</v>
      </c>
      <c r="B391" t="s">
        <v>541</v>
      </c>
      <c r="C391" t="s">
        <v>9712</v>
      </c>
      <c r="D391" t="s">
        <v>9713</v>
      </c>
      <c r="E391" t="s">
        <v>9714</v>
      </c>
      <c r="F391" t="s">
        <v>9715</v>
      </c>
      <c r="G391" t="s">
        <v>9716</v>
      </c>
      <c r="H391" t="s">
        <v>9717</v>
      </c>
      <c r="I391" t="s">
        <v>9718</v>
      </c>
      <c r="J391" t="s">
        <v>9719</v>
      </c>
      <c r="K391" t="s">
        <v>9720</v>
      </c>
      <c r="L391" t="s">
        <v>9721</v>
      </c>
      <c r="M391" t="s">
        <v>9722</v>
      </c>
      <c r="N391" t="s">
        <v>833</v>
      </c>
      <c r="O391" t="s">
        <v>9723</v>
      </c>
      <c r="P391" t="s">
        <v>9724</v>
      </c>
      <c r="Q391" t="s">
        <v>9725</v>
      </c>
      <c r="R391" t="s">
        <v>9726</v>
      </c>
      <c r="S391" t="s">
        <v>7632</v>
      </c>
      <c r="T391" t="s">
        <v>1149</v>
      </c>
      <c r="U391" t="s">
        <v>9727</v>
      </c>
      <c r="V391" t="s">
        <v>9728</v>
      </c>
      <c r="W391" t="s">
        <v>1771</v>
      </c>
      <c r="X391" t="s">
        <v>9432</v>
      </c>
      <c r="Y391" t="s">
        <v>2420</v>
      </c>
      <c r="Z391" t="s">
        <v>9729</v>
      </c>
      <c r="AA391" t="s">
        <v>9730</v>
      </c>
      <c r="AB391" t="s">
        <v>9731</v>
      </c>
      <c r="AC391" t="s">
        <v>9732</v>
      </c>
      <c r="AD391" t="s">
        <v>9733</v>
      </c>
    </row>
    <row r="392" spans="1:30" x14ac:dyDescent="1.25">
      <c r="A392" t="s">
        <v>19</v>
      </c>
      <c r="B392" t="s">
        <v>110</v>
      </c>
      <c r="C392" t="s">
        <v>9734</v>
      </c>
      <c r="D392" t="s">
        <v>9735</v>
      </c>
      <c r="E392" t="s">
        <v>9736</v>
      </c>
      <c r="F392" t="s">
        <v>9737</v>
      </c>
      <c r="G392" t="s">
        <v>9738</v>
      </c>
      <c r="H392" t="s">
        <v>9739</v>
      </c>
      <c r="I392" t="s">
        <v>9740</v>
      </c>
      <c r="J392" t="s">
        <v>9741</v>
      </c>
      <c r="K392" t="s">
        <v>9742</v>
      </c>
      <c r="L392" t="s">
        <v>9743</v>
      </c>
      <c r="M392" t="s">
        <v>9744</v>
      </c>
      <c r="N392" t="s">
        <v>1869</v>
      </c>
      <c r="O392" t="s">
        <v>9745</v>
      </c>
      <c r="P392" t="s">
        <v>9746</v>
      </c>
      <c r="Q392" t="s">
        <v>9747</v>
      </c>
      <c r="R392" t="s">
        <v>9748</v>
      </c>
      <c r="S392" t="s">
        <v>9007</v>
      </c>
      <c r="T392" t="s">
        <v>2958</v>
      </c>
      <c r="U392" t="s">
        <v>9749</v>
      </c>
      <c r="V392" t="s">
        <v>9750</v>
      </c>
      <c r="W392" t="s">
        <v>9751</v>
      </c>
      <c r="X392" t="s">
        <v>9752</v>
      </c>
      <c r="Y392" t="s">
        <v>3229</v>
      </c>
      <c r="Z392" t="s">
        <v>9753</v>
      </c>
      <c r="AA392" t="s">
        <v>9754</v>
      </c>
      <c r="AB392" t="s">
        <v>9755</v>
      </c>
      <c r="AC392" t="s">
        <v>9756</v>
      </c>
      <c r="AD392" t="s">
        <v>9757</v>
      </c>
    </row>
    <row r="393" spans="1:30" x14ac:dyDescent="1.25">
      <c r="A393" t="s">
        <v>19</v>
      </c>
      <c r="B393" t="s">
        <v>500</v>
      </c>
      <c r="C393" t="s">
        <v>9758</v>
      </c>
      <c r="D393" t="s">
        <v>9759</v>
      </c>
      <c r="E393" t="s">
        <v>9760</v>
      </c>
      <c r="F393" t="s">
        <v>9761</v>
      </c>
      <c r="G393" t="s">
        <v>9762</v>
      </c>
      <c r="H393" t="s">
        <v>9763</v>
      </c>
      <c r="I393" t="s">
        <v>9764</v>
      </c>
      <c r="J393" t="s">
        <v>9765</v>
      </c>
      <c r="K393" t="s">
        <v>9766</v>
      </c>
      <c r="L393" t="s">
        <v>9767</v>
      </c>
      <c r="M393" t="s">
        <v>9768</v>
      </c>
      <c r="N393" t="s">
        <v>833</v>
      </c>
      <c r="O393" t="s">
        <v>9769</v>
      </c>
      <c r="P393" t="s">
        <v>5932</v>
      </c>
      <c r="Q393" t="s">
        <v>9770</v>
      </c>
      <c r="R393" t="s">
        <v>9771</v>
      </c>
      <c r="S393" t="s">
        <v>9772</v>
      </c>
      <c r="T393" t="s">
        <v>2077</v>
      </c>
      <c r="U393" t="s">
        <v>9773</v>
      </c>
      <c r="V393" t="s">
        <v>9774</v>
      </c>
      <c r="W393" t="s">
        <v>9775</v>
      </c>
      <c r="X393" t="s">
        <v>9776</v>
      </c>
      <c r="Y393" t="s">
        <v>2465</v>
      </c>
      <c r="Z393" t="s">
        <v>9777</v>
      </c>
      <c r="AA393" t="s">
        <v>9778</v>
      </c>
      <c r="AB393" t="s">
        <v>9779</v>
      </c>
      <c r="AC393" t="s">
        <v>9780</v>
      </c>
      <c r="AD393" t="s">
        <v>9781</v>
      </c>
    </row>
    <row r="394" spans="1:30" x14ac:dyDescent="1.25">
      <c r="A394" t="s">
        <v>19</v>
      </c>
      <c r="B394" t="s">
        <v>526</v>
      </c>
      <c r="C394" t="s">
        <v>9782</v>
      </c>
      <c r="D394" t="s">
        <v>9783</v>
      </c>
      <c r="E394" t="s">
        <v>9784</v>
      </c>
      <c r="F394" t="s">
        <v>9785</v>
      </c>
      <c r="G394" t="s">
        <v>9786</v>
      </c>
      <c r="H394" t="s">
        <v>9787</v>
      </c>
      <c r="I394" t="s">
        <v>9788</v>
      </c>
      <c r="J394" t="s">
        <v>9789</v>
      </c>
      <c r="K394" t="s">
        <v>9790</v>
      </c>
      <c r="L394" t="s">
        <v>6416</v>
      </c>
      <c r="M394" t="s">
        <v>9791</v>
      </c>
      <c r="N394" t="s">
        <v>1869</v>
      </c>
      <c r="O394" t="s">
        <v>9792</v>
      </c>
      <c r="P394" t="s">
        <v>9793</v>
      </c>
      <c r="Q394" t="s">
        <v>9794</v>
      </c>
      <c r="R394" t="s">
        <v>9795</v>
      </c>
      <c r="S394" t="s">
        <v>2420</v>
      </c>
      <c r="T394" t="s">
        <v>2732</v>
      </c>
      <c r="U394" t="s">
        <v>9796</v>
      </c>
      <c r="V394" t="s">
        <v>9797</v>
      </c>
      <c r="W394" t="s">
        <v>9798</v>
      </c>
      <c r="X394" t="s">
        <v>9799</v>
      </c>
      <c r="Y394" t="s">
        <v>4801</v>
      </c>
      <c r="Z394" t="s">
        <v>9800</v>
      </c>
      <c r="AA394" t="s">
        <v>9801</v>
      </c>
      <c r="AB394" t="s">
        <v>9802</v>
      </c>
      <c r="AC394" t="s">
        <v>9803</v>
      </c>
      <c r="AD394" t="s">
        <v>9804</v>
      </c>
    </row>
    <row r="395" spans="1:30" x14ac:dyDescent="1.25">
      <c r="A395" t="s">
        <v>19</v>
      </c>
      <c r="B395" t="s">
        <v>421</v>
      </c>
      <c r="C395" t="s">
        <v>9805</v>
      </c>
      <c r="D395" t="s">
        <v>9806</v>
      </c>
      <c r="E395" t="s">
        <v>9807</v>
      </c>
      <c r="F395" t="s">
        <v>9808</v>
      </c>
      <c r="G395" t="s">
        <v>9809</v>
      </c>
      <c r="H395" t="s">
        <v>9810</v>
      </c>
      <c r="I395" t="s">
        <v>9811</v>
      </c>
      <c r="J395" t="s">
        <v>9812</v>
      </c>
      <c r="K395" t="s">
        <v>9813</v>
      </c>
      <c r="L395" t="s">
        <v>9814</v>
      </c>
      <c r="M395" t="s">
        <v>9815</v>
      </c>
      <c r="N395" t="s">
        <v>1552</v>
      </c>
      <c r="O395" t="s">
        <v>9816</v>
      </c>
      <c r="P395" t="s">
        <v>9817</v>
      </c>
      <c r="Q395" t="s">
        <v>9818</v>
      </c>
      <c r="R395" t="s">
        <v>9819</v>
      </c>
      <c r="S395" t="s">
        <v>5815</v>
      </c>
      <c r="T395" t="s">
        <v>1810</v>
      </c>
      <c r="U395" t="s">
        <v>9820</v>
      </c>
      <c r="V395" t="s">
        <v>9821</v>
      </c>
      <c r="W395" t="s">
        <v>9822</v>
      </c>
      <c r="X395" t="s">
        <v>9823</v>
      </c>
      <c r="Y395" t="s">
        <v>2465</v>
      </c>
      <c r="Z395" t="s">
        <v>9824</v>
      </c>
      <c r="AA395" t="s">
        <v>9825</v>
      </c>
      <c r="AB395" t="s">
        <v>9826</v>
      </c>
      <c r="AC395" t="s">
        <v>9827</v>
      </c>
      <c r="AD395" t="s">
        <v>9828</v>
      </c>
    </row>
    <row r="396" spans="1:30" x14ac:dyDescent="1.25">
      <c r="A396" t="s">
        <v>19</v>
      </c>
      <c r="B396" t="s">
        <v>145</v>
      </c>
      <c r="C396" t="s">
        <v>9829</v>
      </c>
      <c r="D396" t="s">
        <v>9830</v>
      </c>
      <c r="E396" t="s">
        <v>9831</v>
      </c>
      <c r="F396" t="s">
        <v>9832</v>
      </c>
      <c r="G396" t="s">
        <v>9833</v>
      </c>
      <c r="H396" t="s">
        <v>9834</v>
      </c>
      <c r="I396" t="s">
        <v>9835</v>
      </c>
      <c r="J396" t="s">
        <v>9836</v>
      </c>
      <c r="K396" t="s">
        <v>9837</v>
      </c>
      <c r="L396" t="s">
        <v>9838</v>
      </c>
      <c r="M396" t="s">
        <v>9839</v>
      </c>
      <c r="N396" t="s">
        <v>1506</v>
      </c>
      <c r="O396" t="s">
        <v>9840</v>
      </c>
      <c r="P396" t="s">
        <v>858</v>
      </c>
      <c r="Q396" t="s">
        <v>9841</v>
      </c>
      <c r="R396" t="s">
        <v>9842</v>
      </c>
      <c r="S396" t="s">
        <v>1892</v>
      </c>
      <c r="T396" t="s">
        <v>2346</v>
      </c>
      <c r="U396" t="s">
        <v>9843</v>
      </c>
      <c r="V396" t="s">
        <v>9844</v>
      </c>
      <c r="W396" t="s">
        <v>9845</v>
      </c>
      <c r="X396" t="s">
        <v>9846</v>
      </c>
      <c r="Y396" t="s">
        <v>2077</v>
      </c>
      <c r="Z396" t="s">
        <v>9847</v>
      </c>
      <c r="AA396" t="s">
        <v>9848</v>
      </c>
      <c r="AB396" t="s">
        <v>9849</v>
      </c>
      <c r="AC396" t="s">
        <v>9850</v>
      </c>
      <c r="AD396" t="s">
        <v>9851</v>
      </c>
    </row>
    <row r="397" spans="1:30" x14ac:dyDescent="1.25">
      <c r="A397" t="s">
        <v>19</v>
      </c>
      <c r="B397" t="s">
        <v>45</v>
      </c>
      <c r="C397" t="s">
        <v>9852</v>
      </c>
      <c r="D397" t="s">
        <v>9853</v>
      </c>
      <c r="E397" t="s">
        <v>9854</v>
      </c>
      <c r="F397" t="s">
        <v>9855</v>
      </c>
      <c r="G397" t="s">
        <v>9856</v>
      </c>
      <c r="H397" t="s">
        <v>9857</v>
      </c>
      <c r="I397" t="s">
        <v>9858</v>
      </c>
      <c r="J397" t="s">
        <v>9859</v>
      </c>
      <c r="K397" t="s">
        <v>9860</v>
      </c>
      <c r="L397" t="s">
        <v>9861</v>
      </c>
      <c r="M397" t="s">
        <v>9862</v>
      </c>
      <c r="N397" t="s">
        <v>1355</v>
      </c>
      <c r="O397" t="s">
        <v>9863</v>
      </c>
      <c r="P397" t="s">
        <v>9864</v>
      </c>
      <c r="Q397" t="s">
        <v>9865</v>
      </c>
      <c r="R397" t="s">
        <v>9866</v>
      </c>
      <c r="S397" t="s">
        <v>9867</v>
      </c>
      <c r="T397" t="s">
        <v>837</v>
      </c>
      <c r="U397" t="s">
        <v>9868</v>
      </c>
      <c r="V397" t="s">
        <v>9869</v>
      </c>
      <c r="W397" t="s">
        <v>9870</v>
      </c>
      <c r="X397" t="s">
        <v>9871</v>
      </c>
      <c r="Y397" t="s">
        <v>2420</v>
      </c>
      <c r="Z397" t="s">
        <v>9872</v>
      </c>
      <c r="AA397" t="s">
        <v>9873</v>
      </c>
      <c r="AB397" t="s">
        <v>9874</v>
      </c>
      <c r="AC397" t="s">
        <v>9875</v>
      </c>
      <c r="AD397" t="s">
        <v>9876</v>
      </c>
    </row>
    <row r="398" spans="1:30" x14ac:dyDescent="1.25">
      <c r="A398" t="s">
        <v>19</v>
      </c>
      <c r="B398" t="s">
        <v>56</v>
      </c>
      <c r="C398" t="s">
        <v>9877</v>
      </c>
      <c r="D398" t="s">
        <v>9878</v>
      </c>
      <c r="E398" t="s">
        <v>9879</v>
      </c>
      <c r="F398" t="s">
        <v>9880</v>
      </c>
      <c r="G398" t="s">
        <v>9881</v>
      </c>
      <c r="H398" t="s">
        <v>9882</v>
      </c>
      <c r="I398" t="s">
        <v>9883</v>
      </c>
      <c r="J398" t="s">
        <v>9884</v>
      </c>
      <c r="K398" t="s">
        <v>9885</v>
      </c>
      <c r="L398" t="s">
        <v>9886</v>
      </c>
      <c r="M398" t="s">
        <v>9887</v>
      </c>
      <c r="N398" t="s">
        <v>2187</v>
      </c>
      <c r="O398" t="s">
        <v>9888</v>
      </c>
      <c r="P398" t="s">
        <v>9889</v>
      </c>
      <c r="Q398" t="s">
        <v>9890</v>
      </c>
      <c r="R398" t="s">
        <v>9891</v>
      </c>
      <c r="S398" t="s">
        <v>6309</v>
      </c>
      <c r="T398" t="s">
        <v>870</v>
      </c>
      <c r="U398" t="s">
        <v>9892</v>
      </c>
      <c r="V398" t="s">
        <v>9893</v>
      </c>
      <c r="W398" t="s">
        <v>9894</v>
      </c>
      <c r="X398" t="s">
        <v>9895</v>
      </c>
      <c r="Y398" t="s">
        <v>1892</v>
      </c>
      <c r="Z398" t="s">
        <v>9896</v>
      </c>
      <c r="AA398" t="s">
        <v>9897</v>
      </c>
      <c r="AB398" t="s">
        <v>9898</v>
      </c>
      <c r="AC398" t="s">
        <v>9899</v>
      </c>
      <c r="AD398" t="s">
        <v>9900</v>
      </c>
    </row>
    <row r="399" spans="1:30" x14ac:dyDescent="1.25">
      <c r="A399" t="s">
        <v>19</v>
      </c>
      <c r="B399" t="s">
        <v>770</v>
      </c>
      <c r="C399" t="s">
        <v>9901</v>
      </c>
      <c r="D399" t="s">
        <v>9902</v>
      </c>
      <c r="E399" t="s">
        <v>9903</v>
      </c>
      <c r="F399" t="s">
        <v>9904</v>
      </c>
      <c r="G399" t="s">
        <v>9905</v>
      </c>
      <c r="H399" t="s">
        <v>9906</v>
      </c>
      <c r="I399" t="s">
        <v>9907</v>
      </c>
      <c r="J399" t="s">
        <v>9908</v>
      </c>
      <c r="K399" t="s">
        <v>9909</v>
      </c>
      <c r="L399" t="s">
        <v>9910</v>
      </c>
      <c r="M399" t="s">
        <v>9911</v>
      </c>
      <c r="N399" t="s">
        <v>833</v>
      </c>
      <c r="O399" t="s">
        <v>9912</v>
      </c>
      <c r="P399" t="s">
        <v>9913</v>
      </c>
      <c r="Q399" t="s">
        <v>9914</v>
      </c>
      <c r="R399" t="s">
        <v>9915</v>
      </c>
      <c r="S399" t="s">
        <v>9270</v>
      </c>
      <c r="T399" t="s">
        <v>833</v>
      </c>
      <c r="U399" t="s">
        <v>9916</v>
      </c>
      <c r="V399" t="s">
        <v>9917</v>
      </c>
      <c r="W399" t="s">
        <v>9918</v>
      </c>
      <c r="X399" t="s">
        <v>9919</v>
      </c>
      <c r="Y399" t="s">
        <v>2102</v>
      </c>
      <c r="Z399" t="s">
        <v>9920</v>
      </c>
      <c r="AA399" t="s">
        <v>9921</v>
      </c>
      <c r="AB399" t="s">
        <v>9922</v>
      </c>
      <c r="AC399" t="s">
        <v>9923</v>
      </c>
      <c r="AD399" t="s">
        <v>9924</v>
      </c>
    </row>
    <row r="400" spans="1:30" x14ac:dyDescent="1.25">
      <c r="A400" t="s">
        <v>19</v>
      </c>
      <c r="B400" t="s">
        <v>753</v>
      </c>
      <c r="C400" t="s">
        <v>9925</v>
      </c>
      <c r="D400" t="s">
        <v>9926</v>
      </c>
      <c r="E400" t="s">
        <v>9927</v>
      </c>
      <c r="F400" t="s">
        <v>9928</v>
      </c>
      <c r="G400" t="s">
        <v>9929</v>
      </c>
      <c r="H400" t="s">
        <v>9930</v>
      </c>
      <c r="I400" t="s">
        <v>9931</v>
      </c>
      <c r="J400" t="s">
        <v>9932</v>
      </c>
      <c r="K400" t="s">
        <v>9933</v>
      </c>
      <c r="L400" t="s">
        <v>9934</v>
      </c>
      <c r="M400" t="s">
        <v>9935</v>
      </c>
      <c r="N400" t="s">
        <v>1850</v>
      </c>
      <c r="O400" t="s">
        <v>9936</v>
      </c>
      <c r="P400" t="s">
        <v>9937</v>
      </c>
      <c r="Q400" t="s">
        <v>9938</v>
      </c>
      <c r="R400" t="s">
        <v>9939</v>
      </c>
      <c r="S400" t="s">
        <v>1972</v>
      </c>
      <c r="T400" t="s">
        <v>1611</v>
      </c>
      <c r="U400" t="s">
        <v>9940</v>
      </c>
      <c r="V400" t="s">
        <v>9941</v>
      </c>
      <c r="W400" t="s">
        <v>9942</v>
      </c>
      <c r="X400" t="s">
        <v>9943</v>
      </c>
      <c r="Y400" t="s">
        <v>2420</v>
      </c>
      <c r="Z400" t="s">
        <v>9944</v>
      </c>
      <c r="AA400" t="s">
        <v>9945</v>
      </c>
      <c r="AB400" t="s">
        <v>9946</v>
      </c>
      <c r="AC400" t="s">
        <v>9947</v>
      </c>
      <c r="AD400" t="s">
        <v>9948</v>
      </c>
    </row>
    <row r="401" spans="1:30" x14ac:dyDescent="1.25">
      <c r="A401" t="s">
        <v>19</v>
      </c>
      <c r="B401" t="s">
        <v>492</v>
      </c>
      <c r="C401" t="s">
        <v>9949</v>
      </c>
      <c r="D401" t="s">
        <v>9950</v>
      </c>
      <c r="E401" t="s">
        <v>9951</v>
      </c>
      <c r="F401" t="s">
        <v>9952</v>
      </c>
      <c r="G401" t="s">
        <v>9953</v>
      </c>
      <c r="H401" t="s">
        <v>9954</v>
      </c>
      <c r="I401" t="s">
        <v>9955</v>
      </c>
      <c r="J401" t="s">
        <v>9956</v>
      </c>
      <c r="K401" t="s">
        <v>9957</v>
      </c>
      <c r="L401" t="s">
        <v>9958</v>
      </c>
      <c r="M401" t="s">
        <v>9959</v>
      </c>
      <c r="N401" t="s">
        <v>2346</v>
      </c>
      <c r="O401" t="s">
        <v>9960</v>
      </c>
      <c r="P401" t="s">
        <v>4577</v>
      </c>
      <c r="Q401" t="s">
        <v>9961</v>
      </c>
      <c r="R401" t="s">
        <v>9962</v>
      </c>
      <c r="S401" t="s">
        <v>9963</v>
      </c>
      <c r="T401" t="s">
        <v>1191</v>
      </c>
      <c r="U401" t="s">
        <v>9964</v>
      </c>
      <c r="V401" t="s">
        <v>9965</v>
      </c>
      <c r="W401" t="s">
        <v>9966</v>
      </c>
      <c r="X401" t="s">
        <v>1911</v>
      </c>
      <c r="Y401" t="s">
        <v>3444</v>
      </c>
      <c r="Z401" t="s">
        <v>9967</v>
      </c>
      <c r="AA401" t="s">
        <v>9968</v>
      </c>
      <c r="AB401" t="s">
        <v>9969</v>
      </c>
      <c r="AC401" t="s">
        <v>9970</v>
      </c>
      <c r="AD401" t="s">
        <v>9971</v>
      </c>
    </row>
    <row r="402" spans="1:30" x14ac:dyDescent="1.25">
      <c r="A402" t="s">
        <v>19</v>
      </c>
      <c r="B402" t="s">
        <v>120</v>
      </c>
      <c r="C402" t="s">
        <v>9972</v>
      </c>
      <c r="D402" t="s">
        <v>9973</v>
      </c>
      <c r="E402" t="s">
        <v>9974</v>
      </c>
      <c r="F402" t="s">
        <v>9975</v>
      </c>
      <c r="G402" t="s">
        <v>9976</v>
      </c>
      <c r="H402" t="s">
        <v>9977</v>
      </c>
      <c r="I402" t="s">
        <v>9978</v>
      </c>
      <c r="J402" t="s">
        <v>9979</v>
      </c>
      <c r="K402" t="s">
        <v>9980</v>
      </c>
      <c r="L402" t="s">
        <v>9981</v>
      </c>
      <c r="M402" t="s">
        <v>9982</v>
      </c>
      <c r="N402" t="s">
        <v>1064</v>
      </c>
      <c r="O402" t="s">
        <v>9983</v>
      </c>
      <c r="P402" t="s">
        <v>9984</v>
      </c>
      <c r="Q402" t="s">
        <v>9985</v>
      </c>
      <c r="R402" t="s">
        <v>9986</v>
      </c>
      <c r="S402" t="s">
        <v>9987</v>
      </c>
      <c r="T402" t="s">
        <v>870</v>
      </c>
      <c r="U402" t="s">
        <v>9988</v>
      </c>
      <c r="V402" t="s">
        <v>9989</v>
      </c>
      <c r="W402" t="s">
        <v>9990</v>
      </c>
      <c r="X402" t="s">
        <v>9991</v>
      </c>
      <c r="Y402" t="s">
        <v>1636</v>
      </c>
      <c r="Z402" t="s">
        <v>9992</v>
      </c>
      <c r="AA402" t="s">
        <v>9993</v>
      </c>
      <c r="AB402" t="s">
        <v>9994</v>
      </c>
      <c r="AC402" t="s">
        <v>9995</v>
      </c>
      <c r="AD402" t="s">
        <v>9996</v>
      </c>
    </row>
    <row r="403" spans="1:30" x14ac:dyDescent="1.25">
      <c r="A403" t="s">
        <v>19</v>
      </c>
      <c r="B403" t="s">
        <v>157</v>
      </c>
      <c r="C403" t="s">
        <v>9997</v>
      </c>
      <c r="D403" t="s">
        <v>9998</v>
      </c>
      <c r="E403" t="s">
        <v>9999</v>
      </c>
      <c r="F403" t="s">
        <v>10000</v>
      </c>
      <c r="G403" t="s">
        <v>10001</v>
      </c>
      <c r="H403" t="s">
        <v>10002</v>
      </c>
      <c r="I403" t="s">
        <v>10003</v>
      </c>
      <c r="J403" t="s">
        <v>10004</v>
      </c>
      <c r="K403" t="s">
        <v>10005</v>
      </c>
      <c r="L403" t="s">
        <v>10006</v>
      </c>
      <c r="M403" t="s">
        <v>10007</v>
      </c>
      <c r="N403" t="s">
        <v>1850</v>
      </c>
      <c r="O403" t="s">
        <v>10008</v>
      </c>
      <c r="P403" t="s">
        <v>10009</v>
      </c>
      <c r="Q403" t="s">
        <v>10010</v>
      </c>
      <c r="R403" t="s">
        <v>10011</v>
      </c>
      <c r="S403" t="s">
        <v>6618</v>
      </c>
      <c r="T403" t="s">
        <v>1674</v>
      </c>
      <c r="U403" t="s">
        <v>10012</v>
      </c>
      <c r="V403" t="s">
        <v>10013</v>
      </c>
      <c r="W403" t="s">
        <v>10014</v>
      </c>
      <c r="X403" t="s">
        <v>10015</v>
      </c>
      <c r="Y403" t="s">
        <v>4801</v>
      </c>
      <c r="Z403" t="s">
        <v>10016</v>
      </c>
      <c r="AA403" t="s">
        <v>10017</v>
      </c>
      <c r="AB403" t="s">
        <v>10018</v>
      </c>
      <c r="AC403" t="s">
        <v>10019</v>
      </c>
      <c r="AD403" t="s">
        <v>10020</v>
      </c>
    </row>
    <row r="404" spans="1:30" x14ac:dyDescent="1.25">
      <c r="A404" t="s">
        <v>19</v>
      </c>
      <c r="B404" t="s">
        <v>242</v>
      </c>
      <c r="C404" t="s">
        <v>10021</v>
      </c>
      <c r="D404" t="s">
        <v>10022</v>
      </c>
      <c r="E404" t="s">
        <v>10023</v>
      </c>
      <c r="F404" t="s">
        <v>10024</v>
      </c>
      <c r="G404" t="s">
        <v>10025</v>
      </c>
      <c r="H404" t="s">
        <v>10026</v>
      </c>
      <c r="I404" t="s">
        <v>10027</v>
      </c>
      <c r="J404" t="s">
        <v>10028</v>
      </c>
      <c r="K404" t="s">
        <v>10029</v>
      </c>
      <c r="L404" t="s">
        <v>10030</v>
      </c>
      <c r="M404" t="s">
        <v>10031</v>
      </c>
      <c r="N404" t="s">
        <v>2255</v>
      </c>
      <c r="O404" t="s">
        <v>10032</v>
      </c>
      <c r="P404" t="s">
        <v>10033</v>
      </c>
      <c r="Q404" t="s">
        <v>10034</v>
      </c>
      <c r="R404" t="s">
        <v>10035</v>
      </c>
      <c r="S404" t="s">
        <v>4905</v>
      </c>
      <c r="T404" t="s">
        <v>1640</v>
      </c>
      <c r="U404" t="s">
        <v>10036</v>
      </c>
      <c r="V404" t="s">
        <v>10037</v>
      </c>
      <c r="W404" t="s">
        <v>10038</v>
      </c>
      <c r="X404" t="s">
        <v>10039</v>
      </c>
      <c r="Y404" t="s">
        <v>3444</v>
      </c>
      <c r="Z404" t="s">
        <v>10040</v>
      </c>
      <c r="AA404" t="s">
        <v>10041</v>
      </c>
      <c r="AB404" t="s">
        <v>10042</v>
      </c>
      <c r="AC404" t="s">
        <v>10043</v>
      </c>
      <c r="AD404" t="s">
        <v>10044</v>
      </c>
    </row>
    <row r="405" spans="1:30" x14ac:dyDescent="1.25">
      <c r="A405" t="s">
        <v>19</v>
      </c>
      <c r="B405" t="s">
        <v>501</v>
      </c>
      <c r="C405" t="s">
        <v>10045</v>
      </c>
      <c r="D405" t="s">
        <v>10046</v>
      </c>
      <c r="E405" t="s">
        <v>10047</v>
      </c>
      <c r="F405" t="s">
        <v>10048</v>
      </c>
      <c r="G405" t="s">
        <v>10049</v>
      </c>
      <c r="H405" t="s">
        <v>10050</v>
      </c>
      <c r="I405" t="s">
        <v>10051</v>
      </c>
      <c r="J405" t="s">
        <v>10052</v>
      </c>
      <c r="K405" t="s">
        <v>10053</v>
      </c>
      <c r="L405" t="s">
        <v>10054</v>
      </c>
      <c r="M405" t="s">
        <v>10055</v>
      </c>
      <c r="N405" t="s">
        <v>1611</v>
      </c>
      <c r="O405" t="s">
        <v>10056</v>
      </c>
      <c r="P405" t="s">
        <v>4043</v>
      </c>
      <c r="Q405" t="s">
        <v>10057</v>
      </c>
      <c r="R405" t="s">
        <v>10058</v>
      </c>
      <c r="S405" t="s">
        <v>1459</v>
      </c>
      <c r="T405" t="s">
        <v>925</v>
      </c>
      <c r="U405" t="s">
        <v>10059</v>
      </c>
      <c r="V405" t="s">
        <v>10060</v>
      </c>
      <c r="W405" t="s">
        <v>6802</v>
      </c>
      <c r="X405" t="s">
        <v>10061</v>
      </c>
      <c r="Y405" t="s">
        <v>3229</v>
      </c>
      <c r="Z405" t="s">
        <v>10062</v>
      </c>
      <c r="AA405" t="s">
        <v>10063</v>
      </c>
      <c r="AB405" t="s">
        <v>10064</v>
      </c>
      <c r="AC405" t="s">
        <v>10065</v>
      </c>
      <c r="AD405" t="s">
        <v>10066</v>
      </c>
    </row>
    <row r="406" spans="1:30" x14ac:dyDescent="1.25">
      <c r="A406" t="s">
        <v>19</v>
      </c>
      <c r="B406" t="s">
        <v>754</v>
      </c>
      <c r="C406" t="s">
        <v>10067</v>
      </c>
      <c r="D406" t="s">
        <v>10068</v>
      </c>
      <c r="E406" t="s">
        <v>10069</v>
      </c>
      <c r="F406" t="s">
        <v>10070</v>
      </c>
      <c r="G406" t="s">
        <v>10071</v>
      </c>
      <c r="H406" t="s">
        <v>10072</v>
      </c>
      <c r="I406" t="s">
        <v>10073</v>
      </c>
      <c r="J406" t="s">
        <v>10074</v>
      </c>
      <c r="K406" t="s">
        <v>10075</v>
      </c>
      <c r="L406" t="s">
        <v>10076</v>
      </c>
      <c r="M406" t="s">
        <v>10077</v>
      </c>
      <c r="N406" t="s">
        <v>1355</v>
      </c>
      <c r="O406" t="s">
        <v>10078</v>
      </c>
      <c r="P406" t="s">
        <v>1191</v>
      </c>
      <c r="Q406" t="s">
        <v>10079</v>
      </c>
      <c r="R406" t="s">
        <v>10080</v>
      </c>
      <c r="S406" t="s">
        <v>6766</v>
      </c>
      <c r="T406" t="s">
        <v>1611</v>
      </c>
      <c r="U406" t="s">
        <v>10081</v>
      </c>
      <c r="V406" t="s">
        <v>10082</v>
      </c>
      <c r="W406" t="s">
        <v>6389</v>
      </c>
      <c r="X406" t="s">
        <v>10083</v>
      </c>
      <c r="Y406" t="s">
        <v>1636</v>
      </c>
      <c r="Z406" t="s">
        <v>10084</v>
      </c>
      <c r="AA406" t="s">
        <v>10085</v>
      </c>
      <c r="AB406" t="s">
        <v>10086</v>
      </c>
      <c r="AC406" t="s">
        <v>10087</v>
      </c>
      <c r="AD406" t="s">
        <v>10088</v>
      </c>
    </row>
    <row r="407" spans="1:30" x14ac:dyDescent="1.25">
      <c r="A407" t="s">
        <v>19</v>
      </c>
      <c r="B407" t="s">
        <v>262</v>
      </c>
      <c r="C407" t="s">
        <v>10089</v>
      </c>
      <c r="D407" t="s">
        <v>10090</v>
      </c>
      <c r="E407" t="s">
        <v>10091</v>
      </c>
      <c r="F407" t="s">
        <v>10092</v>
      </c>
      <c r="G407" t="s">
        <v>10093</v>
      </c>
      <c r="H407" t="s">
        <v>10094</v>
      </c>
      <c r="I407" t="s">
        <v>10095</v>
      </c>
      <c r="J407" t="s">
        <v>10096</v>
      </c>
      <c r="K407" t="s">
        <v>10097</v>
      </c>
      <c r="L407" t="s">
        <v>10098</v>
      </c>
      <c r="M407" t="s">
        <v>10099</v>
      </c>
      <c r="N407" t="s">
        <v>2255</v>
      </c>
      <c r="O407" t="s">
        <v>10100</v>
      </c>
      <c r="P407" t="s">
        <v>10101</v>
      </c>
      <c r="Q407" t="s">
        <v>10102</v>
      </c>
      <c r="R407" t="s">
        <v>10103</v>
      </c>
      <c r="S407" t="s">
        <v>10104</v>
      </c>
      <c r="T407" t="s">
        <v>1403</v>
      </c>
      <c r="U407" t="s">
        <v>10105</v>
      </c>
      <c r="V407" t="s">
        <v>10106</v>
      </c>
      <c r="W407" t="s">
        <v>10107</v>
      </c>
      <c r="X407" t="s">
        <v>10108</v>
      </c>
      <c r="Y407" t="s">
        <v>1636</v>
      </c>
      <c r="Z407" t="s">
        <v>10109</v>
      </c>
      <c r="AA407" t="s">
        <v>10110</v>
      </c>
      <c r="AB407" t="s">
        <v>10111</v>
      </c>
      <c r="AC407" t="s">
        <v>10112</v>
      </c>
      <c r="AD407" t="s">
        <v>10113</v>
      </c>
    </row>
    <row r="408" spans="1:30" x14ac:dyDescent="1.25">
      <c r="A408" t="s">
        <v>19</v>
      </c>
      <c r="B408" t="s">
        <v>284</v>
      </c>
      <c r="C408" t="s">
        <v>10114</v>
      </c>
      <c r="D408" t="s">
        <v>10115</v>
      </c>
      <c r="E408" t="s">
        <v>10116</v>
      </c>
      <c r="F408" t="s">
        <v>10117</v>
      </c>
      <c r="G408" t="s">
        <v>10118</v>
      </c>
      <c r="H408" t="s">
        <v>10119</v>
      </c>
      <c r="I408" t="s">
        <v>10120</v>
      </c>
      <c r="J408" t="s">
        <v>10121</v>
      </c>
      <c r="K408" t="s">
        <v>10122</v>
      </c>
      <c r="L408" t="s">
        <v>10123</v>
      </c>
      <c r="M408" t="s">
        <v>10124</v>
      </c>
      <c r="N408" t="s">
        <v>1433</v>
      </c>
      <c r="O408" t="s">
        <v>10125</v>
      </c>
      <c r="P408" t="s">
        <v>10126</v>
      </c>
      <c r="Q408" t="s">
        <v>10127</v>
      </c>
      <c r="R408" t="s">
        <v>10128</v>
      </c>
      <c r="S408" t="s">
        <v>3851</v>
      </c>
      <c r="T408" t="s">
        <v>1069</v>
      </c>
      <c r="U408" t="s">
        <v>10129</v>
      </c>
      <c r="V408" t="s">
        <v>10130</v>
      </c>
      <c r="W408" t="s">
        <v>10131</v>
      </c>
      <c r="X408" t="s">
        <v>10132</v>
      </c>
      <c r="Y408" t="s">
        <v>1923</v>
      </c>
      <c r="Z408" t="s">
        <v>10133</v>
      </c>
      <c r="AA408" t="s">
        <v>10134</v>
      </c>
      <c r="AB408" t="s">
        <v>10135</v>
      </c>
      <c r="AC408" t="s">
        <v>10136</v>
      </c>
      <c r="AD408" t="s">
        <v>827</v>
      </c>
    </row>
    <row r="409" spans="1:30" x14ac:dyDescent="1.25">
      <c r="A409" t="s">
        <v>19</v>
      </c>
      <c r="B409" t="s">
        <v>532</v>
      </c>
      <c r="C409" t="s">
        <v>10137</v>
      </c>
      <c r="D409" t="s">
        <v>10138</v>
      </c>
      <c r="E409" t="s">
        <v>10139</v>
      </c>
      <c r="F409" t="s">
        <v>10140</v>
      </c>
      <c r="G409" t="s">
        <v>8686</v>
      </c>
      <c r="H409" t="s">
        <v>10141</v>
      </c>
      <c r="I409" t="s">
        <v>10142</v>
      </c>
      <c r="J409" t="s">
        <v>10143</v>
      </c>
      <c r="K409" t="s">
        <v>10144</v>
      </c>
      <c r="L409" t="s">
        <v>10145</v>
      </c>
      <c r="M409" t="s">
        <v>10146</v>
      </c>
      <c r="N409" t="s">
        <v>1869</v>
      </c>
      <c r="O409" t="s">
        <v>10147</v>
      </c>
      <c r="P409" t="s">
        <v>10148</v>
      </c>
      <c r="Q409" t="s">
        <v>10149</v>
      </c>
      <c r="R409" t="s">
        <v>10150</v>
      </c>
      <c r="S409" t="s">
        <v>4256</v>
      </c>
      <c r="T409" t="s">
        <v>850</v>
      </c>
      <c r="U409" t="s">
        <v>10151</v>
      </c>
      <c r="V409" t="s">
        <v>10152</v>
      </c>
      <c r="W409" t="s">
        <v>10153</v>
      </c>
      <c r="X409" t="s">
        <v>10154</v>
      </c>
      <c r="Y409" t="s">
        <v>2732</v>
      </c>
      <c r="Z409" t="s">
        <v>10155</v>
      </c>
      <c r="AA409" t="s">
        <v>10156</v>
      </c>
      <c r="AB409" t="s">
        <v>10157</v>
      </c>
      <c r="AC409" t="s">
        <v>10158</v>
      </c>
      <c r="AD409" t="s">
        <v>10159</v>
      </c>
    </row>
    <row r="410" spans="1:30" x14ac:dyDescent="1.25">
      <c r="A410" t="s">
        <v>20</v>
      </c>
      <c r="B410" t="s">
        <v>136</v>
      </c>
      <c r="C410" t="s">
        <v>10160</v>
      </c>
      <c r="D410" t="s">
        <v>10161</v>
      </c>
      <c r="E410" t="s">
        <v>10162</v>
      </c>
      <c r="F410" t="s">
        <v>10163</v>
      </c>
      <c r="G410" t="s">
        <v>10164</v>
      </c>
      <c r="H410" t="s">
        <v>9864</v>
      </c>
      <c r="I410" t="s">
        <v>10165</v>
      </c>
      <c r="J410" t="s">
        <v>10166</v>
      </c>
      <c r="K410" t="s">
        <v>10167</v>
      </c>
      <c r="L410" t="s">
        <v>827</v>
      </c>
      <c r="M410" t="s">
        <v>10168</v>
      </c>
      <c r="N410" t="s">
        <v>957</v>
      </c>
      <c r="O410" t="s">
        <v>10169</v>
      </c>
      <c r="P410" t="s">
        <v>827</v>
      </c>
      <c r="Q410" t="s">
        <v>10170</v>
      </c>
      <c r="R410" t="s">
        <v>8705</v>
      </c>
      <c r="S410" t="s">
        <v>1998</v>
      </c>
      <c r="T410" t="s">
        <v>827</v>
      </c>
      <c r="U410" t="s">
        <v>10171</v>
      </c>
      <c r="V410" t="s">
        <v>10171</v>
      </c>
      <c r="W410" t="s">
        <v>827</v>
      </c>
      <c r="X410" t="s">
        <v>10172</v>
      </c>
      <c r="Y410" t="s">
        <v>827</v>
      </c>
      <c r="Z410" t="s">
        <v>8240</v>
      </c>
      <c r="AA410" t="s">
        <v>10173</v>
      </c>
      <c r="AB410" t="s">
        <v>10174</v>
      </c>
      <c r="AC410" t="s">
        <v>10175</v>
      </c>
      <c r="AD410" t="s">
        <v>10176</v>
      </c>
    </row>
    <row r="411" spans="1:30" x14ac:dyDescent="1.25">
      <c r="A411" t="s">
        <v>20</v>
      </c>
      <c r="B411" t="s">
        <v>156</v>
      </c>
      <c r="C411" t="s">
        <v>10177</v>
      </c>
      <c r="D411" t="s">
        <v>10178</v>
      </c>
      <c r="E411" t="s">
        <v>10179</v>
      </c>
      <c r="F411" t="s">
        <v>10180</v>
      </c>
      <c r="G411" t="s">
        <v>1506</v>
      </c>
      <c r="H411" t="s">
        <v>10181</v>
      </c>
      <c r="I411" t="s">
        <v>10182</v>
      </c>
      <c r="J411" t="s">
        <v>10183</v>
      </c>
      <c r="K411" t="s">
        <v>903</v>
      </c>
      <c r="L411" t="s">
        <v>10184</v>
      </c>
      <c r="M411" t="s">
        <v>10185</v>
      </c>
      <c r="N411" t="s">
        <v>903</v>
      </c>
      <c r="O411" t="s">
        <v>10186</v>
      </c>
      <c r="P411" t="s">
        <v>827</v>
      </c>
      <c r="Q411" t="s">
        <v>10187</v>
      </c>
      <c r="R411" t="s">
        <v>10188</v>
      </c>
      <c r="S411" t="s">
        <v>827</v>
      </c>
      <c r="T411" t="s">
        <v>10189</v>
      </c>
      <c r="U411" t="s">
        <v>10190</v>
      </c>
      <c r="V411" t="s">
        <v>10191</v>
      </c>
      <c r="W411" t="s">
        <v>875</v>
      </c>
      <c r="X411" t="s">
        <v>10192</v>
      </c>
      <c r="Y411" t="s">
        <v>827</v>
      </c>
      <c r="Z411" t="s">
        <v>10193</v>
      </c>
      <c r="AA411" t="s">
        <v>10194</v>
      </c>
      <c r="AB411" t="s">
        <v>10195</v>
      </c>
      <c r="AC411" t="s">
        <v>10196</v>
      </c>
      <c r="AD411" t="s">
        <v>1576</v>
      </c>
    </row>
    <row r="412" spans="1:30" x14ac:dyDescent="1.25">
      <c r="A412" t="s">
        <v>20</v>
      </c>
      <c r="B412" t="s">
        <v>173</v>
      </c>
      <c r="C412" t="s">
        <v>10197</v>
      </c>
      <c r="D412" t="s">
        <v>10198</v>
      </c>
      <c r="E412" t="s">
        <v>10199</v>
      </c>
      <c r="F412" t="s">
        <v>10200</v>
      </c>
      <c r="G412" t="s">
        <v>2125</v>
      </c>
      <c r="H412" t="s">
        <v>10201</v>
      </c>
      <c r="I412" t="s">
        <v>10202</v>
      </c>
      <c r="J412" t="s">
        <v>10203</v>
      </c>
      <c r="K412" t="s">
        <v>2029</v>
      </c>
      <c r="L412" t="s">
        <v>10204</v>
      </c>
      <c r="M412" t="s">
        <v>10205</v>
      </c>
      <c r="N412" t="s">
        <v>957</v>
      </c>
      <c r="O412" t="s">
        <v>10206</v>
      </c>
      <c r="P412" t="s">
        <v>827</v>
      </c>
      <c r="Q412" t="s">
        <v>10207</v>
      </c>
      <c r="R412" t="s">
        <v>10208</v>
      </c>
      <c r="S412" t="s">
        <v>1674</v>
      </c>
      <c r="T412" t="s">
        <v>4774</v>
      </c>
      <c r="U412" t="s">
        <v>10209</v>
      </c>
      <c r="V412" t="s">
        <v>10210</v>
      </c>
      <c r="W412" t="s">
        <v>1403</v>
      </c>
      <c r="X412" t="s">
        <v>10211</v>
      </c>
      <c r="Y412" t="s">
        <v>827</v>
      </c>
      <c r="Z412" t="s">
        <v>10212</v>
      </c>
      <c r="AA412" t="s">
        <v>10213</v>
      </c>
      <c r="AB412" t="s">
        <v>10214</v>
      </c>
      <c r="AC412" t="s">
        <v>10215</v>
      </c>
      <c r="AD412" t="s">
        <v>10216</v>
      </c>
    </row>
    <row r="413" spans="1:30" x14ac:dyDescent="1.25">
      <c r="A413" t="s">
        <v>20</v>
      </c>
      <c r="B413" t="s">
        <v>292</v>
      </c>
      <c r="C413" t="s">
        <v>10217</v>
      </c>
      <c r="D413" t="s">
        <v>10218</v>
      </c>
      <c r="E413" t="s">
        <v>10219</v>
      </c>
      <c r="F413" t="s">
        <v>10220</v>
      </c>
      <c r="G413" t="s">
        <v>8022</v>
      </c>
      <c r="H413" t="s">
        <v>10221</v>
      </c>
      <c r="I413" t="s">
        <v>10222</v>
      </c>
      <c r="J413" t="s">
        <v>8753</v>
      </c>
      <c r="K413" t="s">
        <v>3920</v>
      </c>
      <c r="L413" t="s">
        <v>10223</v>
      </c>
      <c r="M413" t="s">
        <v>10224</v>
      </c>
      <c r="N413" t="s">
        <v>1998</v>
      </c>
      <c r="O413" t="s">
        <v>10225</v>
      </c>
      <c r="P413" t="s">
        <v>827</v>
      </c>
      <c r="Q413" t="s">
        <v>10226</v>
      </c>
      <c r="R413" t="s">
        <v>10227</v>
      </c>
      <c r="S413" t="s">
        <v>1005</v>
      </c>
      <c r="T413" t="s">
        <v>827</v>
      </c>
      <c r="U413" t="s">
        <v>10228</v>
      </c>
      <c r="V413" t="s">
        <v>10228</v>
      </c>
      <c r="W413" t="s">
        <v>827</v>
      </c>
      <c r="X413" t="s">
        <v>10229</v>
      </c>
      <c r="Y413" t="s">
        <v>827</v>
      </c>
      <c r="Z413" t="s">
        <v>10230</v>
      </c>
      <c r="AA413" t="s">
        <v>10231</v>
      </c>
      <c r="AB413" t="s">
        <v>10232</v>
      </c>
      <c r="AC413" t="s">
        <v>10233</v>
      </c>
      <c r="AD413" t="s">
        <v>10234</v>
      </c>
    </row>
    <row r="414" spans="1:30" x14ac:dyDescent="1.25">
      <c r="A414" t="s">
        <v>20</v>
      </c>
      <c r="B414" t="s">
        <v>293</v>
      </c>
      <c r="C414" t="s">
        <v>10235</v>
      </c>
      <c r="D414" t="s">
        <v>10236</v>
      </c>
      <c r="E414" t="s">
        <v>10237</v>
      </c>
      <c r="F414" t="s">
        <v>10238</v>
      </c>
      <c r="G414" t="s">
        <v>10239</v>
      </c>
      <c r="H414" t="s">
        <v>10240</v>
      </c>
      <c r="I414" t="s">
        <v>10241</v>
      </c>
      <c r="J414" t="s">
        <v>10242</v>
      </c>
      <c r="K414" t="s">
        <v>10243</v>
      </c>
      <c r="L414" t="s">
        <v>10244</v>
      </c>
      <c r="M414" t="s">
        <v>10245</v>
      </c>
      <c r="N414" t="s">
        <v>1998</v>
      </c>
      <c r="O414" t="s">
        <v>10246</v>
      </c>
      <c r="P414" t="s">
        <v>827</v>
      </c>
      <c r="Q414" t="s">
        <v>10247</v>
      </c>
      <c r="R414" t="s">
        <v>10248</v>
      </c>
      <c r="S414" t="s">
        <v>1064</v>
      </c>
      <c r="T414" t="s">
        <v>827</v>
      </c>
      <c r="U414" t="s">
        <v>10249</v>
      </c>
      <c r="V414" t="s">
        <v>10250</v>
      </c>
      <c r="W414" t="s">
        <v>1058</v>
      </c>
      <c r="X414" t="s">
        <v>10251</v>
      </c>
      <c r="Y414" t="s">
        <v>874</v>
      </c>
      <c r="Z414" t="s">
        <v>10252</v>
      </c>
      <c r="AA414" t="s">
        <v>10253</v>
      </c>
      <c r="AB414" t="s">
        <v>10254</v>
      </c>
      <c r="AC414" t="s">
        <v>10255</v>
      </c>
      <c r="AD414" t="s">
        <v>10256</v>
      </c>
    </row>
    <row r="415" spans="1:30" x14ac:dyDescent="1.25">
      <c r="A415" t="s">
        <v>20</v>
      </c>
      <c r="B415" t="s">
        <v>325</v>
      </c>
      <c r="C415" t="s">
        <v>10257</v>
      </c>
      <c r="D415" t="s">
        <v>10258</v>
      </c>
      <c r="E415" t="s">
        <v>10259</v>
      </c>
      <c r="F415" t="s">
        <v>10260</v>
      </c>
      <c r="G415" t="s">
        <v>10261</v>
      </c>
      <c r="H415" t="s">
        <v>10262</v>
      </c>
      <c r="I415" t="s">
        <v>10263</v>
      </c>
      <c r="J415" t="s">
        <v>10264</v>
      </c>
      <c r="K415" t="s">
        <v>827</v>
      </c>
      <c r="L415" t="s">
        <v>3294</v>
      </c>
      <c r="M415" t="s">
        <v>10265</v>
      </c>
      <c r="N415" t="s">
        <v>957</v>
      </c>
      <c r="O415" t="s">
        <v>10266</v>
      </c>
      <c r="P415" t="s">
        <v>827</v>
      </c>
      <c r="Q415" t="s">
        <v>10267</v>
      </c>
      <c r="R415" t="s">
        <v>10268</v>
      </c>
      <c r="S415" t="s">
        <v>1869</v>
      </c>
      <c r="T415" t="s">
        <v>827</v>
      </c>
      <c r="U415" t="s">
        <v>10269</v>
      </c>
      <c r="V415" t="s">
        <v>10269</v>
      </c>
      <c r="W415" t="s">
        <v>827</v>
      </c>
      <c r="X415" t="s">
        <v>10270</v>
      </c>
      <c r="Y415" t="s">
        <v>827</v>
      </c>
      <c r="Z415" t="s">
        <v>10271</v>
      </c>
      <c r="AA415" t="s">
        <v>10272</v>
      </c>
      <c r="AB415" t="s">
        <v>10273</v>
      </c>
      <c r="AC415" t="s">
        <v>10274</v>
      </c>
      <c r="AD415" t="s">
        <v>827</v>
      </c>
    </row>
    <row r="416" spans="1:30" x14ac:dyDescent="1.25">
      <c r="A416" t="s">
        <v>20</v>
      </c>
      <c r="B416" t="s">
        <v>333</v>
      </c>
      <c r="C416" t="s">
        <v>5596</v>
      </c>
      <c r="D416" t="s">
        <v>10275</v>
      </c>
      <c r="E416" t="s">
        <v>10276</v>
      </c>
      <c r="F416" t="s">
        <v>10277</v>
      </c>
      <c r="G416" t="s">
        <v>5452</v>
      </c>
      <c r="H416" t="s">
        <v>833</v>
      </c>
      <c r="I416" t="s">
        <v>10278</v>
      </c>
      <c r="J416" t="s">
        <v>10279</v>
      </c>
      <c r="K416" t="s">
        <v>10280</v>
      </c>
      <c r="L416" t="s">
        <v>827</v>
      </c>
      <c r="M416" t="s">
        <v>10281</v>
      </c>
      <c r="N416" t="s">
        <v>1064</v>
      </c>
      <c r="O416" t="s">
        <v>10282</v>
      </c>
      <c r="P416" t="s">
        <v>827</v>
      </c>
      <c r="Q416" t="s">
        <v>10283</v>
      </c>
      <c r="R416" t="s">
        <v>10284</v>
      </c>
      <c r="S416" t="s">
        <v>2958</v>
      </c>
      <c r="T416" t="s">
        <v>827</v>
      </c>
      <c r="U416" t="s">
        <v>10285</v>
      </c>
      <c r="V416" t="s">
        <v>10286</v>
      </c>
      <c r="W416" t="s">
        <v>875</v>
      </c>
      <c r="X416" t="s">
        <v>6911</v>
      </c>
      <c r="Y416" t="s">
        <v>827</v>
      </c>
      <c r="Z416" t="s">
        <v>10287</v>
      </c>
      <c r="AA416" t="s">
        <v>10288</v>
      </c>
      <c r="AB416" t="s">
        <v>10289</v>
      </c>
      <c r="AC416" t="s">
        <v>10290</v>
      </c>
      <c r="AD416" t="s">
        <v>827</v>
      </c>
    </row>
    <row r="417" spans="1:30" x14ac:dyDescent="1.25">
      <c r="A417" t="s">
        <v>20</v>
      </c>
      <c r="B417" t="s">
        <v>340</v>
      </c>
      <c r="C417" t="s">
        <v>2539</v>
      </c>
      <c r="D417" t="s">
        <v>10291</v>
      </c>
      <c r="E417" t="s">
        <v>9633</v>
      </c>
      <c r="F417" t="s">
        <v>10292</v>
      </c>
      <c r="G417" t="s">
        <v>1869</v>
      </c>
      <c r="H417" t="s">
        <v>10293</v>
      </c>
      <c r="I417" t="s">
        <v>10294</v>
      </c>
      <c r="J417" t="s">
        <v>10295</v>
      </c>
      <c r="K417" t="s">
        <v>1619</v>
      </c>
      <c r="L417" t="s">
        <v>10296</v>
      </c>
      <c r="M417" t="s">
        <v>10297</v>
      </c>
      <c r="N417" t="s">
        <v>870</v>
      </c>
      <c r="O417" t="s">
        <v>10298</v>
      </c>
      <c r="P417" t="s">
        <v>827</v>
      </c>
      <c r="Q417" t="s">
        <v>10299</v>
      </c>
      <c r="R417" t="s">
        <v>10300</v>
      </c>
      <c r="S417" t="s">
        <v>1381</v>
      </c>
      <c r="T417" t="s">
        <v>903</v>
      </c>
      <c r="U417" t="s">
        <v>10301</v>
      </c>
      <c r="V417" t="s">
        <v>10301</v>
      </c>
      <c r="W417" t="s">
        <v>827</v>
      </c>
      <c r="X417" t="s">
        <v>10302</v>
      </c>
      <c r="Y417" t="s">
        <v>827</v>
      </c>
      <c r="Z417" t="s">
        <v>10303</v>
      </c>
      <c r="AA417" t="s">
        <v>10304</v>
      </c>
      <c r="AB417" t="s">
        <v>10305</v>
      </c>
      <c r="AC417" t="s">
        <v>10306</v>
      </c>
      <c r="AD417" t="s">
        <v>10307</v>
      </c>
    </row>
    <row r="418" spans="1:30" x14ac:dyDescent="1.25">
      <c r="A418" t="s">
        <v>20</v>
      </c>
      <c r="B418" t="s">
        <v>346</v>
      </c>
      <c r="C418" t="s">
        <v>10308</v>
      </c>
      <c r="D418" t="s">
        <v>10309</v>
      </c>
      <c r="E418" t="s">
        <v>9962</v>
      </c>
      <c r="F418" t="s">
        <v>10310</v>
      </c>
      <c r="G418" t="s">
        <v>10311</v>
      </c>
      <c r="H418" t="s">
        <v>10312</v>
      </c>
      <c r="I418" t="s">
        <v>10313</v>
      </c>
      <c r="J418" t="s">
        <v>827</v>
      </c>
      <c r="K418" t="s">
        <v>827</v>
      </c>
      <c r="L418" t="s">
        <v>827</v>
      </c>
      <c r="M418" t="s">
        <v>827</v>
      </c>
      <c r="N418" t="s">
        <v>827</v>
      </c>
      <c r="O418" t="s">
        <v>827</v>
      </c>
      <c r="P418" t="s">
        <v>827</v>
      </c>
      <c r="Q418" t="s">
        <v>827</v>
      </c>
      <c r="R418" t="s">
        <v>827</v>
      </c>
      <c r="S418" t="s">
        <v>827</v>
      </c>
      <c r="T418" t="s">
        <v>7446</v>
      </c>
      <c r="U418" t="s">
        <v>10314</v>
      </c>
      <c r="V418" t="s">
        <v>10314</v>
      </c>
      <c r="W418" t="s">
        <v>827</v>
      </c>
      <c r="X418" t="s">
        <v>827</v>
      </c>
      <c r="Y418" t="s">
        <v>827</v>
      </c>
      <c r="Z418" t="s">
        <v>10315</v>
      </c>
      <c r="AA418" t="s">
        <v>10316</v>
      </c>
      <c r="AB418" t="s">
        <v>10317</v>
      </c>
      <c r="AC418" t="s">
        <v>10318</v>
      </c>
      <c r="AD418" t="s">
        <v>10319</v>
      </c>
    </row>
    <row r="419" spans="1:30" x14ac:dyDescent="1.25">
      <c r="A419" t="s">
        <v>20</v>
      </c>
      <c r="B419" t="s">
        <v>519</v>
      </c>
      <c r="C419" t="s">
        <v>10320</v>
      </c>
      <c r="D419" t="s">
        <v>10260</v>
      </c>
      <c r="E419" t="s">
        <v>10321</v>
      </c>
      <c r="F419" t="s">
        <v>10322</v>
      </c>
      <c r="G419" t="s">
        <v>874</v>
      </c>
      <c r="H419" t="s">
        <v>10323</v>
      </c>
      <c r="I419" t="s">
        <v>10324</v>
      </c>
      <c r="J419" t="s">
        <v>10325</v>
      </c>
      <c r="K419" t="s">
        <v>827</v>
      </c>
      <c r="L419" t="s">
        <v>10326</v>
      </c>
      <c r="M419" t="s">
        <v>10327</v>
      </c>
      <c r="N419" t="s">
        <v>1640</v>
      </c>
      <c r="O419" t="s">
        <v>10328</v>
      </c>
      <c r="P419" t="s">
        <v>827</v>
      </c>
      <c r="Q419" t="s">
        <v>10329</v>
      </c>
      <c r="R419" t="s">
        <v>10330</v>
      </c>
      <c r="S419" t="s">
        <v>874</v>
      </c>
      <c r="T419" t="s">
        <v>858</v>
      </c>
      <c r="U419" t="s">
        <v>10331</v>
      </c>
      <c r="V419" t="s">
        <v>10331</v>
      </c>
      <c r="W419" t="s">
        <v>827</v>
      </c>
      <c r="X419" t="s">
        <v>10332</v>
      </c>
      <c r="Y419" t="s">
        <v>827</v>
      </c>
      <c r="Z419" t="s">
        <v>10333</v>
      </c>
      <c r="AA419" t="s">
        <v>10334</v>
      </c>
      <c r="AB419" t="s">
        <v>10335</v>
      </c>
      <c r="AC419" t="s">
        <v>10336</v>
      </c>
      <c r="AD419" t="s">
        <v>10337</v>
      </c>
    </row>
    <row r="420" spans="1:30" x14ac:dyDescent="1.25">
      <c r="A420" t="s">
        <v>20</v>
      </c>
      <c r="B420" t="s">
        <v>556</v>
      </c>
      <c r="C420" t="s">
        <v>10338</v>
      </c>
      <c r="D420" t="s">
        <v>10339</v>
      </c>
      <c r="E420" t="s">
        <v>10340</v>
      </c>
      <c r="F420" t="s">
        <v>10341</v>
      </c>
      <c r="G420" t="s">
        <v>827</v>
      </c>
      <c r="H420" t="s">
        <v>10342</v>
      </c>
      <c r="I420" t="s">
        <v>10343</v>
      </c>
      <c r="J420" t="s">
        <v>10344</v>
      </c>
      <c r="K420" t="s">
        <v>827</v>
      </c>
      <c r="L420" t="s">
        <v>10345</v>
      </c>
      <c r="M420" t="s">
        <v>10346</v>
      </c>
      <c r="N420" t="s">
        <v>1998</v>
      </c>
      <c r="O420" t="s">
        <v>10347</v>
      </c>
      <c r="P420" t="s">
        <v>827</v>
      </c>
      <c r="Q420" t="s">
        <v>10348</v>
      </c>
      <c r="R420" t="s">
        <v>10349</v>
      </c>
      <c r="S420" t="s">
        <v>1144</v>
      </c>
      <c r="T420" t="s">
        <v>1968</v>
      </c>
      <c r="U420" t="s">
        <v>10350</v>
      </c>
      <c r="V420" t="s">
        <v>10351</v>
      </c>
      <c r="W420" t="s">
        <v>833</v>
      </c>
      <c r="X420" t="s">
        <v>10352</v>
      </c>
      <c r="Y420" t="s">
        <v>827</v>
      </c>
      <c r="Z420" t="s">
        <v>10353</v>
      </c>
      <c r="AA420" t="s">
        <v>10354</v>
      </c>
      <c r="AB420" t="s">
        <v>10354</v>
      </c>
      <c r="AC420" t="s">
        <v>827</v>
      </c>
      <c r="AD420" t="s">
        <v>827</v>
      </c>
    </row>
    <row r="421" spans="1:30" x14ac:dyDescent="1.25">
      <c r="A421" t="s">
        <v>20</v>
      </c>
      <c r="B421" t="s">
        <v>631</v>
      </c>
      <c r="C421" t="s">
        <v>10355</v>
      </c>
      <c r="D421" t="s">
        <v>10356</v>
      </c>
      <c r="E421" t="s">
        <v>10357</v>
      </c>
      <c r="F421" t="s">
        <v>10358</v>
      </c>
      <c r="G421" t="s">
        <v>1138</v>
      </c>
      <c r="H421" t="s">
        <v>10359</v>
      </c>
      <c r="I421" t="s">
        <v>10360</v>
      </c>
      <c r="J421" t="s">
        <v>10361</v>
      </c>
      <c r="K421" t="s">
        <v>1535</v>
      </c>
      <c r="L421" t="s">
        <v>10362</v>
      </c>
      <c r="M421" t="s">
        <v>10363</v>
      </c>
      <c r="N421" t="s">
        <v>1640</v>
      </c>
      <c r="O421" t="s">
        <v>10364</v>
      </c>
      <c r="P421" t="s">
        <v>827</v>
      </c>
      <c r="Q421" t="s">
        <v>10365</v>
      </c>
      <c r="R421" t="s">
        <v>3392</v>
      </c>
      <c r="S421" t="s">
        <v>903</v>
      </c>
      <c r="T421" t="s">
        <v>874</v>
      </c>
      <c r="U421" t="s">
        <v>10366</v>
      </c>
      <c r="V421" t="s">
        <v>10367</v>
      </c>
      <c r="W421" t="s">
        <v>903</v>
      </c>
      <c r="X421" t="s">
        <v>10368</v>
      </c>
      <c r="Y421" t="s">
        <v>827</v>
      </c>
      <c r="Z421" t="s">
        <v>2821</v>
      </c>
      <c r="AA421" t="s">
        <v>10369</v>
      </c>
      <c r="AB421" t="s">
        <v>10370</v>
      </c>
      <c r="AC421" t="s">
        <v>10371</v>
      </c>
      <c r="AD421" t="s">
        <v>827</v>
      </c>
    </row>
    <row r="422" spans="1:30" x14ac:dyDescent="1.25">
      <c r="A422" t="s">
        <v>20</v>
      </c>
      <c r="B422" t="s">
        <v>692</v>
      </c>
      <c r="C422" t="s">
        <v>10372</v>
      </c>
      <c r="D422" t="s">
        <v>10373</v>
      </c>
      <c r="E422" t="s">
        <v>10374</v>
      </c>
      <c r="F422" t="s">
        <v>10375</v>
      </c>
      <c r="G422" t="s">
        <v>1640</v>
      </c>
      <c r="H422" t="s">
        <v>10376</v>
      </c>
      <c r="I422" t="s">
        <v>10377</v>
      </c>
      <c r="J422" t="s">
        <v>10378</v>
      </c>
      <c r="K422" t="s">
        <v>1611</v>
      </c>
      <c r="L422" t="s">
        <v>10379</v>
      </c>
      <c r="M422" t="s">
        <v>10380</v>
      </c>
      <c r="N422" t="s">
        <v>957</v>
      </c>
      <c r="O422" t="s">
        <v>10381</v>
      </c>
      <c r="P422" t="s">
        <v>827</v>
      </c>
      <c r="Q422" t="s">
        <v>10382</v>
      </c>
      <c r="R422" t="s">
        <v>10383</v>
      </c>
      <c r="S422" t="s">
        <v>1144</v>
      </c>
      <c r="T422" t="s">
        <v>874</v>
      </c>
      <c r="U422" t="s">
        <v>10384</v>
      </c>
      <c r="V422" t="s">
        <v>10385</v>
      </c>
      <c r="W422" t="s">
        <v>875</v>
      </c>
      <c r="X422" t="s">
        <v>10386</v>
      </c>
      <c r="Y422" t="s">
        <v>827</v>
      </c>
      <c r="Z422" t="s">
        <v>10387</v>
      </c>
      <c r="AA422" t="s">
        <v>10388</v>
      </c>
      <c r="AB422" t="s">
        <v>10389</v>
      </c>
      <c r="AC422" t="s">
        <v>10390</v>
      </c>
      <c r="AD422" t="s">
        <v>10391</v>
      </c>
    </row>
    <row r="423" spans="1:30" x14ac:dyDescent="1.25">
      <c r="A423" t="s">
        <v>20</v>
      </c>
      <c r="B423" t="s">
        <v>698</v>
      </c>
      <c r="C423" t="s">
        <v>1872</v>
      </c>
      <c r="D423" t="s">
        <v>10392</v>
      </c>
      <c r="E423" t="s">
        <v>10393</v>
      </c>
      <c r="F423" t="s">
        <v>10394</v>
      </c>
      <c r="G423" t="s">
        <v>7489</v>
      </c>
      <c r="H423" t="s">
        <v>10395</v>
      </c>
      <c r="I423" t="s">
        <v>10396</v>
      </c>
      <c r="J423" t="s">
        <v>10397</v>
      </c>
      <c r="K423" t="s">
        <v>4574</v>
      </c>
      <c r="L423" t="s">
        <v>10398</v>
      </c>
      <c r="M423" t="s">
        <v>10399</v>
      </c>
      <c r="N423" t="s">
        <v>1576</v>
      </c>
      <c r="O423" t="s">
        <v>10400</v>
      </c>
      <c r="P423" t="s">
        <v>827</v>
      </c>
      <c r="Q423" t="s">
        <v>10401</v>
      </c>
      <c r="R423" t="s">
        <v>10402</v>
      </c>
      <c r="S423" t="s">
        <v>1810</v>
      </c>
      <c r="T423" t="s">
        <v>1891</v>
      </c>
      <c r="U423" t="s">
        <v>945</v>
      </c>
      <c r="V423" t="s">
        <v>945</v>
      </c>
      <c r="W423" t="s">
        <v>827</v>
      </c>
      <c r="X423" t="s">
        <v>10403</v>
      </c>
      <c r="Y423" t="s">
        <v>827</v>
      </c>
      <c r="Z423" t="s">
        <v>10404</v>
      </c>
      <c r="AA423" t="s">
        <v>10405</v>
      </c>
      <c r="AB423" t="s">
        <v>10406</v>
      </c>
      <c r="AC423" t="s">
        <v>10407</v>
      </c>
      <c r="AD423" t="s">
        <v>10408</v>
      </c>
    </row>
    <row r="424" spans="1:30" x14ac:dyDescent="1.25">
      <c r="A424" t="s">
        <v>20</v>
      </c>
      <c r="B424" t="s">
        <v>706</v>
      </c>
      <c r="C424" t="s">
        <v>10409</v>
      </c>
      <c r="D424" t="s">
        <v>10410</v>
      </c>
      <c r="E424" t="s">
        <v>10411</v>
      </c>
      <c r="F424" t="s">
        <v>10412</v>
      </c>
      <c r="G424" t="s">
        <v>3567</v>
      </c>
      <c r="H424" t="s">
        <v>3539</v>
      </c>
      <c r="I424" t="s">
        <v>10413</v>
      </c>
      <c r="J424" t="s">
        <v>10414</v>
      </c>
      <c r="K424" t="s">
        <v>827</v>
      </c>
      <c r="L424" t="s">
        <v>827</v>
      </c>
      <c r="M424" t="s">
        <v>10415</v>
      </c>
      <c r="N424" t="s">
        <v>1752</v>
      </c>
      <c r="O424" t="s">
        <v>10416</v>
      </c>
      <c r="P424" t="s">
        <v>827</v>
      </c>
      <c r="Q424" t="s">
        <v>10417</v>
      </c>
      <c r="R424" t="s">
        <v>10418</v>
      </c>
      <c r="S424" t="s">
        <v>1752</v>
      </c>
      <c r="T424" t="s">
        <v>827</v>
      </c>
      <c r="U424" t="s">
        <v>10419</v>
      </c>
      <c r="V424" t="s">
        <v>10419</v>
      </c>
      <c r="W424" t="s">
        <v>827</v>
      </c>
      <c r="X424" t="s">
        <v>10420</v>
      </c>
      <c r="Y424" t="s">
        <v>827</v>
      </c>
      <c r="Z424" t="s">
        <v>10421</v>
      </c>
      <c r="AA424" t="s">
        <v>10422</v>
      </c>
      <c r="AB424" t="s">
        <v>10423</v>
      </c>
      <c r="AC424" t="s">
        <v>10424</v>
      </c>
      <c r="AD424" t="s">
        <v>10425</v>
      </c>
    </row>
    <row r="425" spans="1:30" x14ac:dyDescent="1.25">
      <c r="A425" t="s">
        <v>20</v>
      </c>
      <c r="B425" t="s">
        <v>728</v>
      </c>
      <c r="C425" t="s">
        <v>10426</v>
      </c>
      <c r="D425" t="s">
        <v>10427</v>
      </c>
      <c r="E425" t="s">
        <v>10428</v>
      </c>
      <c r="F425" t="s">
        <v>10429</v>
      </c>
      <c r="G425" t="s">
        <v>2029</v>
      </c>
      <c r="H425" t="s">
        <v>10430</v>
      </c>
      <c r="I425" t="s">
        <v>10431</v>
      </c>
      <c r="J425" t="s">
        <v>10432</v>
      </c>
      <c r="K425" t="s">
        <v>8145</v>
      </c>
      <c r="L425" t="s">
        <v>10433</v>
      </c>
      <c r="M425" t="s">
        <v>10434</v>
      </c>
      <c r="N425" t="s">
        <v>957</v>
      </c>
      <c r="O425" t="s">
        <v>10435</v>
      </c>
      <c r="P425" t="s">
        <v>827</v>
      </c>
      <c r="Q425" t="s">
        <v>10436</v>
      </c>
      <c r="R425" t="s">
        <v>7329</v>
      </c>
      <c r="S425" t="s">
        <v>1058</v>
      </c>
      <c r="T425" t="s">
        <v>1752</v>
      </c>
      <c r="U425" t="s">
        <v>10437</v>
      </c>
      <c r="V425" t="s">
        <v>6420</v>
      </c>
      <c r="W425" t="s">
        <v>840</v>
      </c>
      <c r="X425" t="s">
        <v>10438</v>
      </c>
      <c r="Y425" t="s">
        <v>827</v>
      </c>
      <c r="Z425" t="s">
        <v>10439</v>
      </c>
      <c r="AA425" t="s">
        <v>10440</v>
      </c>
      <c r="AB425" t="s">
        <v>10441</v>
      </c>
      <c r="AC425" t="s">
        <v>10442</v>
      </c>
      <c r="AD425" t="s">
        <v>10443</v>
      </c>
    </row>
    <row r="426" spans="1:30" x14ac:dyDescent="1.25">
      <c r="A426" t="s">
        <v>21</v>
      </c>
      <c r="B426" t="s">
        <v>219</v>
      </c>
      <c r="C426" t="s">
        <v>10444</v>
      </c>
      <c r="D426" t="s">
        <v>10445</v>
      </c>
      <c r="E426" t="s">
        <v>10446</v>
      </c>
      <c r="F426" t="s">
        <v>10447</v>
      </c>
      <c r="G426" t="s">
        <v>1138</v>
      </c>
      <c r="H426" t="s">
        <v>10448</v>
      </c>
      <c r="I426" t="s">
        <v>10449</v>
      </c>
      <c r="J426" t="s">
        <v>10450</v>
      </c>
      <c r="K426" t="s">
        <v>10451</v>
      </c>
      <c r="L426" t="s">
        <v>10452</v>
      </c>
      <c r="M426" t="s">
        <v>10453</v>
      </c>
      <c r="N426" t="s">
        <v>833</v>
      </c>
      <c r="O426" t="s">
        <v>10454</v>
      </c>
      <c r="P426" t="s">
        <v>10455</v>
      </c>
      <c r="Q426" t="s">
        <v>10456</v>
      </c>
      <c r="R426" t="s">
        <v>10457</v>
      </c>
      <c r="S426" t="s">
        <v>1619</v>
      </c>
      <c r="T426" t="s">
        <v>1674</v>
      </c>
      <c r="U426" t="s">
        <v>10458</v>
      </c>
      <c r="V426" t="s">
        <v>10459</v>
      </c>
      <c r="W426" t="s">
        <v>10460</v>
      </c>
      <c r="X426" t="s">
        <v>10461</v>
      </c>
      <c r="Y426" t="s">
        <v>1138</v>
      </c>
      <c r="Z426" t="s">
        <v>10462</v>
      </c>
      <c r="AA426" t="s">
        <v>10463</v>
      </c>
      <c r="AB426" t="s">
        <v>10464</v>
      </c>
      <c r="AC426" t="s">
        <v>10465</v>
      </c>
      <c r="AD426" t="s">
        <v>10466</v>
      </c>
    </row>
    <row r="427" spans="1:30" x14ac:dyDescent="1.25">
      <c r="A427" t="s">
        <v>21</v>
      </c>
      <c r="B427" t="s">
        <v>221</v>
      </c>
      <c r="C427" t="s">
        <v>10467</v>
      </c>
      <c r="D427" t="s">
        <v>8604</v>
      </c>
      <c r="E427" t="s">
        <v>10468</v>
      </c>
      <c r="F427" t="s">
        <v>10469</v>
      </c>
      <c r="G427" t="s">
        <v>1144</v>
      </c>
      <c r="H427" t="s">
        <v>10470</v>
      </c>
      <c r="I427" t="s">
        <v>10471</v>
      </c>
      <c r="J427" t="s">
        <v>10472</v>
      </c>
      <c r="K427" t="s">
        <v>827</v>
      </c>
      <c r="L427" t="s">
        <v>10473</v>
      </c>
      <c r="M427" t="s">
        <v>10474</v>
      </c>
      <c r="N427" t="s">
        <v>1064</v>
      </c>
      <c r="O427" t="s">
        <v>10475</v>
      </c>
      <c r="P427" t="s">
        <v>875</v>
      </c>
      <c r="Q427" t="s">
        <v>10476</v>
      </c>
      <c r="R427" t="s">
        <v>10477</v>
      </c>
      <c r="S427" t="s">
        <v>856</v>
      </c>
      <c r="T427" t="s">
        <v>1869</v>
      </c>
      <c r="U427" t="s">
        <v>10478</v>
      </c>
      <c r="V427" t="s">
        <v>10479</v>
      </c>
      <c r="W427" t="s">
        <v>3444</v>
      </c>
      <c r="X427" t="s">
        <v>10480</v>
      </c>
      <c r="Y427" t="s">
        <v>1968</v>
      </c>
      <c r="Z427" t="s">
        <v>4070</v>
      </c>
      <c r="AA427" t="s">
        <v>10481</v>
      </c>
      <c r="AB427" t="s">
        <v>10482</v>
      </c>
      <c r="AC427" t="s">
        <v>10483</v>
      </c>
      <c r="AD427" t="s">
        <v>10484</v>
      </c>
    </row>
    <row r="428" spans="1:30" x14ac:dyDescent="1.25">
      <c r="A428" t="s">
        <v>21</v>
      </c>
      <c r="B428" t="s">
        <v>223</v>
      </c>
      <c r="C428" t="s">
        <v>10485</v>
      </c>
      <c r="D428" t="s">
        <v>10486</v>
      </c>
      <c r="E428" t="s">
        <v>10487</v>
      </c>
      <c r="F428" t="s">
        <v>10488</v>
      </c>
      <c r="G428" t="s">
        <v>6787</v>
      </c>
      <c r="H428" t="s">
        <v>10489</v>
      </c>
      <c r="I428" t="s">
        <v>10490</v>
      </c>
      <c r="J428" t="s">
        <v>10491</v>
      </c>
      <c r="K428" t="s">
        <v>8135</v>
      </c>
      <c r="L428" t="s">
        <v>10492</v>
      </c>
      <c r="M428" t="s">
        <v>10493</v>
      </c>
      <c r="N428" t="s">
        <v>1619</v>
      </c>
      <c r="O428" t="s">
        <v>10494</v>
      </c>
      <c r="P428" t="s">
        <v>979</v>
      </c>
      <c r="Q428" t="s">
        <v>10495</v>
      </c>
      <c r="R428" t="s">
        <v>10496</v>
      </c>
      <c r="S428" t="s">
        <v>10497</v>
      </c>
      <c r="T428" t="s">
        <v>3515</v>
      </c>
      <c r="U428" t="s">
        <v>10498</v>
      </c>
      <c r="V428" t="s">
        <v>10499</v>
      </c>
      <c r="W428" t="s">
        <v>10500</v>
      </c>
      <c r="X428" t="s">
        <v>3253</v>
      </c>
      <c r="Y428" t="s">
        <v>858</v>
      </c>
      <c r="Z428" t="s">
        <v>10501</v>
      </c>
      <c r="AA428" t="s">
        <v>10502</v>
      </c>
      <c r="AB428" t="s">
        <v>10503</v>
      </c>
      <c r="AC428" t="s">
        <v>10504</v>
      </c>
      <c r="AD428" t="s">
        <v>10505</v>
      </c>
    </row>
    <row r="429" spans="1:30" x14ac:dyDescent="1.25">
      <c r="A429" t="s">
        <v>21</v>
      </c>
      <c r="B429" t="s">
        <v>226</v>
      </c>
      <c r="C429" t="s">
        <v>10506</v>
      </c>
      <c r="D429" t="s">
        <v>10507</v>
      </c>
      <c r="E429" t="s">
        <v>10508</v>
      </c>
      <c r="F429" t="s">
        <v>10509</v>
      </c>
      <c r="G429" t="s">
        <v>827</v>
      </c>
      <c r="H429" t="s">
        <v>10510</v>
      </c>
      <c r="I429" t="s">
        <v>10511</v>
      </c>
      <c r="J429" t="s">
        <v>10512</v>
      </c>
      <c r="K429" t="s">
        <v>827</v>
      </c>
      <c r="L429" t="s">
        <v>10513</v>
      </c>
      <c r="M429" t="s">
        <v>10514</v>
      </c>
      <c r="N429" t="s">
        <v>1041</v>
      </c>
      <c r="O429" t="s">
        <v>10515</v>
      </c>
      <c r="P429" t="s">
        <v>1138</v>
      </c>
      <c r="Q429" t="s">
        <v>10516</v>
      </c>
      <c r="R429" t="s">
        <v>10517</v>
      </c>
      <c r="S429" t="s">
        <v>2002</v>
      </c>
      <c r="T429" t="s">
        <v>2255</v>
      </c>
      <c r="U429" t="s">
        <v>6378</v>
      </c>
      <c r="V429" t="s">
        <v>5581</v>
      </c>
      <c r="W429" t="s">
        <v>1064</v>
      </c>
      <c r="X429" t="s">
        <v>6243</v>
      </c>
      <c r="Y429" t="s">
        <v>1296</v>
      </c>
      <c r="Z429" t="s">
        <v>10518</v>
      </c>
      <c r="AA429" t="s">
        <v>10519</v>
      </c>
      <c r="AB429" t="s">
        <v>10520</v>
      </c>
      <c r="AC429" t="s">
        <v>10521</v>
      </c>
      <c r="AD429" t="s">
        <v>10522</v>
      </c>
    </row>
    <row r="430" spans="1:30" x14ac:dyDescent="1.25">
      <c r="A430" t="s">
        <v>21</v>
      </c>
      <c r="B430" t="s">
        <v>521</v>
      </c>
      <c r="C430" t="s">
        <v>10523</v>
      </c>
      <c r="D430" t="s">
        <v>10524</v>
      </c>
      <c r="E430" t="s">
        <v>10525</v>
      </c>
      <c r="F430" t="s">
        <v>10526</v>
      </c>
      <c r="G430" t="s">
        <v>2029</v>
      </c>
      <c r="H430" t="s">
        <v>10527</v>
      </c>
      <c r="I430" t="s">
        <v>10528</v>
      </c>
      <c r="J430" t="s">
        <v>10529</v>
      </c>
      <c r="K430" t="s">
        <v>7373</v>
      </c>
      <c r="L430" t="s">
        <v>10530</v>
      </c>
      <c r="M430" t="s">
        <v>10531</v>
      </c>
      <c r="N430" t="s">
        <v>2346</v>
      </c>
      <c r="O430" t="s">
        <v>10532</v>
      </c>
      <c r="P430" t="s">
        <v>827</v>
      </c>
      <c r="Q430" t="s">
        <v>10533</v>
      </c>
      <c r="R430" t="s">
        <v>10534</v>
      </c>
      <c r="S430" t="s">
        <v>1752</v>
      </c>
      <c r="T430" t="s">
        <v>1640</v>
      </c>
      <c r="U430" t="s">
        <v>10535</v>
      </c>
      <c r="V430" t="s">
        <v>10536</v>
      </c>
      <c r="W430" t="s">
        <v>5296</v>
      </c>
      <c r="X430" t="s">
        <v>10537</v>
      </c>
      <c r="Y430" t="s">
        <v>2255</v>
      </c>
      <c r="Z430" t="s">
        <v>10538</v>
      </c>
      <c r="AA430" t="s">
        <v>10539</v>
      </c>
      <c r="AB430" t="s">
        <v>10540</v>
      </c>
      <c r="AC430" t="s">
        <v>10541</v>
      </c>
      <c r="AD430" t="s">
        <v>10542</v>
      </c>
    </row>
    <row r="431" spans="1:30" x14ac:dyDescent="1.25">
      <c r="A431" t="s">
        <v>21</v>
      </c>
      <c r="B431" t="s">
        <v>600</v>
      </c>
      <c r="C431" t="s">
        <v>10543</v>
      </c>
      <c r="D431" t="s">
        <v>10544</v>
      </c>
      <c r="E431" t="s">
        <v>10545</v>
      </c>
      <c r="F431" t="s">
        <v>10546</v>
      </c>
      <c r="G431" t="s">
        <v>10547</v>
      </c>
      <c r="H431" t="s">
        <v>10548</v>
      </c>
      <c r="I431" t="s">
        <v>10549</v>
      </c>
      <c r="J431" t="s">
        <v>10550</v>
      </c>
      <c r="K431" t="s">
        <v>10551</v>
      </c>
      <c r="L431" t="s">
        <v>10552</v>
      </c>
      <c r="M431" t="s">
        <v>10553</v>
      </c>
      <c r="N431" t="s">
        <v>1869</v>
      </c>
      <c r="O431" t="s">
        <v>10554</v>
      </c>
      <c r="P431" t="s">
        <v>10555</v>
      </c>
      <c r="Q431" t="s">
        <v>10556</v>
      </c>
      <c r="R431" t="s">
        <v>10557</v>
      </c>
      <c r="S431" t="s">
        <v>2619</v>
      </c>
      <c r="T431" t="s">
        <v>2163</v>
      </c>
      <c r="U431" t="s">
        <v>10558</v>
      </c>
      <c r="V431" t="s">
        <v>10559</v>
      </c>
      <c r="W431" t="s">
        <v>5219</v>
      </c>
      <c r="X431" t="s">
        <v>8849</v>
      </c>
      <c r="Y431" t="s">
        <v>1015</v>
      </c>
      <c r="Z431" t="s">
        <v>10560</v>
      </c>
      <c r="AA431" t="s">
        <v>10561</v>
      </c>
      <c r="AB431" t="s">
        <v>10562</v>
      </c>
      <c r="AC431" t="s">
        <v>10563</v>
      </c>
      <c r="AD431" t="s">
        <v>10564</v>
      </c>
    </row>
    <row r="432" spans="1:30" x14ac:dyDescent="1.25">
      <c r="A432" t="s">
        <v>21</v>
      </c>
      <c r="B432" t="s">
        <v>673</v>
      </c>
      <c r="C432" t="s">
        <v>10565</v>
      </c>
      <c r="D432" t="s">
        <v>10566</v>
      </c>
      <c r="E432" t="s">
        <v>10567</v>
      </c>
      <c r="F432" t="s">
        <v>10568</v>
      </c>
      <c r="G432" t="s">
        <v>7610</v>
      </c>
      <c r="H432" t="s">
        <v>10569</v>
      </c>
      <c r="I432" t="s">
        <v>10570</v>
      </c>
      <c r="J432" t="s">
        <v>10571</v>
      </c>
      <c r="K432" t="s">
        <v>10572</v>
      </c>
      <c r="L432" t="s">
        <v>10573</v>
      </c>
      <c r="M432" t="s">
        <v>10574</v>
      </c>
      <c r="N432" t="s">
        <v>1619</v>
      </c>
      <c r="O432" t="s">
        <v>10575</v>
      </c>
      <c r="P432" t="s">
        <v>827</v>
      </c>
      <c r="Q432" t="s">
        <v>10576</v>
      </c>
      <c r="R432" t="s">
        <v>5763</v>
      </c>
      <c r="S432" t="s">
        <v>1811</v>
      </c>
      <c r="T432" t="s">
        <v>1968</v>
      </c>
      <c r="U432" t="s">
        <v>10577</v>
      </c>
      <c r="V432" t="s">
        <v>10578</v>
      </c>
      <c r="W432" t="s">
        <v>9772</v>
      </c>
      <c r="X432" t="s">
        <v>10579</v>
      </c>
      <c r="Y432" t="s">
        <v>1674</v>
      </c>
      <c r="Z432" t="s">
        <v>10580</v>
      </c>
      <c r="AA432" t="s">
        <v>10581</v>
      </c>
      <c r="AB432" t="s">
        <v>10582</v>
      </c>
      <c r="AC432" t="s">
        <v>10583</v>
      </c>
      <c r="AD432" t="s">
        <v>10584</v>
      </c>
    </row>
    <row r="433" spans="1:30" x14ac:dyDescent="1.25">
      <c r="A433" t="s">
        <v>21</v>
      </c>
      <c r="B433" t="s">
        <v>677</v>
      </c>
      <c r="C433" t="s">
        <v>10585</v>
      </c>
      <c r="D433" t="s">
        <v>10586</v>
      </c>
      <c r="E433" t="s">
        <v>10587</v>
      </c>
      <c r="F433" t="s">
        <v>10588</v>
      </c>
      <c r="G433" t="s">
        <v>10589</v>
      </c>
      <c r="H433" t="s">
        <v>10590</v>
      </c>
      <c r="I433" t="s">
        <v>10591</v>
      </c>
      <c r="J433" t="s">
        <v>10592</v>
      </c>
      <c r="K433" t="s">
        <v>10593</v>
      </c>
      <c r="L433" t="s">
        <v>10594</v>
      </c>
      <c r="M433" t="s">
        <v>10595</v>
      </c>
      <c r="N433" t="s">
        <v>1869</v>
      </c>
      <c r="O433" t="s">
        <v>10596</v>
      </c>
      <c r="P433" t="s">
        <v>3153</v>
      </c>
      <c r="Q433" t="s">
        <v>9259</v>
      </c>
      <c r="R433" t="s">
        <v>10597</v>
      </c>
      <c r="S433" t="s">
        <v>6400</v>
      </c>
      <c r="T433" t="s">
        <v>1640</v>
      </c>
      <c r="U433" t="s">
        <v>10598</v>
      </c>
      <c r="V433" t="s">
        <v>10599</v>
      </c>
      <c r="W433" t="s">
        <v>4307</v>
      </c>
      <c r="X433" t="s">
        <v>10600</v>
      </c>
      <c r="Y433" t="s">
        <v>1810</v>
      </c>
      <c r="Z433" t="s">
        <v>8593</v>
      </c>
      <c r="AA433" t="s">
        <v>10601</v>
      </c>
      <c r="AB433" t="s">
        <v>10602</v>
      </c>
      <c r="AC433" t="s">
        <v>10603</v>
      </c>
      <c r="AD433" t="s">
        <v>10604</v>
      </c>
    </row>
    <row r="434" spans="1:30" x14ac:dyDescent="1.25">
      <c r="A434" t="s">
        <v>21</v>
      </c>
      <c r="B434" t="s">
        <v>678</v>
      </c>
      <c r="C434" t="s">
        <v>10605</v>
      </c>
      <c r="D434" t="s">
        <v>10606</v>
      </c>
      <c r="E434" t="s">
        <v>10607</v>
      </c>
      <c r="F434" t="s">
        <v>10608</v>
      </c>
      <c r="G434" t="s">
        <v>1144</v>
      </c>
      <c r="H434" t="s">
        <v>10609</v>
      </c>
      <c r="I434" t="s">
        <v>10610</v>
      </c>
      <c r="J434" t="s">
        <v>10611</v>
      </c>
      <c r="K434" t="s">
        <v>903</v>
      </c>
      <c r="L434" t="s">
        <v>10612</v>
      </c>
      <c r="M434" t="s">
        <v>10613</v>
      </c>
      <c r="N434" t="s">
        <v>1576</v>
      </c>
      <c r="O434" t="s">
        <v>10614</v>
      </c>
      <c r="P434" t="s">
        <v>827</v>
      </c>
      <c r="Q434" t="s">
        <v>10615</v>
      </c>
      <c r="R434" t="s">
        <v>10616</v>
      </c>
      <c r="S434" t="s">
        <v>2097</v>
      </c>
      <c r="T434" t="s">
        <v>837</v>
      </c>
      <c r="U434" t="s">
        <v>10617</v>
      </c>
      <c r="V434" t="s">
        <v>10618</v>
      </c>
      <c r="W434" t="s">
        <v>10619</v>
      </c>
      <c r="X434" t="s">
        <v>10620</v>
      </c>
      <c r="Y434" t="s">
        <v>1751</v>
      </c>
      <c r="Z434" t="s">
        <v>10621</v>
      </c>
      <c r="AA434" t="s">
        <v>10622</v>
      </c>
      <c r="AB434" t="s">
        <v>10623</v>
      </c>
      <c r="AC434" t="s">
        <v>10624</v>
      </c>
      <c r="AD434" t="s">
        <v>10625</v>
      </c>
    </row>
    <row r="435" spans="1:30" x14ac:dyDescent="1.25">
      <c r="A435" t="s">
        <v>21</v>
      </c>
      <c r="B435" t="s">
        <v>756</v>
      </c>
      <c r="C435" t="s">
        <v>10626</v>
      </c>
      <c r="D435" t="s">
        <v>10627</v>
      </c>
      <c r="E435" t="s">
        <v>10628</v>
      </c>
      <c r="F435" t="s">
        <v>10629</v>
      </c>
      <c r="G435" t="s">
        <v>10630</v>
      </c>
      <c r="H435" t="s">
        <v>10631</v>
      </c>
      <c r="I435" t="s">
        <v>10632</v>
      </c>
      <c r="J435" t="s">
        <v>10633</v>
      </c>
      <c r="K435" t="s">
        <v>10634</v>
      </c>
      <c r="L435" t="s">
        <v>10635</v>
      </c>
      <c r="M435" t="s">
        <v>10636</v>
      </c>
      <c r="N435" t="s">
        <v>2255</v>
      </c>
      <c r="O435" t="s">
        <v>10637</v>
      </c>
      <c r="P435" t="s">
        <v>827</v>
      </c>
      <c r="Q435" t="s">
        <v>10638</v>
      </c>
      <c r="R435" t="s">
        <v>10639</v>
      </c>
      <c r="S435" t="s">
        <v>10640</v>
      </c>
      <c r="T435" t="s">
        <v>979</v>
      </c>
      <c r="U435" t="s">
        <v>10641</v>
      </c>
      <c r="V435" t="s">
        <v>10642</v>
      </c>
      <c r="W435" t="s">
        <v>10643</v>
      </c>
      <c r="X435" t="s">
        <v>10644</v>
      </c>
      <c r="Y435" t="s">
        <v>1381</v>
      </c>
      <c r="Z435" t="s">
        <v>10645</v>
      </c>
      <c r="AA435" t="s">
        <v>10646</v>
      </c>
      <c r="AB435" t="s">
        <v>10647</v>
      </c>
      <c r="AC435" t="s">
        <v>10648</v>
      </c>
      <c r="AD435" t="s">
        <v>10649</v>
      </c>
    </row>
    <row r="436" spans="1:30" x14ac:dyDescent="1.25">
      <c r="A436" t="s">
        <v>21</v>
      </c>
      <c r="B436" t="s">
        <v>758</v>
      </c>
      <c r="C436" t="s">
        <v>10650</v>
      </c>
      <c r="D436" t="s">
        <v>10651</v>
      </c>
      <c r="E436" t="s">
        <v>10652</v>
      </c>
      <c r="F436" t="s">
        <v>10653</v>
      </c>
      <c r="G436" t="s">
        <v>6400</v>
      </c>
      <c r="H436" t="s">
        <v>10654</v>
      </c>
      <c r="I436" t="s">
        <v>10655</v>
      </c>
      <c r="J436" t="s">
        <v>10656</v>
      </c>
      <c r="K436" t="s">
        <v>5386</v>
      </c>
      <c r="L436" t="s">
        <v>10657</v>
      </c>
      <c r="M436" t="s">
        <v>10658</v>
      </c>
      <c r="N436" t="s">
        <v>1381</v>
      </c>
      <c r="O436" t="s">
        <v>10659</v>
      </c>
      <c r="P436" t="s">
        <v>1403</v>
      </c>
      <c r="Q436" t="s">
        <v>10660</v>
      </c>
      <c r="R436" t="s">
        <v>10661</v>
      </c>
      <c r="S436" t="s">
        <v>3536</v>
      </c>
      <c r="T436" t="s">
        <v>1064</v>
      </c>
      <c r="U436" t="s">
        <v>10662</v>
      </c>
      <c r="V436" t="s">
        <v>10663</v>
      </c>
      <c r="W436" t="s">
        <v>10664</v>
      </c>
      <c r="X436" t="s">
        <v>10665</v>
      </c>
      <c r="Y436" t="s">
        <v>1095</v>
      </c>
      <c r="Z436" t="s">
        <v>10666</v>
      </c>
      <c r="AA436" t="s">
        <v>10667</v>
      </c>
      <c r="AB436" t="s">
        <v>10668</v>
      </c>
      <c r="AC436" t="s">
        <v>10669</v>
      </c>
      <c r="AD436" t="s">
        <v>10670</v>
      </c>
    </row>
    <row r="437" spans="1:30" x14ac:dyDescent="1.25">
      <c r="A437" t="s">
        <v>21</v>
      </c>
      <c r="B437" t="s">
        <v>761</v>
      </c>
      <c r="C437" t="s">
        <v>10671</v>
      </c>
      <c r="D437" t="s">
        <v>10672</v>
      </c>
      <c r="E437" t="s">
        <v>10673</v>
      </c>
      <c r="F437" t="s">
        <v>10674</v>
      </c>
      <c r="G437" t="s">
        <v>827</v>
      </c>
      <c r="H437" t="s">
        <v>10675</v>
      </c>
      <c r="I437" t="s">
        <v>10676</v>
      </c>
      <c r="J437" t="s">
        <v>10677</v>
      </c>
      <c r="K437" t="s">
        <v>827</v>
      </c>
      <c r="L437" t="s">
        <v>10678</v>
      </c>
      <c r="M437" t="s">
        <v>10679</v>
      </c>
      <c r="N437" t="s">
        <v>1968</v>
      </c>
      <c r="O437" t="s">
        <v>10680</v>
      </c>
      <c r="P437" t="s">
        <v>2097</v>
      </c>
      <c r="Q437" t="s">
        <v>10681</v>
      </c>
      <c r="R437" t="s">
        <v>10682</v>
      </c>
      <c r="S437" t="s">
        <v>2420</v>
      </c>
      <c r="T437" t="s">
        <v>4797</v>
      </c>
      <c r="U437" t="s">
        <v>10683</v>
      </c>
      <c r="V437" t="s">
        <v>10684</v>
      </c>
      <c r="W437" t="s">
        <v>10685</v>
      </c>
      <c r="X437" t="s">
        <v>5207</v>
      </c>
      <c r="Y437" t="s">
        <v>1191</v>
      </c>
      <c r="Z437" t="s">
        <v>5657</v>
      </c>
      <c r="AA437" t="s">
        <v>10686</v>
      </c>
      <c r="AB437" t="s">
        <v>10687</v>
      </c>
      <c r="AC437" t="s">
        <v>10688</v>
      </c>
      <c r="AD437" t="s">
        <v>10689</v>
      </c>
    </row>
    <row r="438" spans="1:30" x14ac:dyDescent="1.25">
      <c r="A438" t="s">
        <v>22</v>
      </c>
      <c r="B438" t="s">
        <v>43</v>
      </c>
      <c r="C438" t="s">
        <v>10690</v>
      </c>
      <c r="D438" t="s">
        <v>10691</v>
      </c>
      <c r="E438" t="s">
        <v>10692</v>
      </c>
      <c r="F438" t="s">
        <v>10693</v>
      </c>
      <c r="G438" t="s">
        <v>827</v>
      </c>
      <c r="H438" t="s">
        <v>10694</v>
      </c>
      <c r="I438" t="s">
        <v>10695</v>
      </c>
      <c r="J438" t="s">
        <v>10696</v>
      </c>
      <c r="K438" t="s">
        <v>827</v>
      </c>
      <c r="L438" t="s">
        <v>10697</v>
      </c>
      <c r="M438" t="s">
        <v>10698</v>
      </c>
      <c r="N438" t="s">
        <v>1095</v>
      </c>
      <c r="O438" t="s">
        <v>10699</v>
      </c>
      <c r="P438" t="s">
        <v>827</v>
      </c>
      <c r="Q438" t="s">
        <v>10700</v>
      </c>
      <c r="R438" t="s">
        <v>10701</v>
      </c>
      <c r="S438" t="s">
        <v>1506</v>
      </c>
      <c r="T438" t="s">
        <v>827</v>
      </c>
      <c r="U438" t="s">
        <v>10702</v>
      </c>
      <c r="V438" t="s">
        <v>1949</v>
      </c>
      <c r="W438" t="s">
        <v>5924</v>
      </c>
      <c r="X438" t="s">
        <v>10703</v>
      </c>
      <c r="Y438" t="s">
        <v>3470</v>
      </c>
      <c r="Z438" t="s">
        <v>10704</v>
      </c>
      <c r="AA438" t="s">
        <v>10705</v>
      </c>
      <c r="AB438" t="s">
        <v>10706</v>
      </c>
      <c r="AC438" t="s">
        <v>10707</v>
      </c>
      <c r="AD438" t="s">
        <v>10708</v>
      </c>
    </row>
    <row r="439" spans="1:30" x14ac:dyDescent="1.25">
      <c r="A439" t="s">
        <v>22</v>
      </c>
      <c r="B439" t="s">
        <v>154</v>
      </c>
      <c r="C439" t="s">
        <v>10709</v>
      </c>
      <c r="D439" t="s">
        <v>10710</v>
      </c>
      <c r="E439" t="s">
        <v>10711</v>
      </c>
      <c r="F439" t="s">
        <v>10712</v>
      </c>
      <c r="G439" t="s">
        <v>827</v>
      </c>
      <c r="H439" t="s">
        <v>10713</v>
      </c>
      <c r="I439" t="s">
        <v>10714</v>
      </c>
      <c r="J439" t="s">
        <v>10715</v>
      </c>
      <c r="K439" t="s">
        <v>827</v>
      </c>
      <c r="L439" t="s">
        <v>10716</v>
      </c>
      <c r="M439" t="s">
        <v>10717</v>
      </c>
      <c r="N439" t="s">
        <v>1095</v>
      </c>
      <c r="O439" t="s">
        <v>10718</v>
      </c>
      <c r="P439" t="s">
        <v>827</v>
      </c>
      <c r="Q439" t="s">
        <v>10719</v>
      </c>
      <c r="R439" t="s">
        <v>10720</v>
      </c>
      <c r="S439" t="s">
        <v>1041</v>
      </c>
      <c r="T439" t="s">
        <v>827</v>
      </c>
      <c r="U439" t="s">
        <v>10721</v>
      </c>
      <c r="V439" t="s">
        <v>10722</v>
      </c>
      <c r="W439" t="s">
        <v>10723</v>
      </c>
      <c r="X439" t="s">
        <v>10724</v>
      </c>
      <c r="Y439" t="s">
        <v>1015</v>
      </c>
      <c r="Z439" t="s">
        <v>10725</v>
      </c>
      <c r="AA439" t="s">
        <v>10726</v>
      </c>
      <c r="AB439" t="s">
        <v>10727</v>
      </c>
      <c r="AC439" t="s">
        <v>10728</v>
      </c>
      <c r="AD439" t="s">
        <v>10729</v>
      </c>
    </row>
    <row r="440" spans="1:30" x14ac:dyDescent="1.25">
      <c r="A440" t="s">
        <v>22</v>
      </c>
      <c r="B440" t="s">
        <v>286</v>
      </c>
      <c r="C440" t="s">
        <v>10730</v>
      </c>
      <c r="D440" t="s">
        <v>10731</v>
      </c>
      <c r="E440" t="s">
        <v>10732</v>
      </c>
      <c r="F440" t="s">
        <v>10733</v>
      </c>
      <c r="G440" t="s">
        <v>1144</v>
      </c>
      <c r="H440" t="s">
        <v>10734</v>
      </c>
      <c r="I440" t="s">
        <v>10735</v>
      </c>
      <c r="J440" t="s">
        <v>10736</v>
      </c>
      <c r="K440" t="s">
        <v>827</v>
      </c>
      <c r="L440" t="s">
        <v>10737</v>
      </c>
      <c r="M440" t="s">
        <v>10738</v>
      </c>
      <c r="N440" t="s">
        <v>1095</v>
      </c>
      <c r="O440" t="s">
        <v>10739</v>
      </c>
      <c r="P440" t="s">
        <v>827</v>
      </c>
      <c r="Q440" t="s">
        <v>10740</v>
      </c>
      <c r="R440" t="s">
        <v>5646</v>
      </c>
      <c r="S440" t="s">
        <v>1144</v>
      </c>
      <c r="T440" t="s">
        <v>827</v>
      </c>
      <c r="U440" t="s">
        <v>10741</v>
      </c>
      <c r="V440" t="s">
        <v>5462</v>
      </c>
      <c r="W440" t="s">
        <v>10742</v>
      </c>
      <c r="X440" t="s">
        <v>10743</v>
      </c>
      <c r="Y440" t="s">
        <v>858</v>
      </c>
      <c r="Z440" t="s">
        <v>10744</v>
      </c>
      <c r="AA440" t="s">
        <v>10745</v>
      </c>
      <c r="AB440" t="s">
        <v>10746</v>
      </c>
      <c r="AC440" t="s">
        <v>10747</v>
      </c>
      <c r="AD440" t="s">
        <v>10748</v>
      </c>
    </row>
    <row r="441" spans="1:30" x14ac:dyDescent="1.25">
      <c r="A441" t="s">
        <v>22</v>
      </c>
      <c r="B441" t="s">
        <v>377</v>
      </c>
      <c r="C441" t="s">
        <v>10749</v>
      </c>
      <c r="D441" t="s">
        <v>10750</v>
      </c>
      <c r="E441" t="s">
        <v>10751</v>
      </c>
      <c r="F441" t="s">
        <v>5344</v>
      </c>
      <c r="G441" t="s">
        <v>827</v>
      </c>
      <c r="H441" t="s">
        <v>10752</v>
      </c>
      <c r="I441" t="s">
        <v>10753</v>
      </c>
      <c r="J441" t="s">
        <v>10754</v>
      </c>
      <c r="K441" t="s">
        <v>827</v>
      </c>
      <c r="L441" t="s">
        <v>10755</v>
      </c>
      <c r="M441" t="s">
        <v>10756</v>
      </c>
      <c r="N441" t="s">
        <v>1433</v>
      </c>
      <c r="O441" t="s">
        <v>10757</v>
      </c>
      <c r="P441" t="s">
        <v>827</v>
      </c>
      <c r="Q441" t="s">
        <v>10037</v>
      </c>
      <c r="R441" t="s">
        <v>10758</v>
      </c>
      <c r="S441" t="s">
        <v>1144</v>
      </c>
      <c r="T441" t="s">
        <v>827</v>
      </c>
      <c r="U441" t="s">
        <v>4259</v>
      </c>
      <c r="V441" t="s">
        <v>2371</v>
      </c>
      <c r="W441" t="s">
        <v>10759</v>
      </c>
      <c r="X441" t="s">
        <v>10760</v>
      </c>
      <c r="Y441" t="s">
        <v>1279</v>
      </c>
      <c r="Z441" t="s">
        <v>10761</v>
      </c>
      <c r="AA441" t="s">
        <v>10762</v>
      </c>
      <c r="AB441" t="s">
        <v>10763</v>
      </c>
      <c r="AC441" t="s">
        <v>10764</v>
      </c>
      <c r="AD441" t="s">
        <v>10765</v>
      </c>
    </row>
    <row r="442" spans="1:30" x14ac:dyDescent="1.25">
      <c r="A442" t="s">
        <v>22</v>
      </c>
      <c r="B442" t="s">
        <v>392</v>
      </c>
      <c r="C442" t="s">
        <v>10766</v>
      </c>
      <c r="D442" t="s">
        <v>10767</v>
      </c>
      <c r="E442" t="s">
        <v>10768</v>
      </c>
      <c r="F442" t="s">
        <v>10769</v>
      </c>
      <c r="G442" t="s">
        <v>837</v>
      </c>
      <c r="H442" t="s">
        <v>10770</v>
      </c>
      <c r="I442" t="s">
        <v>10771</v>
      </c>
      <c r="J442" t="s">
        <v>10772</v>
      </c>
      <c r="K442" t="s">
        <v>10773</v>
      </c>
      <c r="L442" t="s">
        <v>10774</v>
      </c>
      <c r="M442" t="s">
        <v>10775</v>
      </c>
      <c r="N442" t="s">
        <v>897</v>
      </c>
      <c r="O442" t="s">
        <v>10776</v>
      </c>
      <c r="P442" t="s">
        <v>827</v>
      </c>
      <c r="Q442" t="s">
        <v>10777</v>
      </c>
      <c r="R442" t="s">
        <v>10778</v>
      </c>
      <c r="S442" t="s">
        <v>1144</v>
      </c>
      <c r="T442" t="s">
        <v>827</v>
      </c>
      <c r="U442" t="s">
        <v>4504</v>
      </c>
      <c r="V442" t="s">
        <v>10741</v>
      </c>
      <c r="W442" t="s">
        <v>9798</v>
      </c>
      <c r="X442" t="s">
        <v>10779</v>
      </c>
      <c r="Y442" t="s">
        <v>1459</v>
      </c>
      <c r="Z442" t="s">
        <v>10780</v>
      </c>
      <c r="AA442" t="s">
        <v>10781</v>
      </c>
      <c r="AB442" t="s">
        <v>10782</v>
      </c>
      <c r="AC442" t="s">
        <v>10783</v>
      </c>
      <c r="AD442" t="s">
        <v>10784</v>
      </c>
    </row>
    <row r="443" spans="1:30" x14ac:dyDescent="1.25">
      <c r="A443" t="s">
        <v>22</v>
      </c>
      <c r="B443" t="s">
        <v>422</v>
      </c>
      <c r="C443" t="s">
        <v>10785</v>
      </c>
      <c r="D443" t="s">
        <v>10786</v>
      </c>
      <c r="E443" t="s">
        <v>10787</v>
      </c>
      <c r="F443" t="s">
        <v>10788</v>
      </c>
      <c r="G443" t="s">
        <v>957</v>
      </c>
      <c r="H443" t="s">
        <v>10789</v>
      </c>
      <c r="I443" t="s">
        <v>10790</v>
      </c>
      <c r="J443" t="s">
        <v>10791</v>
      </c>
      <c r="K443" t="s">
        <v>6400</v>
      </c>
      <c r="L443" t="s">
        <v>10792</v>
      </c>
      <c r="M443" t="s">
        <v>10793</v>
      </c>
      <c r="N443" t="s">
        <v>1069</v>
      </c>
      <c r="O443" t="s">
        <v>10794</v>
      </c>
      <c r="P443" t="s">
        <v>827</v>
      </c>
      <c r="Q443" t="s">
        <v>10795</v>
      </c>
      <c r="R443" t="s">
        <v>10796</v>
      </c>
      <c r="S443" t="s">
        <v>874</v>
      </c>
      <c r="T443" t="s">
        <v>827</v>
      </c>
      <c r="U443" t="s">
        <v>10797</v>
      </c>
      <c r="V443" t="s">
        <v>9316</v>
      </c>
      <c r="W443" t="s">
        <v>10798</v>
      </c>
      <c r="X443" t="s">
        <v>10799</v>
      </c>
      <c r="Y443" t="s">
        <v>3494</v>
      </c>
      <c r="Z443" t="s">
        <v>10800</v>
      </c>
      <c r="AA443" t="s">
        <v>10801</v>
      </c>
      <c r="AB443" t="s">
        <v>10802</v>
      </c>
      <c r="AC443" t="s">
        <v>10803</v>
      </c>
      <c r="AD443" t="s">
        <v>10804</v>
      </c>
    </row>
    <row r="444" spans="1:30" x14ac:dyDescent="1.25">
      <c r="A444" t="s">
        <v>22</v>
      </c>
      <c r="B444" t="s">
        <v>434</v>
      </c>
      <c r="C444" t="s">
        <v>10805</v>
      </c>
      <c r="D444" t="s">
        <v>10806</v>
      </c>
      <c r="E444" t="s">
        <v>10807</v>
      </c>
      <c r="F444" t="s">
        <v>10808</v>
      </c>
      <c r="G444" t="s">
        <v>875</v>
      </c>
      <c r="H444" t="s">
        <v>10809</v>
      </c>
      <c r="I444" t="s">
        <v>10810</v>
      </c>
      <c r="J444" t="s">
        <v>10811</v>
      </c>
      <c r="K444" t="s">
        <v>2097</v>
      </c>
      <c r="L444" t="s">
        <v>10812</v>
      </c>
      <c r="M444" t="s">
        <v>10813</v>
      </c>
      <c r="N444" t="s">
        <v>951</v>
      </c>
      <c r="O444" t="s">
        <v>10814</v>
      </c>
      <c r="P444" t="s">
        <v>827</v>
      </c>
      <c r="Q444" t="s">
        <v>10815</v>
      </c>
      <c r="R444" t="s">
        <v>10816</v>
      </c>
      <c r="S444" t="s">
        <v>1640</v>
      </c>
      <c r="T444" t="s">
        <v>827</v>
      </c>
      <c r="U444" t="s">
        <v>10817</v>
      </c>
      <c r="V444" t="s">
        <v>10818</v>
      </c>
      <c r="W444" t="s">
        <v>4043</v>
      </c>
      <c r="X444" t="s">
        <v>10819</v>
      </c>
      <c r="Y444" t="s">
        <v>1138</v>
      </c>
      <c r="Z444" t="s">
        <v>10820</v>
      </c>
      <c r="AA444" t="s">
        <v>10821</v>
      </c>
      <c r="AB444" t="s">
        <v>10822</v>
      </c>
      <c r="AC444" t="s">
        <v>10823</v>
      </c>
      <c r="AD444" t="s">
        <v>10824</v>
      </c>
    </row>
    <row r="445" spans="1:30" x14ac:dyDescent="1.25">
      <c r="A445" t="s">
        <v>22</v>
      </c>
      <c r="B445" t="s">
        <v>452</v>
      </c>
      <c r="C445" t="s">
        <v>10825</v>
      </c>
      <c r="D445" t="s">
        <v>10826</v>
      </c>
      <c r="E445" t="s">
        <v>10827</v>
      </c>
      <c r="F445" t="s">
        <v>10828</v>
      </c>
      <c r="G445" t="s">
        <v>874</v>
      </c>
      <c r="H445" t="s">
        <v>10829</v>
      </c>
      <c r="I445" t="s">
        <v>10830</v>
      </c>
      <c r="J445" t="s">
        <v>10831</v>
      </c>
      <c r="K445" t="s">
        <v>1191</v>
      </c>
      <c r="L445" t="s">
        <v>10832</v>
      </c>
      <c r="M445" t="s">
        <v>10833</v>
      </c>
      <c r="N445" t="s">
        <v>1138</v>
      </c>
      <c r="O445" t="s">
        <v>10834</v>
      </c>
      <c r="P445" t="s">
        <v>827</v>
      </c>
      <c r="Q445" t="s">
        <v>10835</v>
      </c>
      <c r="R445" t="s">
        <v>10836</v>
      </c>
      <c r="S445" t="s">
        <v>875</v>
      </c>
      <c r="T445" t="s">
        <v>827</v>
      </c>
      <c r="U445" t="s">
        <v>3846</v>
      </c>
      <c r="V445" t="s">
        <v>2881</v>
      </c>
      <c r="W445" t="s">
        <v>10837</v>
      </c>
      <c r="X445" t="s">
        <v>1506</v>
      </c>
      <c r="Y445" t="s">
        <v>3851</v>
      </c>
      <c r="Z445" t="s">
        <v>10838</v>
      </c>
      <c r="AA445" t="s">
        <v>10839</v>
      </c>
      <c r="AB445" t="s">
        <v>10840</v>
      </c>
      <c r="AC445" t="s">
        <v>10841</v>
      </c>
      <c r="AD445" t="s">
        <v>10842</v>
      </c>
    </row>
    <row r="446" spans="1:30" x14ac:dyDescent="1.25">
      <c r="A446" t="s">
        <v>22</v>
      </c>
      <c r="B446" t="s">
        <v>610</v>
      </c>
      <c r="C446" t="s">
        <v>10843</v>
      </c>
      <c r="D446" t="s">
        <v>10844</v>
      </c>
      <c r="E446" t="s">
        <v>8429</v>
      </c>
      <c r="F446" t="s">
        <v>10845</v>
      </c>
      <c r="G446" t="s">
        <v>2255</v>
      </c>
      <c r="H446" t="s">
        <v>10846</v>
      </c>
      <c r="I446" t="s">
        <v>10847</v>
      </c>
      <c r="J446" t="s">
        <v>10848</v>
      </c>
      <c r="K446" t="s">
        <v>10849</v>
      </c>
      <c r="L446" t="s">
        <v>10850</v>
      </c>
      <c r="M446" t="s">
        <v>10851</v>
      </c>
      <c r="N446" t="s">
        <v>1552</v>
      </c>
      <c r="O446" t="s">
        <v>10852</v>
      </c>
      <c r="P446" t="s">
        <v>827</v>
      </c>
      <c r="Q446" t="s">
        <v>10853</v>
      </c>
      <c r="R446" t="s">
        <v>10854</v>
      </c>
      <c r="S446" t="s">
        <v>1095</v>
      </c>
      <c r="T446" t="s">
        <v>827</v>
      </c>
      <c r="U446" t="s">
        <v>10131</v>
      </c>
      <c r="V446" t="s">
        <v>10855</v>
      </c>
      <c r="W446" t="s">
        <v>10856</v>
      </c>
      <c r="X446" t="s">
        <v>10857</v>
      </c>
      <c r="Y446" t="s">
        <v>962</v>
      </c>
      <c r="Z446" t="s">
        <v>1836</v>
      </c>
      <c r="AA446" t="s">
        <v>10858</v>
      </c>
      <c r="AB446" t="s">
        <v>10859</v>
      </c>
      <c r="AC446" t="s">
        <v>10860</v>
      </c>
      <c r="AD446" t="s">
        <v>10861</v>
      </c>
    </row>
    <row r="447" spans="1:30" x14ac:dyDescent="1.25">
      <c r="A447" t="s">
        <v>22</v>
      </c>
      <c r="B447" t="s">
        <v>611</v>
      </c>
      <c r="C447" t="s">
        <v>10862</v>
      </c>
      <c r="D447" t="s">
        <v>3873</v>
      </c>
      <c r="E447" t="s">
        <v>10863</v>
      </c>
      <c r="F447" t="s">
        <v>10864</v>
      </c>
      <c r="G447" t="s">
        <v>827</v>
      </c>
      <c r="H447" t="s">
        <v>10865</v>
      </c>
      <c r="I447" t="s">
        <v>10866</v>
      </c>
      <c r="J447" t="s">
        <v>10867</v>
      </c>
      <c r="K447" t="s">
        <v>827</v>
      </c>
      <c r="L447" t="s">
        <v>10868</v>
      </c>
      <c r="M447" t="s">
        <v>10869</v>
      </c>
      <c r="N447" t="s">
        <v>1433</v>
      </c>
      <c r="O447" t="s">
        <v>10870</v>
      </c>
      <c r="P447" t="s">
        <v>827</v>
      </c>
      <c r="Q447" t="s">
        <v>10871</v>
      </c>
      <c r="R447" t="s">
        <v>10872</v>
      </c>
      <c r="S447" t="s">
        <v>1058</v>
      </c>
      <c r="T447" t="s">
        <v>827</v>
      </c>
      <c r="U447" t="s">
        <v>3512</v>
      </c>
      <c r="V447" t="s">
        <v>4932</v>
      </c>
      <c r="W447" t="s">
        <v>10640</v>
      </c>
      <c r="X447" t="s">
        <v>9110</v>
      </c>
      <c r="Y447" t="s">
        <v>925</v>
      </c>
      <c r="Z447" t="s">
        <v>10873</v>
      </c>
      <c r="AA447" t="s">
        <v>10874</v>
      </c>
      <c r="AB447" t="s">
        <v>10875</v>
      </c>
      <c r="AC447" t="s">
        <v>10876</v>
      </c>
      <c r="AD447" t="s">
        <v>10877</v>
      </c>
    </row>
    <row r="448" spans="1:30" x14ac:dyDescent="1.25">
      <c r="A448" t="s">
        <v>22</v>
      </c>
      <c r="B448" t="s">
        <v>634</v>
      </c>
      <c r="C448" t="s">
        <v>10878</v>
      </c>
      <c r="D448" t="s">
        <v>10879</v>
      </c>
      <c r="E448" t="s">
        <v>10880</v>
      </c>
      <c r="F448" t="s">
        <v>10881</v>
      </c>
      <c r="G448" t="s">
        <v>957</v>
      </c>
      <c r="H448" t="s">
        <v>10882</v>
      </c>
      <c r="I448" t="s">
        <v>10883</v>
      </c>
      <c r="J448" t="s">
        <v>10884</v>
      </c>
      <c r="K448" t="s">
        <v>1637</v>
      </c>
      <c r="L448" t="s">
        <v>10885</v>
      </c>
      <c r="M448" t="s">
        <v>10886</v>
      </c>
      <c r="N448" t="s">
        <v>1058</v>
      </c>
      <c r="O448" t="s">
        <v>10887</v>
      </c>
      <c r="P448" t="s">
        <v>827</v>
      </c>
      <c r="Q448" t="s">
        <v>10888</v>
      </c>
      <c r="R448" t="s">
        <v>10889</v>
      </c>
      <c r="S448" t="s">
        <v>1611</v>
      </c>
      <c r="T448" t="s">
        <v>827</v>
      </c>
      <c r="U448" t="s">
        <v>10890</v>
      </c>
      <c r="V448" t="s">
        <v>10891</v>
      </c>
      <c r="W448" t="s">
        <v>2302</v>
      </c>
      <c r="X448" t="s">
        <v>10892</v>
      </c>
      <c r="Y448" t="s">
        <v>1041</v>
      </c>
      <c r="Z448" t="s">
        <v>10893</v>
      </c>
      <c r="AA448" t="s">
        <v>10894</v>
      </c>
      <c r="AB448" t="s">
        <v>10895</v>
      </c>
      <c r="AC448" t="s">
        <v>10896</v>
      </c>
      <c r="AD448" t="s">
        <v>10897</v>
      </c>
    </row>
    <row r="449" spans="1:30" x14ac:dyDescent="1.25">
      <c r="A449" t="s">
        <v>23</v>
      </c>
      <c r="B449" t="s">
        <v>209</v>
      </c>
      <c r="C449" t="s">
        <v>10898</v>
      </c>
      <c r="D449" t="s">
        <v>10899</v>
      </c>
      <c r="E449" t="s">
        <v>10900</v>
      </c>
      <c r="F449" t="s">
        <v>10901</v>
      </c>
      <c r="G449" t="s">
        <v>827</v>
      </c>
      <c r="H449" t="s">
        <v>10902</v>
      </c>
      <c r="I449" t="s">
        <v>10903</v>
      </c>
      <c r="J449" t="s">
        <v>10904</v>
      </c>
      <c r="K449" t="s">
        <v>827</v>
      </c>
      <c r="L449" t="s">
        <v>10905</v>
      </c>
      <c r="M449" t="s">
        <v>10906</v>
      </c>
      <c r="N449" t="s">
        <v>1968</v>
      </c>
      <c r="O449" t="s">
        <v>10907</v>
      </c>
      <c r="P449" t="s">
        <v>827</v>
      </c>
      <c r="Q449" t="s">
        <v>10908</v>
      </c>
      <c r="R449" t="s">
        <v>10909</v>
      </c>
      <c r="S449" t="s">
        <v>3515</v>
      </c>
      <c r="T449" t="s">
        <v>874</v>
      </c>
      <c r="U449" t="s">
        <v>10910</v>
      </c>
      <c r="V449" t="s">
        <v>10911</v>
      </c>
      <c r="W449" t="s">
        <v>4908</v>
      </c>
      <c r="X449" t="s">
        <v>10912</v>
      </c>
      <c r="Y449" t="s">
        <v>1144</v>
      </c>
      <c r="Z449" t="s">
        <v>10913</v>
      </c>
      <c r="AA449" t="s">
        <v>10914</v>
      </c>
      <c r="AB449" t="s">
        <v>10915</v>
      </c>
      <c r="AC449" t="s">
        <v>10916</v>
      </c>
      <c r="AD449" t="s">
        <v>10917</v>
      </c>
    </row>
    <row r="450" spans="1:30" x14ac:dyDescent="1.25">
      <c r="A450" t="s">
        <v>23</v>
      </c>
      <c r="B450" t="s">
        <v>384</v>
      </c>
      <c r="C450" t="s">
        <v>10918</v>
      </c>
      <c r="D450" t="s">
        <v>10919</v>
      </c>
      <c r="E450" t="s">
        <v>10920</v>
      </c>
      <c r="F450" t="s">
        <v>2478</v>
      </c>
      <c r="G450" t="s">
        <v>827</v>
      </c>
      <c r="H450" t="s">
        <v>10921</v>
      </c>
      <c r="I450" t="s">
        <v>10922</v>
      </c>
      <c r="J450" t="s">
        <v>10923</v>
      </c>
      <c r="K450" t="s">
        <v>827</v>
      </c>
      <c r="L450" t="s">
        <v>10924</v>
      </c>
      <c r="M450" t="s">
        <v>10925</v>
      </c>
      <c r="N450" t="s">
        <v>1968</v>
      </c>
      <c r="O450" t="s">
        <v>10926</v>
      </c>
      <c r="P450" t="s">
        <v>827</v>
      </c>
      <c r="Q450" t="s">
        <v>10927</v>
      </c>
      <c r="R450" t="s">
        <v>10928</v>
      </c>
      <c r="S450" t="s">
        <v>1752</v>
      </c>
      <c r="T450" t="s">
        <v>874</v>
      </c>
      <c r="U450" t="s">
        <v>10929</v>
      </c>
      <c r="V450" t="s">
        <v>10930</v>
      </c>
      <c r="W450" t="s">
        <v>837</v>
      </c>
      <c r="X450" t="s">
        <v>10931</v>
      </c>
      <c r="Y450" t="s">
        <v>827</v>
      </c>
      <c r="Z450" t="s">
        <v>10932</v>
      </c>
      <c r="AA450" t="s">
        <v>10933</v>
      </c>
      <c r="AB450" t="s">
        <v>10934</v>
      </c>
      <c r="AC450" t="s">
        <v>10935</v>
      </c>
      <c r="AD450" t="s">
        <v>2399</v>
      </c>
    </row>
    <row r="451" spans="1:30" x14ac:dyDescent="1.25">
      <c r="A451" t="s">
        <v>23</v>
      </c>
      <c r="B451" t="s">
        <v>389</v>
      </c>
      <c r="C451" t="s">
        <v>10936</v>
      </c>
      <c r="D451" t="s">
        <v>10937</v>
      </c>
      <c r="E451" t="s">
        <v>10938</v>
      </c>
      <c r="F451" t="s">
        <v>10939</v>
      </c>
      <c r="G451" t="s">
        <v>827</v>
      </c>
      <c r="H451" t="s">
        <v>10939</v>
      </c>
      <c r="I451" t="s">
        <v>10940</v>
      </c>
      <c r="J451" t="s">
        <v>10941</v>
      </c>
      <c r="K451" t="s">
        <v>827</v>
      </c>
      <c r="L451" t="s">
        <v>10941</v>
      </c>
      <c r="M451" t="s">
        <v>10942</v>
      </c>
      <c r="N451" t="s">
        <v>1226</v>
      </c>
      <c r="O451" t="s">
        <v>10943</v>
      </c>
      <c r="P451" t="s">
        <v>840</v>
      </c>
      <c r="Q451" t="s">
        <v>8661</v>
      </c>
      <c r="R451" t="s">
        <v>10944</v>
      </c>
      <c r="S451" t="s">
        <v>1998</v>
      </c>
      <c r="T451" t="s">
        <v>903</v>
      </c>
      <c r="U451" t="s">
        <v>10945</v>
      </c>
      <c r="V451" t="s">
        <v>7021</v>
      </c>
      <c r="W451" t="s">
        <v>908</v>
      </c>
      <c r="X451" t="s">
        <v>10946</v>
      </c>
      <c r="Y451" t="s">
        <v>957</v>
      </c>
      <c r="Z451" t="s">
        <v>10947</v>
      </c>
      <c r="AA451" t="s">
        <v>10948</v>
      </c>
      <c r="AB451" t="s">
        <v>10949</v>
      </c>
      <c r="AC451" t="s">
        <v>10950</v>
      </c>
      <c r="AD451" t="s">
        <v>10951</v>
      </c>
    </row>
    <row r="452" spans="1:30" x14ac:dyDescent="1.25">
      <c r="A452" t="s">
        <v>23</v>
      </c>
      <c r="B452" t="s">
        <v>428</v>
      </c>
      <c r="C452" t="s">
        <v>10952</v>
      </c>
      <c r="D452" t="s">
        <v>10953</v>
      </c>
      <c r="E452" t="s">
        <v>10954</v>
      </c>
      <c r="F452" t="s">
        <v>10955</v>
      </c>
      <c r="G452" t="s">
        <v>827</v>
      </c>
      <c r="H452" t="s">
        <v>10955</v>
      </c>
      <c r="I452" t="s">
        <v>10956</v>
      </c>
      <c r="J452" t="s">
        <v>10956</v>
      </c>
      <c r="K452" t="s">
        <v>827</v>
      </c>
      <c r="L452" t="s">
        <v>10956</v>
      </c>
      <c r="M452" t="s">
        <v>10957</v>
      </c>
      <c r="N452" t="s">
        <v>1005</v>
      </c>
      <c r="O452" t="s">
        <v>10958</v>
      </c>
      <c r="P452" t="s">
        <v>827</v>
      </c>
      <c r="Q452" t="s">
        <v>10959</v>
      </c>
      <c r="R452" t="s">
        <v>10960</v>
      </c>
      <c r="S452" t="s">
        <v>840</v>
      </c>
      <c r="T452" t="s">
        <v>1144</v>
      </c>
      <c r="U452" t="s">
        <v>10961</v>
      </c>
      <c r="V452" t="s">
        <v>7115</v>
      </c>
      <c r="W452" t="s">
        <v>870</v>
      </c>
      <c r="X452" t="s">
        <v>10962</v>
      </c>
      <c r="Y452" t="s">
        <v>827</v>
      </c>
      <c r="Z452" t="s">
        <v>7614</v>
      </c>
      <c r="AA452" t="s">
        <v>10963</v>
      </c>
      <c r="AB452" t="s">
        <v>10964</v>
      </c>
      <c r="AC452" t="s">
        <v>10965</v>
      </c>
      <c r="AD452" t="s">
        <v>10966</v>
      </c>
    </row>
    <row r="453" spans="1:30" x14ac:dyDescent="1.25">
      <c r="A453" t="s">
        <v>23</v>
      </c>
      <c r="B453" t="s">
        <v>472</v>
      </c>
      <c r="C453" t="s">
        <v>10967</v>
      </c>
      <c r="D453" t="s">
        <v>10968</v>
      </c>
      <c r="E453" t="s">
        <v>10969</v>
      </c>
      <c r="F453" t="s">
        <v>10970</v>
      </c>
      <c r="G453" t="s">
        <v>827</v>
      </c>
      <c r="H453" t="s">
        <v>10970</v>
      </c>
      <c r="I453" t="s">
        <v>10971</v>
      </c>
      <c r="J453" t="s">
        <v>10972</v>
      </c>
      <c r="K453" t="s">
        <v>827</v>
      </c>
      <c r="L453" t="s">
        <v>10972</v>
      </c>
      <c r="M453" t="s">
        <v>10973</v>
      </c>
      <c r="N453" t="s">
        <v>1968</v>
      </c>
      <c r="O453" t="s">
        <v>10974</v>
      </c>
      <c r="P453" t="s">
        <v>827</v>
      </c>
      <c r="Q453" t="s">
        <v>10975</v>
      </c>
      <c r="R453" t="s">
        <v>10976</v>
      </c>
      <c r="S453" t="s">
        <v>2051</v>
      </c>
      <c r="T453" t="s">
        <v>874</v>
      </c>
      <c r="U453" t="s">
        <v>10977</v>
      </c>
      <c r="V453" t="s">
        <v>4832</v>
      </c>
      <c r="W453" t="s">
        <v>1433</v>
      </c>
      <c r="X453" t="s">
        <v>6265</v>
      </c>
      <c r="Y453" t="s">
        <v>874</v>
      </c>
      <c r="Z453" t="s">
        <v>10978</v>
      </c>
      <c r="AA453" t="s">
        <v>10979</v>
      </c>
      <c r="AB453" t="s">
        <v>10980</v>
      </c>
      <c r="AC453" t="s">
        <v>10981</v>
      </c>
      <c r="AD453" t="s">
        <v>10982</v>
      </c>
    </row>
    <row r="454" spans="1:30" x14ac:dyDescent="1.25">
      <c r="A454" t="s">
        <v>23</v>
      </c>
      <c r="B454" t="s">
        <v>473</v>
      </c>
      <c r="C454" t="s">
        <v>10983</v>
      </c>
      <c r="D454" t="s">
        <v>10984</v>
      </c>
      <c r="E454" t="s">
        <v>10985</v>
      </c>
      <c r="F454" t="s">
        <v>10986</v>
      </c>
      <c r="G454" t="s">
        <v>827</v>
      </c>
      <c r="H454" t="s">
        <v>10987</v>
      </c>
      <c r="I454" t="s">
        <v>10988</v>
      </c>
      <c r="J454" t="s">
        <v>10989</v>
      </c>
      <c r="K454" t="s">
        <v>827</v>
      </c>
      <c r="L454" t="s">
        <v>10990</v>
      </c>
      <c r="M454" t="s">
        <v>10991</v>
      </c>
      <c r="N454" t="s">
        <v>1433</v>
      </c>
      <c r="O454" t="s">
        <v>10992</v>
      </c>
      <c r="P454" t="s">
        <v>827</v>
      </c>
      <c r="Q454" t="s">
        <v>10993</v>
      </c>
      <c r="R454" t="s">
        <v>10994</v>
      </c>
      <c r="S454" t="s">
        <v>2255</v>
      </c>
      <c r="T454" t="s">
        <v>874</v>
      </c>
      <c r="U454" t="s">
        <v>981</v>
      </c>
      <c r="V454" t="s">
        <v>10995</v>
      </c>
      <c r="W454" t="s">
        <v>3470</v>
      </c>
      <c r="X454" t="s">
        <v>1910</v>
      </c>
      <c r="Y454" t="s">
        <v>1144</v>
      </c>
      <c r="Z454" t="s">
        <v>10996</v>
      </c>
      <c r="AA454" t="s">
        <v>10997</v>
      </c>
      <c r="AB454" t="s">
        <v>10998</v>
      </c>
      <c r="AC454" t="s">
        <v>10999</v>
      </c>
      <c r="AD454" t="s">
        <v>11000</v>
      </c>
    </row>
    <row r="455" spans="1:30" x14ac:dyDescent="1.25">
      <c r="A455" t="s">
        <v>23</v>
      </c>
      <c r="B455" t="s">
        <v>554</v>
      </c>
      <c r="C455" t="s">
        <v>11001</v>
      </c>
      <c r="D455" t="s">
        <v>11002</v>
      </c>
      <c r="E455" t="s">
        <v>11003</v>
      </c>
      <c r="F455" t="s">
        <v>11004</v>
      </c>
      <c r="G455" t="s">
        <v>827</v>
      </c>
      <c r="H455" t="s">
        <v>11005</v>
      </c>
      <c r="I455" t="s">
        <v>11006</v>
      </c>
      <c r="J455" t="s">
        <v>11006</v>
      </c>
      <c r="K455" t="s">
        <v>827</v>
      </c>
      <c r="L455" t="s">
        <v>11007</v>
      </c>
      <c r="M455" t="s">
        <v>11008</v>
      </c>
      <c r="N455" t="s">
        <v>2187</v>
      </c>
      <c r="O455" t="s">
        <v>11009</v>
      </c>
      <c r="P455" t="s">
        <v>874</v>
      </c>
      <c r="Q455" t="s">
        <v>11010</v>
      </c>
      <c r="R455" t="s">
        <v>11011</v>
      </c>
      <c r="S455" t="s">
        <v>1611</v>
      </c>
      <c r="T455" t="s">
        <v>874</v>
      </c>
      <c r="U455" t="s">
        <v>4853</v>
      </c>
      <c r="V455" t="s">
        <v>6715</v>
      </c>
      <c r="W455" t="s">
        <v>880</v>
      </c>
      <c r="X455" t="s">
        <v>10287</v>
      </c>
      <c r="Y455" t="s">
        <v>827</v>
      </c>
      <c r="Z455" t="s">
        <v>9296</v>
      </c>
      <c r="AA455" t="s">
        <v>11012</v>
      </c>
      <c r="AB455" t="s">
        <v>11013</v>
      </c>
      <c r="AC455" t="s">
        <v>11014</v>
      </c>
      <c r="AD455" t="s">
        <v>11015</v>
      </c>
    </row>
    <row r="456" spans="1:30" x14ac:dyDescent="1.25">
      <c r="A456" t="s">
        <v>23</v>
      </c>
      <c r="B456" t="s">
        <v>555</v>
      </c>
      <c r="C456" t="s">
        <v>11016</v>
      </c>
      <c r="D456" t="s">
        <v>11017</v>
      </c>
      <c r="E456" t="s">
        <v>11018</v>
      </c>
      <c r="F456" t="s">
        <v>11019</v>
      </c>
      <c r="G456" t="s">
        <v>827</v>
      </c>
      <c r="H456" t="s">
        <v>11020</v>
      </c>
      <c r="I456" t="s">
        <v>11021</v>
      </c>
      <c r="J456" t="s">
        <v>11022</v>
      </c>
      <c r="K456" t="s">
        <v>827</v>
      </c>
      <c r="L456" t="s">
        <v>11023</v>
      </c>
      <c r="M456" t="s">
        <v>11024</v>
      </c>
      <c r="N456" t="s">
        <v>1058</v>
      </c>
      <c r="O456" t="s">
        <v>11025</v>
      </c>
      <c r="P456" t="s">
        <v>827</v>
      </c>
      <c r="Q456" t="s">
        <v>11026</v>
      </c>
      <c r="R456" t="s">
        <v>11027</v>
      </c>
      <c r="S456" t="s">
        <v>3536</v>
      </c>
      <c r="T456" t="s">
        <v>874</v>
      </c>
      <c r="U456" t="s">
        <v>2775</v>
      </c>
      <c r="V456" t="s">
        <v>11028</v>
      </c>
      <c r="W456" t="s">
        <v>7859</v>
      </c>
      <c r="X456" t="s">
        <v>11029</v>
      </c>
      <c r="Y456" t="s">
        <v>874</v>
      </c>
      <c r="Z456" t="s">
        <v>11030</v>
      </c>
      <c r="AA456" t="s">
        <v>11031</v>
      </c>
      <c r="AB456" t="s">
        <v>11032</v>
      </c>
      <c r="AC456" t="s">
        <v>11033</v>
      </c>
      <c r="AD456" t="s">
        <v>11034</v>
      </c>
    </row>
    <row r="457" spans="1:30" x14ac:dyDescent="1.25">
      <c r="A457" t="s">
        <v>23</v>
      </c>
      <c r="B457" t="s">
        <v>720</v>
      </c>
      <c r="C457" t="s">
        <v>11035</v>
      </c>
      <c r="D457" t="s">
        <v>11036</v>
      </c>
      <c r="E457" t="s">
        <v>11037</v>
      </c>
      <c r="F457" t="s">
        <v>11038</v>
      </c>
      <c r="G457" t="s">
        <v>827</v>
      </c>
      <c r="H457" t="s">
        <v>11038</v>
      </c>
      <c r="I457" t="s">
        <v>11039</v>
      </c>
      <c r="J457" t="s">
        <v>11040</v>
      </c>
      <c r="K457" t="s">
        <v>827</v>
      </c>
      <c r="L457" t="s">
        <v>11040</v>
      </c>
      <c r="M457" t="s">
        <v>11041</v>
      </c>
      <c r="N457" t="s">
        <v>1296</v>
      </c>
      <c r="O457" t="s">
        <v>11042</v>
      </c>
      <c r="P457" t="s">
        <v>827</v>
      </c>
      <c r="Q457" t="s">
        <v>11043</v>
      </c>
      <c r="R457" t="s">
        <v>11044</v>
      </c>
      <c r="S457" t="s">
        <v>2051</v>
      </c>
      <c r="T457" t="s">
        <v>874</v>
      </c>
      <c r="U457" t="s">
        <v>11045</v>
      </c>
      <c r="V457" t="s">
        <v>11046</v>
      </c>
      <c r="W457" t="s">
        <v>2235</v>
      </c>
      <c r="X457" t="s">
        <v>6769</v>
      </c>
      <c r="Y457" t="s">
        <v>827</v>
      </c>
      <c r="Z457" t="s">
        <v>11047</v>
      </c>
      <c r="AA457" t="s">
        <v>11048</v>
      </c>
      <c r="AB457" t="s">
        <v>11049</v>
      </c>
      <c r="AC457" t="s">
        <v>11050</v>
      </c>
      <c r="AD457" t="s">
        <v>11051</v>
      </c>
    </row>
    <row r="458" spans="1:30" x14ac:dyDescent="1.25">
      <c r="A458" t="s">
        <v>23</v>
      </c>
      <c r="B458" t="s">
        <v>765</v>
      </c>
      <c r="C458" t="s">
        <v>11052</v>
      </c>
      <c r="D458" t="s">
        <v>11053</v>
      </c>
      <c r="E458" t="s">
        <v>11054</v>
      </c>
      <c r="F458" t="s">
        <v>11055</v>
      </c>
      <c r="G458" t="s">
        <v>827</v>
      </c>
      <c r="H458" t="s">
        <v>11056</v>
      </c>
      <c r="I458" t="s">
        <v>11057</v>
      </c>
      <c r="J458" t="s">
        <v>11058</v>
      </c>
      <c r="K458" t="s">
        <v>827</v>
      </c>
      <c r="L458" t="s">
        <v>11059</v>
      </c>
      <c r="M458" t="s">
        <v>11060</v>
      </c>
      <c r="N458" t="s">
        <v>1968</v>
      </c>
      <c r="O458" t="s">
        <v>11061</v>
      </c>
      <c r="P458" t="s">
        <v>827</v>
      </c>
      <c r="Q458" t="s">
        <v>11062</v>
      </c>
      <c r="R458" t="s">
        <v>11063</v>
      </c>
      <c r="S458" t="s">
        <v>903</v>
      </c>
      <c r="T458" t="s">
        <v>827</v>
      </c>
      <c r="U458" t="s">
        <v>11064</v>
      </c>
      <c r="V458" t="s">
        <v>11065</v>
      </c>
      <c r="W458" t="s">
        <v>1535</v>
      </c>
      <c r="X458" t="s">
        <v>11066</v>
      </c>
      <c r="Y458" t="s">
        <v>1144</v>
      </c>
      <c r="Z458" t="s">
        <v>11067</v>
      </c>
      <c r="AA458" t="s">
        <v>11068</v>
      </c>
      <c r="AB458" t="s">
        <v>11069</v>
      </c>
      <c r="AC458" t="s">
        <v>11070</v>
      </c>
      <c r="AD458" t="s">
        <v>11071</v>
      </c>
    </row>
    <row r="459" spans="1:30" x14ac:dyDescent="1.25">
      <c r="A459" t="s">
        <v>23</v>
      </c>
      <c r="B459" t="s">
        <v>771</v>
      </c>
      <c r="C459" t="s">
        <v>11072</v>
      </c>
      <c r="D459" t="s">
        <v>11073</v>
      </c>
      <c r="E459" t="s">
        <v>11074</v>
      </c>
      <c r="F459" t="s">
        <v>11075</v>
      </c>
      <c r="G459" t="s">
        <v>827</v>
      </c>
      <c r="H459" t="s">
        <v>11075</v>
      </c>
      <c r="I459" t="s">
        <v>11076</v>
      </c>
      <c r="J459" t="s">
        <v>11077</v>
      </c>
      <c r="K459" t="s">
        <v>827</v>
      </c>
      <c r="L459" t="s">
        <v>11077</v>
      </c>
      <c r="M459" t="s">
        <v>11078</v>
      </c>
      <c r="N459" t="s">
        <v>1968</v>
      </c>
      <c r="O459" t="s">
        <v>11079</v>
      </c>
      <c r="P459" t="s">
        <v>1640</v>
      </c>
      <c r="Q459" t="s">
        <v>11080</v>
      </c>
      <c r="R459" t="s">
        <v>11081</v>
      </c>
      <c r="S459" t="s">
        <v>870</v>
      </c>
      <c r="T459" t="s">
        <v>874</v>
      </c>
      <c r="U459" t="s">
        <v>11082</v>
      </c>
      <c r="V459" t="s">
        <v>5421</v>
      </c>
      <c r="W459" t="s">
        <v>3899</v>
      </c>
      <c r="X459" t="s">
        <v>1064</v>
      </c>
      <c r="Y459" t="s">
        <v>870</v>
      </c>
      <c r="Z459" t="s">
        <v>11083</v>
      </c>
      <c r="AA459" t="s">
        <v>11084</v>
      </c>
      <c r="AB459" t="s">
        <v>11085</v>
      </c>
      <c r="AC459" t="s">
        <v>11086</v>
      </c>
      <c r="AD459" t="s">
        <v>11087</v>
      </c>
    </row>
    <row r="460" spans="1:30" x14ac:dyDescent="1.25">
      <c r="A460" t="s">
        <v>24</v>
      </c>
      <c r="B460" t="s">
        <v>616</v>
      </c>
      <c r="C460" t="s">
        <v>11088</v>
      </c>
      <c r="D460" t="s">
        <v>11089</v>
      </c>
      <c r="E460" t="s">
        <v>11090</v>
      </c>
      <c r="F460" t="s">
        <v>11091</v>
      </c>
      <c r="G460" t="s">
        <v>11092</v>
      </c>
      <c r="H460" t="s">
        <v>11093</v>
      </c>
      <c r="I460" t="s">
        <v>11094</v>
      </c>
      <c r="J460" t="s">
        <v>11095</v>
      </c>
      <c r="K460" t="s">
        <v>11096</v>
      </c>
      <c r="L460" t="s">
        <v>11097</v>
      </c>
      <c r="M460" t="s">
        <v>11098</v>
      </c>
      <c r="N460" t="s">
        <v>1069</v>
      </c>
      <c r="O460" t="s">
        <v>11099</v>
      </c>
      <c r="P460" t="s">
        <v>11100</v>
      </c>
      <c r="Q460" t="s">
        <v>11101</v>
      </c>
      <c r="R460" t="s">
        <v>5440</v>
      </c>
      <c r="S460" t="s">
        <v>2278</v>
      </c>
      <c r="T460" t="s">
        <v>827</v>
      </c>
      <c r="U460" t="s">
        <v>11102</v>
      </c>
      <c r="V460" t="s">
        <v>11103</v>
      </c>
      <c r="W460" t="s">
        <v>11104</v>
      </c>
      <c r="X460" t="s">
        <v>11105</v>
      </c>
      <c r="Y460" t="s">
        <v>1279</v>
      </c>
      <c r="Z460" t="s">
        <v>4533</v>
      </c>
      <c r="AA460" t="s">
        <v>11106</v>
      </c>
      <c r="AB460" t="s">
        <v>11107</v>
      </c>
      <c r="AC460" t="s">
        <v>11108</v>
      </c>
      <c r="AD460" t="s">
        <v>11109</v>
      </c>
    </row>
    <row r="461" spans="1:30" x14ac:dyDescent="1.25">
      <c r="A461" t="s">
        <v>24</v>
      </c>
      <c r="B461" t="s">
        <v>685</v>
      </c>
      <c r="C461" t="s">
        <v>11110</v>
      </c>
      <c r="D461" t="s">
        <v>11111</v>
      </c>
      <c r="E461" t="s">
        <v>11112</v>
      </c>
      <c r="F461" t="s">
        <v>11113</v>
      </c>
      <c r="G461" t="s">
        <v>11114</v>
      </c>
      <c r="H461" t="s">
        <v>11115</v>
      </c>
      <c r="I461" t="s">
        <v>11116</v>
      </c>
      <c r="J461" t="s">
        <v>11117</v>
      </c>
      <c r="K461" t="s">
        <v>11118</v>
      </c>
      <c r="L461" t="s">
        <v>11119</v>
      </c>
      <c r="M461" t="s">
        <v>11120</v>
      </c>
      <c r="N461" t="s">
        <v>1226</v>
      </c>
      <c r="O461" t="s">
        <v>11121</v>
      </c>
      <c r="P461" t="s">
        <v>11122</v>
      </c>
      <c r="Q461" t="s">
        <v>11123</v>
      </c>
      <c r="R461" t="s">
        <v>11124</v>
      </c>
      <c r="S461" t="s">
        <v>11125</v>
      </c>
      <c r="T461" t="s">
        <v>827</v>
      </c>
      <c r="U461" t="s">
        <v>11126</v>
      </c>
      <c r="V461" t="s">
        <v>11127</v>
      </c>
      <c r="W461" t="s">
        <v>11128</v>
      </c>
      <c r="X461" t="s">
        <v>11129</v>
      </c>
      <c r="Y461" t="s">
        <v>3899</v>
      </c>
      <c r="Z461" t="s">
        <v>11130</v>
      </c>
      <c r="AA461" t="s">
        <v>11131</v>
      </c>
      <c r="AB461" t="s">
        <v>11132</v>
      </c>
      <c r="AC461" t="s">
        <v>11133</v>
      </c>
      <c r="AD461" t="s">
        <v>11134</v>
      </c>
    </row>
    <row r="462" spans="1:30" x14ac:dyDescent="1.25">
      <c r="A462" t="s">
        <v>24</v>
      </c>
      <c r="B462" t="s">
        <v>371</v>
      </c>
      <c r="C462" t="s">
        <v>11135</v>
      </c>
      <c r="D462" t="s">
        <v>11136</v>
      </c>
      <c r="E462" t="s">
        <v>11137</v>
      </c>
      <c r="F462" t="s">
        <v>11138</v>
      </c>
      <c r="G462" t="s">
        <v>11139</v>
      </c>
      <c r="H462" t="s">
        <v>11140</v>
      </c>
      <c r="I462" t="s">
        <v>11141</v>
      </c>
      <c r="J462" t="s">
        <v>11142</v>
      </c>
      <c r="K462" t="s">
        <v>11143</v>
      </c>
      <c r="L462" t="s">
        <v>11144</v>
      </c>
      <c r="M462" t="s">
        <v>11145</v>
      </c>
      <c r="N462" t="s">
        <v>1968</v>
      </c>
      <c r="O462" t="s">
        <v>11146</v>
      </c>
      <c r="P462" t="s">
        <v>11147</v>
      </c>
      <c r="Q462" t="s">
        <v>11148</v>
      </c>
      <c r="R462" t="s">
        <v>11149</v>
      </c>
      <c r="S462" t="s">
        <v>10685</v>
      </c>
      <c r="T462" t="s">
        <v>827</v>
      </c>
      <c r="U462" t="s">
        <v>11150</v>
      </c>
      <c r="V462" t="s">
        <v>11151</v>
      </c>
      <c r="W462" t="s">
        <v>11152</v>
      </c>
      <c r="X462" t="s">
        <v>11153</v>
      </c>
      <c r="Y462" t="s">
        <v>1149</v>
      </c>
      <c r="Z462" t="s">
        <v>11154</v>
      </c>
      <c r="AA462" t="s">
        <v>11155</v>
      </c>
      <c r="AB462" t="s">
        <v>11156</v>
      </c>
      <c r="AC462" t="s">
        <v>11157</v>
      </c>
      <c r="AD462" t="s">
        <v>11158</v>
      </c>
    </row>
    <row r="463" spans="1:30" x14ac:dyDescent="1.25">
      <c r="A463" t="s">
        <v>24</v>
      </c>
      <c r="B463" t="s">
        <v>464</v>
      </c>
      <c r="C463" t="s">
        <v>11159</v>
      </c>
      <c r="D463" t="s">
        <v>11160</v>
      </c>
      <c r="E463" t="s">
        <v>11161</v>
      </c>
      <c r="F463" t="s">
        <v>11162</v>
      </c>
      <c r="G463" t="s">
        <v>11163</v>
      </c>
      <c r="H463" t="s">
        <v>11164</v>
      </c>
      <c r="I463" t="s">
        <v>11165</v>
      </c>
      <c r="J463" t="s">
        <v>11166</v>
      </c>
      <c r="K463" t="s">
        <v>11167</v>
      </c>
      <c r="L463" t="s">
        <v>11168</v>
      </c>
      <c r="M463" t="s">
        <v>11169</v>
      </c>
      <c r="N463" t="s">
        <v>1296</v>
      </c>
      <c r="O463" t="s">
        <v>11170</v>
      </c>
      <c r="P463" t="s">
        <v>11171</v>
      </c>
      <c r="Q463" t="s">
        <v>11172</v>
      </c>
      <c r="R463" t="s">
        <v>11173</v>
      </c>
      <c r="S463" t="s">
        <v>11174</v>
      </c>
      <c r="T463" t="s">
        <v>827</v>
      </c>
      <c r="U463" t="s">
        <v>11175</v>
      </c>
      <c r="V463" t="s">
        <v>11176</v>
      </c>
      <c r="W463" t="s">
        <v>11177</v>
      </c>
      <c r="X463" t="s">
        <v>11178</v>
      </c>
      <c r="Y463" t="s">
        <v>1750</v>
      </c>
      <c r="Z463" t="s">
        <v>11179</v>
      </c>
      <c r="AA463" t="s">
        <v>11180</v>
      </c>
      <c r="AB463" t="s">
        <v>11181</v>
      </c>
      <c r="AC463" t="s">
        <v>11182</v>
      </c>
      <c r="AD463" t="s">
        <v>11183</v>
      </c>
    </row>
    <row r="464" spans="1:30" x14ac:dyDescent="1.25">
      <c r="A464" t="s">
        <v>24</v>
      </c>
      <c r="B464" t="s">
        <v>86</v>
      </c>
      <c r="C464" t="s">
        <v>11184</v>
      </c>
      <c r="D464" t="s">
        <v>11185</v>
      </c>
      <c r="E464" t="s">
        <v>11186</v>
      </c>
      <c r="F464" t="s">
        <v>11187</v>
      </c>
      <c r="G464" t="s">
        <v>11188</v>
      </c>
      <c r="H464" t="s">
        <v>11189</v>
      </c>
      <c r="I464" t="s">
        <v>11190</v>
      </c>
      <c r="J464" t="s">
        <v>11191</v>
      </c>
      <c r="K464" t="s">
        <v>11192</v>
      </c>
      <c r="L464" t="s">
        <v>11193</v>
      </c>
      <c r="M464" t="s">
        <v>11194</v>
      </c>
      <c r="N464" t="s">
        <v>1121</v>
      </c>
      <c r="O464" t="s">
        <v>11195</v>
      </c>
      <c r="P464" t="s">
        <v>11196</v>
      </c>
      <c r="Q464" t="s">
        <v>11197</v>
      </c>
      <c r="R464" t="s">
        <v>11198</v>
      </c>
      <c r="S464" t="s">
        <v>3103</v>
      </c>
      <c r="T464" t="s">
        <v>827</v>
      </c>
      <c r="U464" t="s">
        <v>11199</v>
      </c>
      <c r="V464" t="s">
        <v>11200</v>
      </c>
      <c r="W464" t="s">
        <v>11201</v>
      </c>
      <c r="X464" t="s">
        <v>11202</v>
      </c>
      <c r="Y464" t="s">
        <v>3277</v>
      </c>
      <c r="Z464" t="s">
        <v>11203</v>
      </c>
      <c r="AA464" t="s">
        <v>11204</v>
      </c>
      <c r="AB464" t="s">
        <v>11205</v>
      </c>
      <c r="AC464" t="s">
        <v>11206</v>
      </c>
      <c r="AD464" t="s">
        <v>11207</v>
      </c>
    </row>
    <row r="465" spans="1:30" x14ac:dyDescent="1.25">
      <c r="A465" t="s">
        <v>24</v>
      </c>
      <c r="B465" t="s">
        <v>178</v>
      </c>
      <c r="C465" t="s">
        <v>11208</v>
      </c>
      <c r="D465" t="s">
        <v>11209</v>
      </c>
      <c r="E465" t="s">
        <v>11210</v>
      </c>
      <c r="F465" t="s">
        <v>11211</v>
      </c>
      <c r="G465" t="s">
        <v>11212</v>
      </c>
      <c r="H465" t="s">
        <v>11213</v>
      </c>
      <c r="I465" t="s">
        <v>11214</v>
      </c>
      <c r="J465" t="s">
        <v>11215</v>
      </c>
      <c r="K465" t="s">
        <v>11216</v>
      </c>
      <c r="L465" t="s">
        <v>11217</v>
      </c>
      <c r="M465" t="s">
        <v>11218</v>
      </c>
      <c r="N465" t="s">
        <v>1041</v>
      </c>
      <c r="O465" t="s">
        <v>11219</v>
      </c>
      <c r="P465" t="s">
        <v>11220</v>
      </c>
      <c r="Q465" t="s">
        <v>11221</v>
      </c>
      <c r="R465" t="s">
        <v>11222</v>
      </c>
      <c r="S465" t="s">
        <v>11223</v>
      </c>
      <c r="T465" t="s">
        <v>827</v>
      </c>
      <c r="U465" t="s">
        <v>11224</v>
      </c>
      <c r="V465" t="s">
        <v>11225</v>
      </c>
      <c r="W465" t="s">
        <v>11226</v>
      </c>
      <c r="X465" t="s">
        <v>11227</v>
      </c>
      <c r="Y465" t="s">
        <v>1243</v>
      </c>
      <c r="Z465" t="s">
        <v>11228</v>
      </c>
      <c r="AA465" t="s">
        <v>11229</v>
      </c>
      <c r="AB465" t="s">
        <v>11230</v>
      </c>
      <c r="AC465" t="s">
        <v>11231</v>
      </c>
      <c r="AD465" t="s">
        <v>11232</v>
      </c>
    </row>
    <row r="466" spans="1:30" x14ac:dyDescent="1.25">
      <c r="A466" t="s">
        <v>24</v>
      </c>
      <c r="B466" t="s">
        <v>203</v>
      </c>
      <c r="C466" t="s">
        <v>11233</v>
      </c>
      <c r="D466" t="s">
        <v>11234</v>
      </c>
      <c r="E466" t="s">
        <v>11235</v>
      </c>
      <c r="F466" t="s">
        <v>11236</v>
      </c>
      <c r="G466" t="s">
        <v>11237</v>
      </c>
      <c r="H466" t="s">
        <v>11238</v>
      </c>
      <c r="I466" t="s">
        <v>11239</v>
      </c>
      <c r="J466" t="s">
        <v>11240</v>
      </c>
      <c r="K466" t="s">
        <v>11241</v>
      </c>
      <c r="L466" t="s">
        <v>11242</v>
      </c>
      <c r="M466" t="s">
        <v>11243</v>
      </c>
      <c r="N466" t="s">
        <v>1058</v>
      </c>
      <c r="O466" t="s">
        <v>11244</v>
      </c>
      <c r="P466" t="s">
        <v>11245</v>
      </c>
      <c r="Q466" t="s">
        <v>11246</v>
      </c>
      <c r="R466" t="s">
        <v>11247</v>
      </c>
      <c r="S466" t="s">
        <v>3294</v>
      </c>
      <c r="T466" t="s">
        <v>827</v>
      </c>
      <c r="U466" t="s">
        <v>11248</v>
      </c>
      <c r="V466" t="s">
        <v>11249</v>
      </c>
      <c r="W466" t="s">
        <v>11250</v>
      </c>
      <c r="X466" t="s">
        <v>11251</v>
      </c>
      <c r="Y466" t="s">
        <v>3567</v>
      </c>
      <c r="Z466" t="s">
        <v>1095</v>
      </c>
      <c r="AA466" t="s">
        <v>11252</v>
      </c>
      <c r="AB466" t="s">
        <v>11253</v>
      </c>
      <c r="AC466" t="s">
        <v>11254</v>
      </c>
      <c r="AD466" t="s">
        <v>11255</v>
      </c>
    </row>
    <row r="467" spans="1:30" x14ac:dyDescent="1.25">
      <c r="A467" t="s">
        <v>24</v>
      </c>
      <c r="B467" t="s">
        <v>345</v>
      </c>
      <c r="C467" t="s">
        <v>11256</v>
      </c>
      <c r="D467" t="s">
        <v>11257</v>
      </c>
      <c r="E467" t="s">
        <v>11258</v>
      </c>
      <c r="F467" t="s">
        <v>11259</v>
      </c>
      <c r="G467" t="s">
        <v>11260</v>
      </c>
      <c r="H467" t="s">
        <v>11261</v>
      </c>
      <c r="I467" t="s">
        <v>11262</v>
      </c>
      <c r="J467" t="s">
        <v>11263</v>
      </c>
      <c r="K467" t="s">
        <v>11264</v>
      </c>
      <c r="L467" t="s">
        <v>11265</v>
      </c>
      <c r="M467" t="s">
        <v>11266</v>
      </c>
      <c r="N467" t="s">
        <v>1138</v>
      </c>
      <c r="O467" t="s">
        <v>11267</v>
      </c>
      <c r="P467" t="s">
        <v>7471</v>
      </c>
      <c r="Q467" t="s">
        <v>11268</v>
      </c>
      <c r="R467" t="s">
        <v>11269</v>
      </c>
      <c r="S467" t="s">
        <v>10479</v>
      </c>
      <c r="T467" t="s">
        <v>827</v>
      </c>
      <c r="U467" t="s">
        <v>11270</v>
      </c>
      <c r="V467" t="s">
        <v>11271</v>
      </c>
      <c r="W467" t="s">
        <v>2948</v>
      </c>
      <c r="X467" t="s">
        <v>11272</v>
      </c>
      <c r="Y467" t="s">
        <v>2187</v>
      </c>
      <c r="Z467" t="s">
        <v>11273</v>
      </c>
      <c r="AA467" t="s">
        <v>11274</v>
      </c>
      <c r="AB467" t="s">
        <v>11275</v>
      </c>
      <c r="AC467" t="s">
        <v>11276</v>
      </c>
      <c r="AD467" t="s">
        <v>11277</v>
      </c>
    </row>
    <row r="468" spans="1:30" x14ac:dyDescent="1.25">
      <c r="A468" t="s">
        <v>24</v>
      </c>
      <c r="B468" t="s">
        <v>139</v>
      </c>
      <c r="C468" t="s">
        <v>11278</v>
      </c>
      <c r="D468" t="s">
        <v>11279</v>
      </c>
      <c r="E468" t="s">
        <v>11280</v>
      </c>
      <c r="F468" t="s">
        <v>11281</v>
      </c>
      <c r="G468" t="s">
        <v>11282</v>
      </c>
      <c r="H468" t="s">
        <v>11283</v>
      </c>
      <c r="I468" t="s">
        <v>11284</v>
      </c>
      <c r="J468" t="s">
        <v>11285</v>
      </c>
      <c r="K468" t="s">
        <v>11286</v>
      </c>
      <c r="L468" t="s">
        <v>11287</v>
      </c>
      <c r="M468" t="s">
        <v>11288</v>
      </c>
      <c r="N468" t="s">
        <v>858</v>
      </c>
      <c r="O468" t="s">
        <v>11289</v>
      </c>
      <c r="P468" t="s">
        <v>11290</v>
      </c>
      <c r="Q468" t="s">
        <v>11291</v>
      </c>
      <c r="R468" t="s">
        <v>11292</v>
      </c>
      <c r="S468" t="s">
        <v>11293</v>
      </c>
      <c r="T468" t="s">
        <v>827</v>
      </c>
      <c r="U468" t="s">
        <v>11294</v>
      </c>
      <c r="V468" t="s">
        <v>11295</v>
      </c>
      <c r="W468" t="s">
        <v>11296</v>
      </c>
      <c r="X468" t="s">
        <v>11297</v>
      </c>
      <c r="Y468" t="s">
        <v>2029</v>
      </c>
      <c r="Z468" t="s">
        <v>11298</v>
      </c>
      <c r="AA468" t="s">
        <v>11299</v>
      </c>
      <c r="AB468" t="s">
        <v>11300</v>
      </c>
      <c r="AC468" t="s">
        <v>11301</v>
      </c>
      <c r="AD468" t="s">
        <v>11302</v>
      </c>
    </row>
    <row r="469" spans="1:30" x14ac:dyDescent="1.25">
      <c r="A469" t="s">
        <v>24</v>
      </c>
      <c r="B469" t="s">
        <v>336</v>
      </c>
      <c r="C469" t="s">
        <v>11303</v>
      </c>
      <c r="D469" t="s">
        <v>11304</v>
      </c>
      <c r="E469" t="s">
        <v>11305</v>
      </c>
      <c r="F469" t="s">
        <v>11111</v>
      </c>
      <c r="G469" t="s">
        <v>11306</v>
      </c>
      <c r="H469" t="s">
        <v>11307</v>
      </c>
      <c r="I469" t="s">
        <v>11308</v>
      </c>
      <c r="J469" t="s">
        <v>11309</v>
      </c>
      <c r="K469" t="s">
        <v>11310</v>
      </c>
      <c r="L469" t="s">
        <v>11311</v>
      </c>
      <c r="M469" t="s">
        <v>11312</v>
      </c>
      <c r="N469" t="s">
        <v>1058</v>
      </c>
      <c r="O469" t="s">
        <v>11313</v>
      </c>
      <c r="P469" t="s">
        <v>11314</v>
      </c>
      <c r="Q469" t="s">
        <v>11315</v>
      </c>
      <c r="R469" t="s">
        <v>11316</v>
      </c>
      <c r="S469" t="s">
        <v>11317</v>
      </c>
      <c r="T469" t="s">
        <v>827</v>
      </c>
      <c r="U469" t="s">
        <v>11318</v>
      </c>
      <c r="V469" t="s">
        <v>11319</v>
      </c>
      <c r="W469" t="s">
        <v>10383</v>
      </c>
      <c r="X469" t="s">
        <v>11320</v>
      </c>
      <c r="Y469" t="s">
        <v>1041</v>
      </c>
      <c r="Z469" t="s">
        <v>11321</v>
      </c>
      <c r="AA469" t="s">
        <v>11322</v>
      </c>
      <c r="AB469" t="s">
        <v>11323</v>
      </c>
      <c r="AC469" t="s">
        <v>11324</v>
      </c>
      <c r="AD469" t="s">
        <v>11325</v>
      </c>
    </row>
    <row r="470" spans="1:30" x14ac:dyDescent="1.25">
      <c r="A470" t="s">
        <v>24</v>
      </c>
      <c r="B470" t="s">
        <v>398</v>
      </c>
      <c r="C470" t="s">
        <v>11326</v>
      </c>
      <c r="D470" t="s">
        <v>11327</v>
      </c>
      <c r="E470" t="s">
        <v>11328</v>
      </c>
      <c r="F470" t="s">
        <v>11329</v>
      </c>
      <c r="G470" t="s">
        <v>11330</v>
      </c>
      <c r="H470" t="s">
        <v>11331</v>
      </c>
      <c r="I470" t="s">
        <v>11332</v>
      </c>
      <c r="J470" t="s">
        <v>11333</v>
      </c>
      <c r="K470" t="s">
        <v>11334</v>
      </c>
      <c r="L470" t="s">
        <v>11335</v>
      </c>
      <c r="M470" t="s">
        <v>11336</v>
      </c>
      <c r="N470" t="s">
        <v>1226</v>
      </c>
      <c r="O470" t="s">
        <v>11337</v>
      </c>
      <c r="P470" t="s">
        <v>11338</v>
      </c>
      <c r="Q470" t="s">
        <v>11339</v>
      </c>
      <c r="R470" t="s">
        <v>11340</v>
      </c>
      <c r="S470" t="s">
        <v>11341</v>
      </c>
      <c r="T470" t="s">
        <v>827</v>
      </c>
      <c r="U470" t="s">
        <v>11342</v>
      </c>
      <c r="V470" t="s">
        <v>11343</v>
      </c>
      <c r="W470" t="s">
        <v>11344</v>
      </c>
      <c r="X470" t="s">
        <v>11345</v>
      </c>
      <c r="Y470" t="s">
        <v>880</v>
      </c>
      <c r="Z470" t="s">
        <v>11346</v>
      </c>
      <c r="AA470" t="s">
        <v>11347</v>
      </c>
      <c r="AB470" t="s">
        <v>11348</v>
      </c>
      <c r="AC470" t="s">
        <v>11349</v>
      </c>
      <c r="AD470" t="s">
        <v>11350</v>
      </c>
    </row>
    <row r="471" spans="1:30" x14ac:dyDescent="1.25">
      <c r="A471" t="s">
        <v>24</v>
      </c>
      <c r="B471" t="s">
        <v>247</v>
      </c>
      <c r="C471" t="s">
        <v>11351</v>
      </c>
      <c r="D471" t="s">
        <v>11352</v>
      </c>
      <c r="E471" t="s">
        <v>11353</v>
      </c>
      <c r="F471" t="s">
        <v>11354</v>
      </c>
      <c r="G471" t="s">
        <v>11355</v>
      </c>
      <c r="H471" t="s">
        <v>11356</v>
      </c>
      <c r="I471" t="s">
        <v>11357</v>
      </c>
      <c r="J471" t="s">
        <v>11358</v>
      </c>
      <c r="K471" t="s">
        <v>11359</v>
      </c>
      <c r="L471" t="s">
        <v>11360</v>
      </c>
      <c r="M471" t="s">
        <v>11361</v>
      </c>
      <c r="N471" t="s">
        <v>1138</v>
      </c>
      <c r="O471" t="s">
        <v>11362</v>
      </c>
      <c r="P471" t="s">
        <v>11363</v>
      </c>
      <c r="Q471" t="s">
        <v>11364</v>
      </c>
      <c r="R471" t="s">
        <v>11365</v>
      </c>
      <c r="S471" t="s">
        <v>11366</v>
      </c>
      <c r="T471" t="s">
        <v>827</v>
      </c>
      <c r="U471" t="s">
        <v>11367</v>
      </c>
      <c r="V471" t="s">
        <v>1746</v>
      </c>
      <c r="W471" t="s">
        <v>11368</v>
      </c>
      <c r="X471" t="s">
        <v>11369</v>
      </c>
      <c r="Y471" t="s">
        <v>951</v>
      </c>
      <c r="Z471" t="s">
        <v>11370</v>
      </c>
      <c r="AA471" t="s">
        <v>11371</v>
      </c>
      <c r="AB471" t="s">
        <v>11372</v>
      </c>
      <c r="AC471" t="s">
        <v>11373</v>
      </c>
      <c r="AD471" t="s">
        <v>11374</v>
      </c>
    </row>
    <row r="472" spans="1:30" x14ac:dyDescent="1.25">
      <c r="A472" t="s">
        <v>24</v>
      </c>
      <c r="B472" t="s">
        <v>571</v>
      </c>
      <c r="C472" t="s">
        <v>11375</v>
      </c>
      <c r="D472" t="s">
        <v>11376</v>
      </c>
      <c r="E472" t="s">
        <v>11377</v>
      </c>
      <c r="F472" t="s">
        <v>11378</v>
      </c>
      <c r="G472" t="s">
        <v>11379</v>
      </c>
      <c r="H472" t="s">
        <v>5582</v>
      </c>
      <c r="I472" t="s">
        <v>11380</v>
      </c>
      <c r="J472" t="s">
        <v>11381</v>
      </c>
      <c r="K472" t="s">
        <v>11382</v>
      </c>
      <c r="L472" t="s">
        <v>11383</v>
      </c>
      <c r="M472" t="s">
        <v>11384</v>
      </c>
      <c r="N472" t="s">
        <v>1121</v>
      </c>
      <c r="O472" t="s">
        <v>11385</v>
      </c>
      <c r="P472" t="s">
        <v>5219</v>
      </c>
      <c r="Q472" t="s">
        <v>11386</v>
      </c>
      <c r="R472" t="s">
        <v>11387</v>
      </c>
      <c r="S472" t="s">
        <v>8425</v>
      </c>
      <c r="T472" t="s">
        <v>827</v>
      </c>
      <c r="U472" t="s">
        <v>9561</v>
      </c>
      <c r="V472" t="s">
        <v>11388</v>
      </c>
      <c r="W472" t="s">
        <v>11389</v>
      </c>
      <c r="X472" t="s">
        <v>11390</v>
      </c>
      <c r="Y472" t="s">
        <v>1253</v>
      </c>
      <c r="Z472" t="s">
        <v>11391</v>
      </c>
      <c r="AA472" t="s">
        <v>11392</v>
      </c>
      <c r="AB472" t="s">
        <v>11393</v>
      </c>
      <c r="AC472" t="s">
        <v>11394</v>
      </c>
      <c r="AD472" t="s">
        <v>11395</v>
      </c>
    </row>
    <row r="473" spans="1:30" x14ac:dyDescent="1.25">
      <c r="A473" t="s">
        <v>24</v>
      </c>
      <c r="B473" t="s">
        <v>103</v>
      </c>
      <c r="C473" t="s">
        <v>11396</v>
      </c>
      <c r="D473" t="s">
        <v>11397</v>
      </c>
      <c r="E473" t="s">
        <v>11398</v>
      </c>
      <c r="F473" t="s">
        <v>11399</v>
      </c>
      <c r="G473" t="s">
        <v>11400</v>
      </c>
      <c r="H473" t="s">
        <v>11401</v>
      </c>
      <c r="I473" t="s">
        <v>11402</v>
      </c>
      <c r="J473" t="s">
        <v>11403</v>
      </c>
      <c r="K473" t="s">
        <v>11404</v>
      </c>
      <c r="L473" t="s">
        <v>11405</v>
      </c>
      <c r="M473" t="s">
        <v>11406</v>
      </c>
      <c r="N473" t="s">
        <v>1552</v>
      </c>
      <c r="O473" t="s">
        <v>11407</v>
      </c>
      <c r="P473" t="s">
        <v>11408</v>
      </c>
      <c r="Q473" t="s">
        <v>11409</v>
      </c>
      <c r="R473" t="s">
        <v>11410</v>
      </c>
      <c r="S473" t="s">
        <v>10311</v>
      </c>
      <c r="T473" t="s">
        <v>827</v>
      </c>
      <c r="U473" t="s">
        <v>11411</v>
      </c>
      <c r="V473" t="s">
        <v>11412</v>
      </c>
      <c r="W473" t="s">
        <v>11413</v>
      </c>
      <c r="X473" t="s">
        <v>11414</v>
      </c>
      <c r="Y473" t="s">
        <v>1751</v>
      </c>
      <c r="Z473" t="s">
        <v>11415</v>
      </c>
      <c r="AA473" t="s">
        <v>11416</v>
      </c>
      <c r="AB473" t="s">
        <v>11417</v>
      </c>
      <c r="AC473" t="s">
        <v>11418</v>
      </c>
      <c r="AD473" t="s">
        <v>11419</v>
      </c>
    </row>
    <row r="474" spans="1:30" x14ac:dyDescent="1.25">
      <c r="A474" t="s">
        <v>24</v>
      </c>
      <c r="B474" t="s">
        <v>322</v>
      </c>
      <c r="C474" t="s">
        <v>11420</v>
      </c>
      <c r="D474" t="s">
        <v>11421</v>
      </c>
      <c r="E474" t="s">
        <v>11422</v>
      </c>
      <c r="F474" t="s">
        <v>11423</v>
      </c>
      <c r="G474" t="s">
        <v>11424</v>
      </c>
      <c r="H474" t="s">
        <v>11425</v>
      </c>
      <c r="I474" t="s">
        <v>11426</v>
      </c>
      <c r="J474" t="s">
        <v>11427</v>
      </c>
      <c r="K474" t="s">
        <v>11428</v>
      </c>
      <c r="L474" t="s">
        <v>11429</v>
      </c>
      <c r="M474" t="s">
        <v>11430</v>
      </c>
      <c r="N474" t="s">
        <v>1296</v>
      </c>
      <c r="O474" t="s">
        <v>11431</v>
      </c>
      <c r="P474" t="s">
        <v>11432</v>
      </c>
      <c r="Q474" t="s">
        <v>11433</v>
      </c>
      <c r="R474" t="s">
        <v>11434</v>
      </c>
      <c r="S474" t="s">
        <v>1149</v>
      </c>
      <c r="T474" t="s">
        <v>827</v>
      </c>
      <c r="U474" t="s">
        <v>11435</v>
      </c>
      <c r="V474" t="s">
        <v>11436</v>
      </c>
      <c r="W474" t="s">
        <v>11437</v>
      </c>
      <c r="X474" t="s">
        <v>11438</v>
      </c>
      <c r="Y474" t="s">
        <v>1191</v>
      </c>
      <c r="Z474" t="s">
        <v>11439</v>
      </c>
      <c r="AA474" t="s">
        <v>11440</v>
      </c>
      <c r="AB474" t="s">
        <v>11441</v>
      </c>
      <c r="AC474" t="s">
        <v>11442</v>
      </c>
      <c r="AD474" t="s">
        <v>11443</v>
      </c>
    </row>
    <row r="475" spans="1:30" x14ac:dyDescent="1.25">
      <c r="A475" t="s">
        <v>24</v>
      </c>
      <c r="B475" t="s">
        <v>191</v>
      </c>
      <c r="C475" t="s">
        <v>11444</v>
      </c>
      <c r="D475" t="s">
        <v>11445</v>
      </c>
      <c r="E475" t="s">
        <v>11446</v>
      </c>
      <c r="F475" t="s">
        <v>11447</v>
      </c>
      <c r="G475" t="s">
        <v>11448</v>
      </c>
      <c r="H475" t="s">
        <v>11449</v>
      </c>
      <c r="I475" t="s">
        <v>11450</v>
      </c>
      <c r="J475" t="s">
        <v>11451</v>
      </c>
      <c r="K475" t="s">
        <v>11452</v>
      </c>
      <c r="L475" t="s">
        <v>11453</v>
      </c>
      <c r="M475" t="s">
        <v>11454</v>
      </c>
      <c r="N475" t="s">
        <v>1968</v>
      </c>
      <c r="O475" t="s">
        <v>11455</v>
      </c>
      <c r="P475" t="s">
        <v>11456</v>
      </c>
      <c r="Q475" t="s">
        <v>11457</v>
      </c>
      <c r="R475" t="s">
        <v>11458</v>
      </c>
      <c r="S475" t="s">
        <v>9081</v>
      </c>
      <c r="T475" t="s">
        <v>827</v>
      </c>
      <c r="U475" t="s">
        <v>11459</v>
      </c>
      <c r="V475" t="s">
        <v>11460</v>
      </c>
      <c r="W475" t="s">
        <v>11461</v>
      </c>
      <c r="X475" t="s">
        <v>1058</v>
      </c>
      <c r="Y475" t="s">
        <v>1433</v>
      </c>
      <c r="Z475" t="s">
        <v>11462</v>
      </c>
      <c r="AA475" t="s">
        <v>11463</v>
      </c>
      <c r="AB475" t="s">
        <v>11464</v>
      </c>
      <c r="AC475" t="s">
        <v>11465</v>
      </c>
      <c r="AD475" t="s">
        <v>11466</v>
      </c>
    </row>
    <row r="476" spans="1:30" x14ac:dyDescent="1.25">
      <c r="A476" t="s">
        <v>24</v>
      </c>
      <c r="B476" t="s">
        <v>118</v>
      </c>
      <c r="C476" t="s">
        <v>11467</v>
      </c>
      <c r="D476" t="s">
        <v>11468</v>
      </c>
      <c r="E476" t="s">
        <v>11469</v>
      </c>
      <c r="F476" t="s">
        <v>11470</v>
      </c>
      <c r="G476" t="s">
        <v>11200</v>
      </c>
      <c r="H476" t="s">
        <v>11471</v>
      </c>
      <c r="I476" t="s">
        <v>11472</v>
      </c>
      <c r="J476" t="s">
        <v>11473</v>
      </c>
      <c r="K476" t="s">
        <v>11474</v>
      </c>
      <c r="L476" t="s">
        <v>11475</v>
      </c>
      <c r="M476" t="s">
        <v>11476</v>
      </c>
      <c r="N476" t="s">
        <v>1433</v>
      </c>
      <c r="O476" t="s">
        <v>11477</v>
      </c>
      <c r="P476" t="s">
        <v>6131</v>
      </c>
      <c r="Q476" t="s">
        <v>11478</v>
      </c>
      <c r="R476" t="s">
        <v>11479</v>
      </c>
      <c r="S476" t="s">
        <v>9081</v>
      </c>
      <c r="T476" t="s">
        <v>827</v>
      </c>
      <c r="U476" t="s">
        <v>11480</v>
      </c>
      <c r="V476" t="s">
        <v>11481</v>
      </c>
      <c r="W476" t="s">
        <v>11482</v>
      </c>
      <c r="X476" t="s">
        <v>11483</v>
      </c>
      <c r="Y476" t="s">
        <v>1138</v>
      </c>
      <c r="Z476" t="s">
        <v>11484</v>
      </c>
      <c r="AA476" t="s">
        <v>11485</v>
      </c>
      <c r="AB476" t="s">
        <v>11486</v>
      </c>
      <c r="AC476" t="s">
        <v>11487</v>
      </c>
      <c r="AD476" t="s">
        <v>11488</v>
      </c>
    </row>
    <row r="477" spans="1:30" x14ac:dyDescent="1.25">
      <c r="A477" t="s">
        <v>24</v>
      </c>
      <c r="B477" t="s">
        <v>370</v>
      </c>
      <c r="C477" t="s">
        <v>11489</v>
      </c>
      <c r="D477" t="s">
        <v>11490</v>
      </c>
      <c r="E477" t="s">
        <v>11491</v>
      </c>
      <c r="F477" t="s">
        <v>11492</v>
      </c>
      <c r="G477" t="s">
        <v>11493</v>
      </c>
      <c r="H477" t="s">
        <v>11494</v>
      </c>
      <c r="I477" t="s">
        <v>11495</v>
      </c>
      <c r="J477" t="s">
        <v>11496</v>
      </c>
      <c r="K477" t="s">
        <v>11497</v>
      </c>
      <c r="L477" t="s">
        <v>11498</v>
      </c>
      <c r="M477" t="s">
        <v>11499</v>
      </c>
      <c r="N477" t="s">
        <v>1121</v>
      </c>
      <c r="O477" t="s">
        <v>11500</v>
      </c>
      <c r="P477" t="s">
        <v>7325</v>
      </c>
      <c r="Q477" t="s">
        <v>11501</v>
      </c>
      <c r="R477" t="s">
        <v>11502</v>
      </c>
      <c r="S477" t="s">
        <v>9267</v>
      </c>
      <c r="T477" t="s">
        <v>1144</v>
      </c>
      <c r="U477" t="s">
        <v>11503</v>
      </c>
      <c r="V477" t="s">
        <v>11504</v>
      </c>
      <c r="W477" t="s">
        <v>11505</v>
      </c>
      <c r="X477" t="s">
        <v>11506</v>
      </c>
      <c r="Y477" t="s">
        <v>850</v>
      </c>
      <c r="Z477" t="s">
        <v>11507</v>
      </c>
      <c r="AA477" t="s">
        <v>11508</v>
      </c>
      <c r="AB477" t="s">
        <v>11509</v>
      </c>
      <c r="AC477" t="s">
        <v>11510</v>
      </c>
      <c r="AD477" t="s">
        <v>11511</v>
      </c>
    </row>
    <row r="478" spans="1:30" x14ac:dyDescent="1.25">
      <c r="A478" t="s">
        <v>24</v>
      </c>
      <c r="B478" t="s">
        <v>296</v>
      </c>
      <c r="C478" t="s">
        <v>11512</v>
      </c>
      <c r="D478" t="s">
        <v>11513</v>
      </c>
      <c r="E478" t="s">
        <v>11514</v>
      </c>
      <c r="F478" t="s">
        <v>11515</v>
      </c>
      <c r="G478" t="s">
        <v>11516</v>
      </c>
      <c r="H478" t="s">
        <v>11517</v>
      </c>
      <c r="I478" t="s">
        <v>11518</v>
      </c>
      <c r="J478" t="s">
        <v>11519</v>
      </c>
      <c r="K478" t="s">
        <v>11520</v>
      </c>
      <c r="L478" t="s">
        <v>11521</v>
      </c>
      <c r="M478" t="s">
        <v>11522</v>
      </c>
      <c r="N478" t="s">
        <v>1005</v>
      </c>
      <c r="O478" t="s">
        <v>11523</v>
      </c>
      <c r="P478" t="s">
        <v>4905</v>
      </c>
      <c r="Q478" t="s">
        <v>11524</v>
      </c>
      <c r="R478" t="s">
        <v>11525</v>
      </c>
      <c r="S478" t="s">
        <v>8892</v>
      </c>
      <c r="T478" t="s">
        <v>827</v>
      </c>
      <c r="U478" t="s">
        <v>11526</v>
      </c>
      <c r="V478" t="s">
        <v>11527</v>
      </c>
      <c r="W478" t="s">
        <v>11528</v>
      </c>
      <c r="X478" t="s">
        <v>11529</v>
      </c>
      <c r="Y478" t="s">
        <v>1552</v>
      </c>
      <c r="Z478" t="s">
        <v>11530</v>
      </c>
      <c r="AA478" t="s">
        <v>11531</v>
      </c>
      <c r="AB478" t="s">
        <v>11532</v>
      </c>
      <c r="AC478" t="s">
        <v>11533</v>
      </c>
      <c r="AD478" t="s">
        <v>11534</v>
      </c>
    </row>
    <row r="479" spans="1:30" x14ac:dyDescent="1.25">
      <c r="A479" t="s">
        <v>24</v>
      </c>
      <c r="B479" t="s">
        <v>300</v>
      </c>
      <c r="C479" t="s">
        <v>11535</v>
      </c>
      <c r="D479" t="s">
        <v>11536</v>
      </c>
      <c r="E479" t="s">
        <v>11537</v>
      </c>
      <c r="F479" t="s">
        <v>11538</v>
      </c>
      <c r="G479" t="s">
        <v>11539</v>
      </c>
      <c r="H479" t="s">
        <v>11540</v>
      </c>
      <c r="I479" t="s">
        <v>11541</v>
      </c>
      <c r="J479" t="s">
        <v>11542</v>
      </c>
      <c r="K479" t="s">
        <v>11543</v>
      </c>
      <c r="L479" t="s">
        <v>11544</v>
      </c>
      <c r="M479" t="s">
        <v>11545</v>
      </c>
      <c r="N479" t="s">
        <v>1069</v>
      </c>
      <c r="O479" t="s">
        <v>11546</v>
      </c>
      <c r="P479" t="s">
        <v>6109</v>
      </c>
      <c r="Q479" t="s">
        <v>11547</v>
      </c>
      <c r="R479" t="s">
        <v>11548</v>
      </c>
      <c r="S479" t="s">
        <v>9603</v>
      </c>
      <c r="T479" t="s">
        <v>827</v>
      </c>
      <c r="U479" t="s">
        <v>11549</v>
      </c>
      <c r="V479" t="s">
        <v>11550</v>
      </c>
      <c r="W479" t="s">
        <v>11551</v>
      </c>
      <c r="X479" t="s">
        <v>11552</v>
      </c>
      <c r="Y479" t="s">
        <v>1279</v>
      </c>
      <c r="Z479" t="s">
        <v>11553</v>
      </c>
      <c r="AA479" t="s">
        <v>11554</v>
      </c>
      <c r="AB479" t="s">
        <v>11555</v>
      </c>
      <c r="AC479" t="s">
        <v>11556</v>
      </c>
      <c r="AD479" t="s">
        <v>11557</v>
      </c>
    </row>
    <row r="480" spans="1:30" x14ac:dyDescent="1.25">
      <c r="A480" t="s">
        <v>24</v>
      </c>
      <c r="B480" t="s">
        <v>64</v>
      </c>
      <c r="C480" t="s">
        <v>11558</v>
      </c>
      <c r="D480" t="s">
        <v>11559</v>
      </c>
      <c r="E480" t="s">
        <v>11560</v>
      </c>
      <c r="F480" t="s">
        <v>11561</v>
      </c>
      <c r="G480" t="s">
        <v>11562</v>
      </c>
      <c r="H480" t="s">
        <v>11563</v>
      </c>
      <c r="I480" t="s">
        <v>11564</v>
      </c>
      <c r="J480" t="s">
        <v>11565</v>
      </c>
      <c r="K480" t="s">
        <v>11566</v>
      </c>
      <c r="L480" t="s">
        <v>11567</v>
      </c>
      <c r="M480" t="s">
        <v>11568</v>
      </c>
      <c r="N480" t="s">
        <v>858</v>
      </c>
      <c r="O480" t="s">
        <v>11569</v>
      </c>
      <c r="P480" t="s">
        <v>11570</v>
      </c>
      <c r="Q480" t="s">
        <v>11571</v>
      </c>
      <c r="R480" t="s">
        <v>11572</v>
      </c>
      <c r="S480" t="s">
        <v>7859</v>
      </c>
      <c r="T480" t="s">
        <v>1144</v>
      </c>
      <c r="U480" t="s">
        <v>11573</v>
      </c>
      <c r="V480" t="s">
        <v>11574</v>
      </c>
      <c r="W480" t="s">
        <v>11575</v>
      </c>
      <c r="X480" t="s">
        <v>11576</v>
      </c>
      <c r="Y480" t="s">
        <v>1138</v>
      </c>
      <c r="Z480" t="s">
        <v>11577</v>
      </c>
      <c r="AA480" t="s">
        <v>11578</v>
      </c>
      <c r="AB480" t="s">
        <v>11579</v>
      </c>
      <c r="AC480" t="s">
        <v>11580</v>
      </c>
      <c r="AD480" t="s">
        <v>11581</v>
      </c>
    </row>
    <row r="481" spans="1:30" x14ac:dyDescent="1.25">
      <c r="A481" t="s">
        <v>24</v>
      </c>
      <c r="B481" t="s">
        <v>512</v>
      </c>
      <c r="C481" t="s">
        <v>11582</v>
      </c>
      <c r="D481" t="s">
        <v>11583</v>
      </c>
      <c r="E481" t="s">
        <v>11584</v>
      </c>
      <c r="F481" t="s">
        <v>11585</v>
      </c>
      <c r="G481" t="s">
        <v>11586</v>
      </c>
      <c r="H481" t="s">
        <v>11587</v>
      </c>
      <c r="I481" t="s">
        <v>11588</v>
      </c>
      <c r="J481" t="s">
        <v>11589</v>
      </c>
      <c r="K481" t="s">
        <v>11590</v>
      </c>
      <c r="L481" t="s">
        <v>11591</v>
      </c>
      <c r="M481" t="s">
        <v>11592</v>
      </c>
      <c r="N481" t="s">
        <v>1005</v>
      </c>
      <c r="O481" t="s">
        <v>11593</v>
      </c>
      <c r="P481" t="s">
        <v>4089</v>
      </c>
      <c r="Q481" t="s">
        <v>11594</v>
      </c>
      <c r="R481" t="s">
        <v>11595</v>
      </c>
      <c r="S481" t="s">
        <v>11596</v>
      </c>
      <c r="T481" t="s">
        <v>827</v>
      </c>
      <c r="U481" t="s">
        <v>11597</v>
      </c>
      <c r="V481" t="s">
        <v>11598</v>
      </c>
      <c r="W481" t="s">
        <v>11599</v>
      </c>
      <c r="X481" t="s">
        <v>11600</v>
      </c>
      <c r="Y481" t="s">
        <v>3470</v>
      </c>
      <c r="Z481" t="s">
        <v>11601</v>
      </c>
      <c r="AA481" t="s">
        <v>11602</v>
      </c>
      <c r="AB481" t="s">
        <v>11603</v>
      </c>
      <c r="AC481" t="s">
        <v>11604</v>
      </c>
      <c r="AD481" t="s">
        <v>11605</v>
      </c>
    </row>
    <row r="482" spans="1:30" x14ac:dyDescent="1.25">
      <c r="A482" t="s">
        <v>24</v>
      </c>
      <c r="B482" t="s">
        <v>380</v>
      </c>
      <c r="C482" t="s">
        <v>11606</v>
      </c>
      <c r="D482" t="s">
        <v>11607</v>
      </c>
      <c r="E482" t="s">
        <v>11608</v>
      </c>
      <c r="F482" t="s">
        <v>11609</v>
      </c>
      <c r="G482" t="s">
        <v>11610</v>
      </c>
      <c r="H482" t="s">
        <v>11611</v>
      </c>
      <c r="I482" t="s">
        <v>11612</v>
      </c>
      <c r="J482" t="s">
        <v>11613</v>
      </c>
      <c r="K482" t="s">
        <v>11614</v>
      </c>
      <c r="L482" t="s">
        <v>11615</v>
      </c>
      <c r="M482" t="s">
        <v>11616</v>
      </c>
      <c r="N482" t="s">
        <v>1005</v>
      </c>
      <c r="O482" t="s">
        <v>11617</v>
      </c>
      <c r="P482" t="s">
        <v>4853</v>
      </c>
      <c r="Q482" t="s">
        <v>11618</v>
      </c>
      <c r="R482" t="s">
        <v>11619</v>
      </c>
      <c r="S482" t="s">
        <v>1835</v>
      </c>
      <c r="T482" t="s">
        <v>827</v>
      </c>
      <c r="U482" t="s">
        <v>11620</v>
      </c>
      <c r="V482" t="s">
        <v>11621</v>
      </c>
      <c r="W482" t="s">
        <v>11622</v>
      </c>
      <c r="X482" t="s">
        <v>11623</v>
      </c>
      <c r="Y482" t="s">
        <v>1138</v>
      </c>
      <c r="Z482" t="s">
        <v>1562</v>
      </c>
      <c r="AA482" t="s">
        <v>11624</v>
      </c>
      <c r="AB482" t="s">
        <v>11625</v>
      </c>
      <c r="AC482" t="s">
        <v>11626</v>
      </c>
      <c r="AD482" t="s">
        <v>11627</v>
      </c>
    </row>
    <row r="483" spans="1:30" x14ac:dyDescent="1.25">
      <c r="A483" t="s">
        <v>24</v>
      </c>
      <c r="B483" t="s">
        <v>243</v>
      </c>
      <c r="C483" t="s">
        <v>11628</v>
      </c>
      <c r="D483" t="s">
        <v>11629</v>
      </c>
      <c r="E483" t="s">
        <v>11630</v>
      </c>
      <c r="F483" t="s">
        <v>11631</v>
      </c>
      <c r="G483" t="s">
        <v>11632</v>
      </c>
      <c r="H483" t="s">
        <v>11633</v>
      </c>
      <c r="I483" t="s">
        <v>11634</v>
      </c>
      <c r="J483" t="s">
        <v>11635</v>
      </c>
      <c r="K483" t="s">
        <v>11636</v>
      </c>
      <c r="L483" t="s">
        <v>11637</v>
      </c>
      <c r="M483" t="s">
        <v>11638</v>
      </c>
      <c r="N483" t="s">
        <v>1005</v>
      </c>
      <c r="O483" t="s">
        <v>11639</v>
      </c>
      <c r="P483" t="s">
        <v>11640</v>
      </c>
      <c r="Q483" t="s">
        <v>11641</v>
      </c>
      <c r="R483" t="s">
        <v>11642</v>
      </c>
      <c r="S483" t="s">
        <v>8892</v>
      </c>
      <c r="T483" t="s">
        <v>874</v>
      </c>
      <c r="U483" t="s">
        <v>11643</v>
      </c>
      <c r="V483" t="s">
        <v>11644</v>
      </c>
      <c r="W483" t="s">
        <v>11645</v>
      </c>
      <c r="X483" t="s">
        <v>11646</v>
      </c>
      <c r="Y483" t="s">
        <v>1552</v>
      </c>
      <c r="Z483" t="s">
        <v>11647</v>
      </c>
      <c r="AA483" t="s">
        <v>11648</v>
      </c>
      <c r="AB483" t="s">
        <v>11649</v>
      </c>
      <c r="AC483" t="s">
        <v>11650</v>
      </c>
      <c r="AD483" t="s">
        <v>11651</v>
      </c>
    </row>
    <row r="484" spans="1:30" x14ac:dyDescent="1.25">
      <c r="A484" t="s">
        <v>24</v>
      </c>
      <c r="B484" t="s">
        <v>142</v>
      </c>
      <c r="C484" t="s">
        <v>11652</v>
      </c>
      <c r="D484" t="s">
        <v>11653</v>
      </c>
      <c r="E484" t="s">
        <v>11654</v>
      </c>
      <c r="F484" t="s">
        <v>11655</v>
      </c>
      <c r="G484" t="s">
        <v>11656</v>
      </c>
      <c r="H484" t="s">
        <v>11657</v>
      </c>
      <c r="I484" t="s">
        <v>11658</v>
      </c>
      <c r="J484" t="s">
        <v>11659</v>
      </c>
      <c r="K484" t="s">
        <v>11660</v>
      </c>
      <c r="L484" t="s">
        <v>11661</v>
      </c>
      <c r="M484" t="s">
        <v>11662</v>
      </c>
      <c r="N484" t="s">
        <v>1552</v>
      </c>
      <c r="O484" t="s">
        <v>11663</v>
      </c>
      <c r="P484" t="s">
        <v>10891</v>
      </c>
      <c r="Q484" t="s">
        <v>11664</v>
      </c>
      <c r="R484" t="s">
        <v>11665</v>
      </c>
      <c r="S484" t="s">
        <v>858</v>
      </c>
      <c r="T484" t="s">
        <v>827</v>
      </c>
      <c r="U484" t="s">
        <v>8047</v>
      </c>
      <c r="V484" t="s">
        <v>11666</v>
      </c>
      <c r="W484" t="s">
        <v>11667</v>
      </c>
      <c r="X484" t="s">
        <v>7545</v>
      </c>
      <c r="Y484" t="s">
        <v>2029</v>
      </c>
      <c r="Z484" t="s">
        <v>11668</v>
      </c>
      <c r="AA484" t="s">
        <v>11669</v>
      </c>
      <c r="AB484" t="s">
        <v>11670</v>
      </c>
      <c r="AC484" t="s">
        <v>11671</v>
      </c>
      <c r="AD484" t="s">
        <v>11672</v>
      </c>
    </row>
    <row r="485" spans="1:30" x14ac:dyDescent="1.25">
      <c r="A485" t="s">
        <v>24</v>
      </c>
      <c r="B485" t="s">
        <v>668</v>
      </c>
      <c r="C485" t="s">
        <v>11673</v>
      </c>
      <c r="D485" t="s">
        <v>11674</v>
      </c>
      <c r="E485" t="s">
        <v>11675</v>
      </c>
      <c r="F485" t="s">
        <v>11676</v>
      </c>
      <c r="G485" t="s">
        <v>11677</v>
      </c>
      <c r="H485" t="s">
        <v>11678</v>
      </c>
      <c r="I485" t="s">
        <v>11679</v>
      </c>
      <c r="J485" t="s">
        <v>11680</v>
      </c>
      <c r="K485" t="s">
        <v>11681</v>
      </c>
      <c r="L485" t="s">
        <v>11682</v>
      </c>
      <c r="M485" t="s">
        <v>11683</v>
      </c>
      <c r="N485" t="s">
        <v>1069</v>
      </c>
      <c r="O485" t="s">
        <v>11684</v>
      </c>
      <c r="P485" t="s">
        <v>11220</v>
      </c>
      <c r="Q485" t="s">
        <v>11685</v>
      </c>
      <c r="R485" t="s">
        <v>11686</v>
      </c>
      <c r="S485" t="s">
        <v>962</v>
      </c>
      <c r="T485" t="s">
        <v>827</v>
      </c>
      <c r="U485" t="s">
        <v>11687</v>
      </c>
      <c r="V485" t="s">
        <v>11688</v>
      </c>
      <c r="W485" t="s">
        <v>11689</v>
      </c>
      <c r="X485" t="s">
        <v>11690</v>
      </c>
      <c r="Y485" t="s">
        <v>1836</v>
      </c>
      <c r="Z485" t="s">
        <v>11691</v>
      </c>
      <c r="AA485" t="s">
        <v>11692</v>
      </c>
      <c r="AB485" t="s">
        <v>11693</v>
      </c>
      <c r="AC485" t="s">
        <v>11694</v>
      </c>
      <c r="AD485" t="s">
        <v>11695</v>
      </c>
    </row>
    <row r="486" spans="1:30" x14ac:dyDescent="1.25">
      <c r="A486" t="s">
        <v>24</v>
      </c>
      <c r="B486" t="s">
        <v>525</v>
      </c>
      <c r="C486" t="s">
        <v>11696</v>
      </c>
      <c r="D486" t="s">
        <v>11697</v>
      </c>
      <c r="E486" t="s">
        <v>11698</v>
      </c>
      <c r="F486" t="s">
        <v>11699</v>
      </c>
      <c r="G486" t="s">
        <v>11700</v>
      </c>
      <c r="H486" t="s">
        <v>11701</v>
      </c>
      <c r="I486" t="s">
        <v>11702</v>
      </c>
      <c r="J486" t="s">
        <v>11703</v>
      </c>
      <c r="K486" t="s">
        <v>11704</v>
      </c>
      <c r="L486" t="s">
        <v>11705</v>
      </c>
      <c r="M486" t="s">
        <v>11706</v>
      </c>
      <c r="N486" t="s">
        <v>858</v>
      </c>
      <c r="O486" t="s">
        <v>11707</v>
      </c>
      <c r="P486" t="s">
        <v>11708</v>
      </c>
      <c r="Q486" t="s">
        <v>11709</v>
      </c>
      <c r="R486" t="s">
        <v>11710</v>
      </c>
      <c r="S486" t="s">
        <v>11711</v>
      </c>
      <c r="T486" t="s">
        <v>827</v>
      </c>
      <c r="U486" t="s">
        <v>11712</v>
      </c>
      <c r="V486" t="s">
        <v>11713</v>
      </c>
      <c r="W486" t="s">
        <v>11714</v>
      </c>
      <c r="X486" t="s">
        <v>11715</v>
      </c>
      <c r="Y486" t="s">
        <v>2002</v>
      </c>
      <c r="Z486" t="s">
        <v>11716</v>
      </c>
      <c r="AA486" t="s">
        <v>11717</v>
      </c>
      <c r="AB486" t="s">
        <v>11718</v>
      </c>
      <c r="AC486" t="s">
        <v>11719</v>
      </c>
      <c r="AD486" t="s">
        <v>11720</v>
      </c>
    </row>
    <row r="487" spans="1:30" x14ac:dyDescent="1.25">
      <c r="A487" t="s">
        <v>24</v>
      </c>
      <c r="B487" t="s">
        <v>596</v>
      </c>
      <c r="C487" t="s">
        <v>11721</v>
      </c>
      <c r="D487" t="s">
        <v>11722</v>
      </c>
      <c r="E487" t="s">
        <v>11723</v>
      </c>
      <c r="F487" t="s">
        <v>11724</v>
      </c>
      <c r="G487" t="s">
        <v>11725</v>
      </c>
      <c r="H487" t="s">
        <v>11726</v>
      </c>
      <c r="I487" t="s">
        <v>11727</v>
      </c>
      <c r="J487" t="s">
        <v>11728</v>
      </c>
      <c r="K487" t="s">
        <v>11729</v>
      </c>
      <c r="L487" t="s">
        <v>11730</v>
      </c>
      <c r="M487" t="s">
        <v>11731</v>
      </c>
      <c r="N487" t="s">
        <v>1058</v>
      </c>
      <c r="O487" t="s">
        <v>11732</v>
      </c>
      <c r="P487" t="s">
        <v>4841</v>
      </c>
      <c r="Q487" t="s">
        <v>11733</v>
      </c>
      <c r="R487" t="s">
        <v>11734</v>
      </c>
      <c r="S487" t="s">
        <v>10773</v>
      </c>
      <c r="T487" t="s">
        <v>827</v>
      </c>
      <c r="U487" t="s">
        <v>11735</v>
      </c>
      <c r="V487" t="s">
        <v>11736</v>
      </c>
      <c r="W487" t="s">
        <v>11737</v>
      </c>
      <c r="X487" t="s">
        <v>11738</v>
      </c>
      <c r="Y487" t="s">
        <v>1576</v>
      </c>
      <c r="Z487" t="s">
        <v>11739</v>
      </c>
      <c r="AA487" t="s">
        <v>11740</v>
      </c>
      <c r="AB487" t="s">
        <v>11741</v>
      </c>
      <c r="AC487" t="s">
        <v>11742</v>
      </c>
      <c r="AD487" t="s">
        <v>11743</v>
      </c>
    </row>
    <row r="488" spans="1:30" x14ac:dyDescent="1.25">
      <c r="A488" t="s">
        <v>24</v>
      </c>
      <c r="B488" t="s">
        <v>486</v>
      </c>
      <c r="C488" t="s">
        <v>11744</v>
      </c>
      <c r="D488" t="s">
        <v>11745</v>
      </c>
      <c r="E488" t="s">
        <v>11746</v>
      </c>
      <c r="F488" t="s">
        <v>11747</v>
      </c>
      <c r="G488" t="s">
        <v>11748</v>
      </c>
      <c r="H488" t="s">
        <v>11749</v>
      </c>
      <c r="I488" t="s">
        <v>11750</v>
      </c>
      <c r="J488" t="s">
        <v>11751</v>
      </c>
      <c r="K488" t="s">
        <v>11752</v>
      </c>
      <c r="L488" t="s">
        <v>11753</v>
      </c>
      <c r="M488" t="s">
        <v>11754</v>
      </c>
      <c r="N488" t="s">
        <v>1015</v>
      </c>
      <c r="O488" t="s">
        <v>11755</v>
      </c>
      <c r="P488" t="s">
        <v>11756</v>
      </c>
      <c r="Q488" t="s">
        <v>11757</v>
      </c>
      <c r="R488" t="s">
        <v>11758</v>
      </c>
      <c r="S488" t="s">
        <v>5655</v>
      </c>
      <c r="T488" t="s">
        <v>827</v>
      </c>
      <c r="U488" t="s">
        <v>11759</v>
      </c>
      <c r="V488" t="s">
        <v>11760</v>
      </c>
      <c r="W488" t="s">
        <v>11761</v>
      </c>
      <c r="X488" t="s">
        <v>11762</v>
      </c>
      <c r="Y488" t="s">
        <v>1751</v>
      </c>
      <c r="Z488" t="s">
        <v>4387</v>
      </c>
      <c r="AA488" t="s">
        <v>11763</v>
      </c>
      <c r="AB488" t="s">
        <v>11764</v>
      </c>
      <c r="AC488" t="s">
        <v>11765</v>
      </c>
      <c r="AD488" t="s">
        <v>11766</v>
      </c>
    </row>
    <row r="489" spans="1:30" x14ac:dyDescent="1.25">
      <c r="A489" t="s">
        <v>24</v>
      </c>
      <c r="B489" t="s">
        <v>451</v>
      </c>
      <c r="C489" t="s">
        <v>11767</v>
      </c>
      <c r="D489" t="s">
        <v>11768</v>
      </c>
      <c r="E489" t="s">
        <v>11769</v>
      </c>
      <c r="F489" t="s">
        <v>11770</v>
      </c>
      <c r="G489" t="s">
        <v>11771</v>
      </c>
      <c r="H489" t="s">
        <v>11772</v>
      </c>
      <c r="I489" t="s">
        <v>11773</v>
      </c>
      <c r="J489" t="s">
        <v>11774</v>
      </c>
      <c r="K489" t="s">
        <v>11775</v>
      </c>
      <c r="L489" t="s">
        <v>11776</v>
      </c>
      <c r="M489" t="s">
        <v>11777</v>
      </c>
      <c r="N489" t="s">
        <v>979</v>
      </c>
      <c r="O489" t="s">
        <v>11778</v>
      </c>
      <c r="P489" t="s">
        <v>11779</v>
      </c>
      <c r="Q489" t="s">
        <v>11780</v>
      </c>
      <c r="R489" t="s">
        <v>11781</v>
      </c>
      <c r="S489" t="s">
        <v>11782</v>
      </c>
      <c r="T489" t="s">
        <v>874</v>
      </c>
      <c r="U489" t="s">
        <v>11783</v>
      </c>
      <c r="V489" t="s">
        <v>11784</v>
      </c>
      <c r="W489" t="s">
        <v>5619</v>
      </c>
      <c r="X489" t="s">
        <v>11785</v>
      </c>
      <c r="Y489" t="s">
        <v>1138</v>
      </c>
      <c r="Z489" t="s">
        <v>11786</v>
      </c>
      <c r="AA489" t="s">
        <v>11787</v>
      </c>
      <c r="AB489" t="s">
        <v>11788</v>
      </c>
      <c r="AC489" t="s">
        <v>11789</v>
      </c>
      <c r="AD489" t="s">
        <v>11790</v>
      </c>
    </row>
    <row r="490" spans="1:30" x14ac:dyDescent="1.25">
      <c r="A490" t="s">
        <v>25</v>
      </c>
      <c r="B490" t="s">
        <v>355</v>
      </c>
      <c r="C490" t="s">
        <v>11791</v>
      </c>
      <c r="D490" t="s">
        <v>11792</v>
      </c>
      <c r="E490" t="s">
        <v>11793</v>
      </c>
      <c r="F490" t="s">
        <v>11794</v>
      </c>
      <c r="G490" t="s">
        <v>11795</v>
      </c>
      <c r="H490" t="s">
        <v>1041</v>
      </c>
      <c r="I490" t="s">
        <v>11796</v>
      </c>
      <c r="J490" t="s">
        <v>11797</v>
      </c>
      <c r="K490" t="s">
        <v>11798</v>
      </c>
      <c r="L490" t="s">
        <v>873</v>
      </c>
      <c r="M490" t="s">
        <v>11799</v>
      </c>
      <c r="N490" t="s">
        <v>1869</v>
      </c>
      <c r="O490" t="s">
        <v>11800</v>
      </c>
      <c r="P490" t="s">
        <v>827</v>
      </c>
      <c r="Q490" t="s">
        <v>11801</v>
      </c>
      <c r="R490" t="s">
        <v>11802</v>
      </c>
      <c r="S490" t="s">
        <v>2346</v>
      </c>
      <c r="T490" t="s">
        <v>827</v>
      </c>
      <c r="U490" t="s">
        <v>4259</v>
      </c>
      <c r="V490" t="s">
        <v>11803</v>
      </c>
      <c r="W490" t="s">
        <v>3539</v>
      </c>
      <c r="X490" t="s">
        <v>11804</v>
      </c>
      <c r="Y490" t="s">
        <v>827</v>
      </c>
      <c r="Z490" t="s">
        <v>11805</v>
      </c>
      <c r="AA490" t="s">
        <v>11806</v>
      </c>
      <c r="AB490" t="s">
        <v>11807</v>
      </c>
      <c r="AC490" t="s">
        <v>11808</v>
      </c>
      <c r="AD490" t="s">
        <v>11809</v>
      </c>
    </row>
    <row r="491" spans="1:30" x14ac:dyDescent="1.25">
      <c r="A491" t="s">
        <v>25</v>
      </c>
      <c r="B491" t="s">
        <v>559</v>
      </c>
      <c r="C491" t="s">
        <v>11810</v>
      </c>
      <c r="D491" t="s">
        <v>11811</v>
      </c>
      <c r="E491" t="s">
        <v>11812</v>
      </c>
      <c r="F491" t="s">
        <v>11813</v>
      </c>
      <c r="G491" t="s">
        <v>11814</v>
      </c>
      <c r="H491" t="s">
        <v>11815</v>
      </c>
      <c r="I491" t="s">
        <v>11816</v>
      </c>
      <c r="J491" t="s">
        <v>11817</v>
      </c>
      <c r="K491" t="s">
        <v>11818</v>
      </c>
      <c r="L491" t="s">
        <v>11819</v>
      </c>
      <c r="M491" t="s">
        <v>11820</v>
      </c>
      <c r="N491" t="s">
        <v>2255</v>
      </c>
      <c r="O491" t="s">
        <v>11821</v>
      </c>
      <c r="P491" t="s">
        <v>827</v>
      </c>
      <c r="Q491" t="s">
        <v>11822</v>
      </c>
      <c r="R491" t="s">
        <v>11823</v>
      </c>
      <c r="S491" t="s">
        <v>11824</v>
      </c>
      <c r="T491" t="s">
        <v>1810</v>
      </c>
      <c r="U491" t="s">
        <v>11825</v>
      </c>
      <c r="V491" t="s">
        <v>11826</v>
      </c>
      <c r="W491" t="s">
        <v>1484</v>
      </c>
      <c r="X491" t="s">
        <v>11827</v>
      </c>
      <c r="Y491" t="s">
        <v>827</v>
      </c>
      <c r="Z491" t="s">
        <v>11828</v>
      </c>
      <c r="AA491" t="s">
        <v>11829</v>
      </c>
      <c r="AB491" t="s">
        <v>11830</v>
      </c>
      <c r="AC491" t="s">
        <v>11831</v>
      </c>
      <c r="AD491" t="s">
        <v>11832</v>
      </c>
    </row>
    <row r="492" spans="1:30" x14ac:dyDescent="1.25">
      <c r="A492" t="s">
        <v>26</v>
      </c>
      <c r="B492" t="s">
        <v>58</v>
      </c>
      <c r="C492" t="s">
        <v>11833</v>
      </c>
      <c r="D492" t="s">
        <v>11834</v>
      </c>
      <c r="E492" t="s">
        <v>11835</v>
      </c>
      <c r="F492" t="s">
        <v>11836</v>
      </c>
      <c r="G492" t="s">
        <v>11837</v>
      </c>
      <c r="H492" t="s">
        <v>979</v>
      </c>
      <c r="I492" t="s">
        <v>11838</v>
      </c>
      <c r="J492" t="s">
        <v>11839</v>
      </c>
      <c r="K492" t="s">
        <v>11840</v>
      </c>
      <c r="L492" t="s">
        <v>5694</v>
      </c>
      <c r="M492" t="s">
        <v>11841</v>
      </c>
      <c r="N492" t="s">
        <v>1619</v>
      </c>
      <c r="O492" t="s">
        <v>11842</v>
      </c>
      <c r="P492" t="s">
        <v>2255</v>
      </c>
      <c r="Q492" t="s">
        <v>11843</v>
      </c>
      <c r="R492" t="s">
        <v>11844</v>
      </c>
      <c r="S492" t="s">
        <v>1552</v>
      </c>
      <c r="T492" t="s">
        <v>2232</v>
      </c>
      <c r="U492" t="s">
        <v>11845</v>
      </c>
      <c r="V492" t="s">
        <v>11846</v>
      </c>
      <c r="W492" t="s">
        <v>11847</v>
      </c>
      <c r="X492" t="s">
        <v>11848</v>
      </c>
      <c r="Y492" t="s">
        <v>2346</v>
      </c>
      <c r="Z492" t="s">
        <v>2187</v>
      </c>
      <c r="AA492" t="s">
        <v>11849</v>
      </c>
      <c r="AB492" t="s">
        <v>11850</v>
      </c>
      <c r="AC492" t="s">
        <v>11851</v>
      </c>
      <c r="AD492" t="s">
        <v>827</v>
      </c>
    </row>
    <row r="493" spans="1:30" x14ac:dyDescent="1.25">
      <c r="A493" t="s">
        <v>26</v>
      </c>
      <c r="B493" t="s">
        <v>105</v>
      </c>
      <c r="C493" t="s">
        <v>11852</v>
      </c>
      <c r="D493" t="s">
        <v>11853</v>
      </c>
      <c r="E493" t="s">
        <v>11854</v>
      </c>
      <c r="F493" t="s">
        <v>11855</v>
      </c>
      <c r="G493" t="s">
        <v>11856</v>
      </c>
      <c r="H493" t="s">
        <v>1810</v>
      </c>
      <c r="I493" t="s">
        <v>11857</v>
      </c>
      <c r="J493" t="s">
        <v>11858</v>
      </c>
      <c r="K493" t="s">
        <v>11859</v>
      </c>
      <c r="L493" t="s">
        <v>5715</v>
      </c>
      <c r="M493" t="s">
        <v>11860</v>
      </c>
      <c r="N493" t="s">
        <v>2255</v>
      </c>
      <c r="O493" t="s">
        <v>11861</v>
      </c>
      <c r="P493" t="s">
        <v>1015</v>
      </c>
      <c r="Q493" t="s">
        <v>11862</v>
      </c>
      <c r="R493" t="s">
        <v>11863</v>
      </c>
      <c r="S493" t="s">
        <v>3470</v>
      </c>
      <c r="T493" t="s">
        <v>874</v>
      </c>
      <c r="U493" t="s">
        <v>11864</v>
      </c>
      <c r="V493" t="s">
        <v>11865</v>
      </c>
      <c r="W493" t="s">
        <v>9197</v>
      </c>
      <c r="X493" t="s">
        <v>11866</v>
      </c>
      <c r="Y493" t="s">
        <v>1041</v>
      </c>
      <c r="Z493" t="s">
        <v>11867</v>
      </c>
      <c r="AA493" t="s">
        <v>11868</v>
      </c>
      <c r="AB493" t="s">
        <v>11869</v>
      </c>
      <c r="AC493" t="s">
        <v>11870</v>
      </c>
      <c r="AD493" t="s">
        <v>827</v>
      </c>
    </row>
    <row r="494" spans="1:30" x14ac:dyDescent="1.25">
      <c r="A494" t="s">
        <v>26</v>
      </c>
      <c r="B494" t="s">
        <v>123</v>
      </c>
      <c r="C494" t="s">
        <v>11871</v>
      </c>
      <c r="D494" t="s">
        <v>11872</v>
      </c>
      <c r="E494" t="s">
        <v>11873</v>
      </c>
      <c r="F494" t="s">
        <v>11874</v>
      </c>
      <c r="G494" t="s">
        <v>11875</v>
      </c>
      <c r="H494" t="s">
        <v>1998</v>
      </c>
      <c r="I494" t="s">
        <v>11876</v>
      </c>
      <c r="J494" t="s">
        <v>11877</v>
      </c>
      <c r="K494" t="s">
        <v>11878</v>
      </c>
      <c r="L494" t="s">
        <v>837</v>
      </c>
      <c r="M494" t="s">
        <v>11879</v>
      </c>
      <c r="N494" t="s">
        <v>1381</v>
      </c>
      <c r="O494" t="s">
        <v>11880</v>
      </c>
      <c r="P494" t="s">
        <v>1998</v>
      </c>
      <c r="Q494" t="s">
        <v>11881</v>
      </c>
      <c r="R494" t="s">
        <v>11882</v>
      </c>
      <c r="S494" t="s">
        <v>11883</v>
      </c>
      <c r="T494" t="s">
        <v>1144</v>
      </c>
      <c r="U494" t="s">
        <v>11884</v>
      </c>
      <c r="V494" t="s">
        <v>5735</v>
      </c>
      <c r="W494" t="s">
        <v>11885</v>
      </c>
      <c r="X494" t="s">
        <v>2776</v>
      </c>
      <c r="Y494" t="s">
        <v>1403</v>
      </c>
      <c r="Z494" t="s">
        <v>11886</v>
      </c>
      <c r="AA494" t="s">
        <v>11887</v>
      </c>
      <c r="AB494" t="s">
        <v>11888</v>
      </c>
      <c r="AC494" t="s">
        <v>11889</v>
      </c>
      <c r="AD494" t="s">
        <v>827</v>
      </c>
    </row>
    <row r="495" spans="1:30" x14ac:dyDescent="1.25">
      <c r="A495" t="s">
        <v>26</v>
      </c>
      <c r="B495" t="s">
        <v>233</v>
      </c>
      <c r="C495" t="s">
        <v>11890</v>
      </c>
      <c r="D495" t="s">
        <v>11891</v>
      </c>
      <c r="E495" t="s">
        <v>11892</v>
      </c>
      <c r="F495" t="s">
        <v>11893</v>
      </c>
      <c r="G495" t="s">
        <v>11894</v>
      </c>
      <c r="H495" t="s">
        <v>875</v>
      </c>
      <c r="I495" t="s">
        <v>11895</v>
      </c>
      <c r="J495" t="s">
        <v>11896</v>
      </c>
      <c r="K495" t="s">
        <v>11897</v>
      </c>
      <c r="L495" t="s">
        <v>903</v>
      </c>
      <c r="M495" t="s">
        <v>11898</v>
      </c>
      <c r="N495" t="s">
        <v>2047</v>
      </c>
      <c r="O495" t="s">
        <v>11899</v>
      </c>
      <c r="P495" t="s">
        <v>1144</v>
      </c>
      <c r="Q495" t="s">
        <v>11900</v>
      </c>
      <c r="R495" t="s">
        <v>11901</v>
      </c>
      <c r="S495" t="s">
        <v>4566</v>
      </c>
      <c r="T495" t="s">
        <v>1998</v>
      </c>
      <c r="U495" t="s">
        <v>6106</v>
      </c>
      <c r="V495" t="s">
        <v>11902</v>
      </c>
      <c r="W495" t="s">
        <v>11903</v>
      </c>
      <c r="X495" t="s">
        <v>11904</v>
      </c>
      <c r="Y495" t="s">
        <v>1403</v>
      </c>
      <c r="Z495" t="s">
        <v>11905</v>
      </c>
      <c r="AA495" t="s">
        <v>11906</v>
      </c>
      <c r="AB495" t="s">
        <v>11907</v>
      </c>
      <c r="AC495" t="s">
        <v>11908</v>
      </c>
      <c r="AD495" t="s">
        <v>827</v>
      </c>
    </row>
    <row r="496" spans="1:30" x14ac:dyDescent="1.25">
      <c r="A496" t="s">
        <v>26</v>
      </c>
      <c r="B496" t="s">
        <v>236</v>
      </c>
      <c r="C496" t="s">
        <v>11909</v>
      </c>
      <c r="D496" t="s">
        <v>11910</v>
      </c>
      <c r="E496" t="s">
        <v>9962</v>
      </c>
      <c r="F496" t="s">
        <v>11911</v>
      </c>
      <c r="G496" t="s">
        <v>11912</v>
      </c>
      <c r="H496" t="s">
        <v>827</v>
      </c>
      <c r="I496" t="s">
        <v>11913</v>
      </c>
      <c r="J496" t="s">
        <v>11914</v>
      </c>
      <c r="K496" t="s">
        <v>11915</v>
      </c>
      <c r="L496" t="s">
        <v>827</v>
      </c>
      <c r="M496" t="s">
        <v>11916</v>
      </c>
      <c r="N496" t="s">
        <v>979</v>
      </c>
      <c r="O496" t="s">
        <v>11917</v>
      </c>
      <c r="P496" t="s">
        <v>2187</v>
      </c>
      <c r="Q496" t="s">
        <v>11918</v>
      </c>
      <c r="R496" t="s">
        <v>11919</v>
      </c>
      <c r="S496" t="s">
        <v>1638</v>
      </c>
      <c r="T496" t="s">
        <v>874</v>
      </c>
      <c r="U496" t="s">
        <v>11920</v>
      </c>
      <c r="V496" t="s">
        <v>11921</v>
      </c>
      <c r="W496" t="s">
        <v>11922</v>
      </c>
      <c r="X496" t="s">
        <v>11923</v>
      </c>
      <c r="Y496" t="s">
        <v>1069</v>
      </c>
      <c r="Z496" t="s">
        <v>11924</v>
      </c>
      <c r="AA496" t="s">
        <v>11925</v>
      </c>
      <c r="AB496" t="s">
        <v>11926</v>
      </c>
      <c r="AC496" t="s">
        <v>11927</v>
      </c>
      <c r="AD496" t="s">
        <v>827</v>
      </c>
    </row>
    <row r="497" spans="1:30" x14ac:dyDescent="1.25">
      <c r="A497" t="s">
        <v>26</v>
      </c>
      <c r="B497" t="s">
        <v>238</v>
      </c>
      <c r="C497" t="s">
        <v>11928</v>
      </c>
      <c r="D497" t="s">
        <v>11929</v>
      </c>
      <c r="E497" t="s">
        <v>11930</v>
      </c>
      <c r="F497" t="s">
        <v>11931</v>
      </c>
      <c r="G497" t="s">
        <v>11932</v>
      </c>
      <c r="H497" t="s">
        <v>3494</v>
      </c>
      <c r="I497" t="s">
        <v>11933</v>
      </c>
      <c r="J497" t="s">
        <v>11934</v>
      </c>
      <c r="K497" t="s">
        <v>11935</v>
      </c>
      <c r="L497" t="s">
        <v>11936</v>
      </c>
      <c r="M497" t="s">
        <v>11937</v>
      </c>
      <c r="N497" t="s">
        <v>2047</v>
      </c>
      <c r="O497" t="s">
        <v>11938</v>
      </c>
      <c r="P497" t="s">
        <v>1064</v>
      </c>
      <c r="Q497" t="s">
        <v>11939</v>
      </c>
      <c r="R497" t="s">
        <v>11940</v>
      </c>
      <c r="S497" t="s">
        <v>7700</v>
      </c>
      <c r="T497" t="s">
        <v>870</v>
      </c>
      <c r="U497" t="s">
        <v>11941</v>
      </c>
      <c r="V497" t="s">
        <v>11942</v>
      </c>
      <c r="W497" t="s">
        <v>11943</v>
      </c>
      <c r="X497" t="s">
        <v>11944</v>
      </c>
      <c r="Y497" t="s">
        <v>1138</v>
      </c>
      <c r="Z497" t="s">
        <v>11484</v>
      </c>
      <c r="AA497" t="s">
        <v>11945</v>
      </c>
      <c r="AB497" t="s">
        <v>11946</v>
      </c>
      <c r="AC497" t="s">
        <v>11947</v>
      </c>
      <c r="AD497" t="s">
        <v>827</v>
      </c>
    </row>
    <row r="498" spans="1:30" x14ac:dyDescent="1.25">
      <c r="A498" t="s">
        <v>26</v>
      </c>
      <c r="B498" t="s">
        <v>239</v>
      </c>
      <c r="C498" t="s">
        <v>11948</v>
      </c>
      <c r="D498" t="s">
        <v>11949</v>
      </c>
      <c r="E498" t="s">
        <v>11950</v>
      </c>
      <c r="F498" t="s">
        <v>11951</v>
      </c>
      <c r="G498" t="s">
        <v>11952</v>
      </c>
      <c r="H498" t="s">
        <v>1149</v>
      </c>
      <c r="I498" t="s">
        <v>11953</v>
      </c>
      <c r="J498" t="s">
        <v>11954</v>
      </c>
      <c r="K498" t="s">
        <v>11955</v>
      </c>
      <c r="L498" t="s">
        <v>5226</v>
      </c>
      <c r="M498" t="s">
        <v>11956</v>
      </c>
      <c r="N498" t="s">
        <v>2346</v>
      </c>
      <c r="O498" t="s">
        <v>11957</v>
      </c>
      <c r="P498" t="s">
        <v>1923</v>
      </c>
      <c r="Q498" t="s">
        <v>11958</v>
      </c>
      <c r="R498" t="s">
        <v>11959</v>
      </c>
      <c r="S498" t="s">
        <v>951</v>
      </c>
      <c r="T498" t="s">
        <v>3319</v>
      </c>
      <c r="U498" t="s">
        <v>3467</v>
      </c>
      <c r="V498" t="s">
        <v>11960</v>
      </c>
      <c r="W498" t="s">
        <v>11961</v>
      </c>
      <c r="X498" t="s">
        <v>11962</v>
      </c>
      <c r="Y498" t="s">
        <v>1850</v>
      </c>
      <c r="Z498" t="s">
        <v>11963</v>
      </c>
      <c r="AA498" t="s">
        <v>11964</v>
      </c>
      <c r="AB498" t="s">
        <v>11965</v>
      </c>
      <c r="AC498" t="s">
        <v>11966</v>
      </c>
      <c r="AD498" t="s">
        <v>827</v>
      </c>
    </row>
    <row r="499" spans="1:30" x14ac:dyDescent="1.25">
      <c r="A499" t="s">
        <v>26</v>
      </c>
      <c r="B499" t="s">
        <v>268</v>
      </c>
      <c r="C499" t="s">
        <v>11967</v>
      </c>
      <c r="D499" t="s">
        <v>11968</v>
      </c>
      <c r="E499" t="s">
        <v>11969</v>
      </c>
      <c r="F499" t="s">
        <v>11970</v>
      </c>
      <c r="G499" t="s">
        <v>11971</v>
      </c>
      <c r="H499" t="s">
        <v>840</v>
      </c>
      <c r="I499" t="s">
        <v>11972</v>
      </c>
      <c r="J499" t="s">
        <v>11973</v>
      </c>
      <c r="K499" t="s">
        <v>11974</v>
      </c>
      <c r="L499" t="s">
        <v>1243</v>
      </c>
      <c r="M499" t="s">
        <v>11975</v>
      </c>
      <c r="N499" t="s">
        <v>2255</v>
      </c>
      <c r="O499" t="s">
        <v>11976</v>
      </c>
      <c r="P499" t="s">
        <v>1459</v>
      </c>
      <c r="Q499" t="s">
        <v>11977</v>
      </c>
      <c r="R499" t="s">
        <v>11978</v>
      </c>
      <c r="S499" t="s">
        <v>858</v>
      </c>
      <c r="T499" t="s">
        <v>3585</v>
      </c>
      <c r="U499" t="s">
        <v>11979</v>
      </c>
      <c r="V499" t="s">
        <v>11980</v>
      </c>
      <c r="W499" t="s">
        <v>3109</v>
      </c>
      <c r="X499" t="s">
        <v>11981</v>
      </c>
      <c r="Y499" t="s">
        <v>1191</v>
      </c>
      <c r="Z499" t="s">
        <v>11982</v>
      </c>
      <c r="AA499" t="s">
        <v>11983</v>
      </c>
      <c r="AB499" t="s">
        <v>11984</v>
      </c>
      <c r="AC499" t="s">
        <v>11985</v>
      </c>
      <c r="AD499" t="s">
        <v>827</v>
      </c>
    </row>
    <row r="500" spans="1:30" x14ac:dyDescent="1.25">
      <c r="A500" t="s">
        <v>26</v>
      </c>
      <c r="B500" t="s">
        <v>289</v>
      </c>
      <c r="C500" t="s">
        <v>11986</v>
      </c>
      <c r="D500" t="s">
        <v>11987</v>
      </c>
      <c r="E500" t="s">
        <v>11988</v>
      </c>
      <c r="F500" t="s">
        <v>11989</v>
      </c>
      <c r="G500" t="s">
        <v>11990</v>
      </c>
      <c r="H500" t="s">
        <v>1279</v>
      </c>
      <c r="I500" t="s">
        <v>11991</v>
      </c>
      <c r="J500" t="s">
        <v>11992</v>
      </c>
      <c r="K500" t="s">
        <v>11993</v>
      </c>
      <c r="L500" t="s">
        <v>5405</v>
      </c>
      <c r="M500" t="s">
        <v>11994</v>
      </c>
      <c r="N500" t="s">
        <v>833</v>
      </c>
      <c r="O500" t="s">
        <v>11995</v>
      </c>
      <c r="P500" t="s">
        <v>1506</v>
      </c>
      <c r="Q500" t="s">
        <v>11996</v>
      </c>
      <c r="R500" t="s">
        <v>11997</v>
      </c>
      <c r="S500" t="s">
        <v>1381</v>
      </c>
      <c r="T500" t="s">
        <v>6501</v>
      </c>
      <c r="U500" t="s">
        <v>11998</v>
      </c>
      <c r="V500" t="s">
        <v>11999</v>
      </c>
      <c r="W500" t="s">
        <v>12000</v>
      </c>
      <c r="X500" t="s">
        <v>12001</v>
      </c>
      <c r="Y500" t="s">
        <v>1121</v>
      </c>
      <c r="Z500" t="s">
        <v>12002</v>
      </c>
      <c r="AA500" t="s">
        <v>12003</v>
      </c>
      <c r="AB500" t="s">
        <v>12004</v>
      </c>
      <c r="AC500" t="s">
        <v>12005</v>
      </c>
      <c r="AD500" t="s">
        <v>827</v>
      </c>
    </row>
    <row r="501" spans="1:30" x14ac:dyDescent="1.25">
      <c r="A501" t="s">
        <v>26</v>
      </c>
      <c r="B501" t="s">
        <v>301</v>
      </c>
      <c r="C501" t="s">
        <v>12006</v>
      </c>
      <c r="D501" t="s">
        <v>12007</v>
      </c>
      <c r="E501" t="s">
        <v>12008</v>
      </c>
      <c r="F501" t="s">
        <v>12009</v>
      </c>
      <c r="G501" t="s">
        <v>12010</v>
      </c>
      <c r="H501" t="s">
        <v>874</v>
      </c>
      <c r="I501" t="s">
        <v>12011</v>
      </c>
      <c r="J501" t="s">
        <v>12012</v>
      </c>
      <c r="K501" t="s">
        <v>12013</v>
      </c>
      <c r="L501" t="s">
        <v>827</v>
      </c>
      <c r="M501" t="s">
        <v>12014</v>
      </c>
      <c r="N501" t="s">
        <v>2047</v>
      </c>
      <c r="O501" t="s">
        <v>12015</v>
      </c>
      <c r="P501" t="s">
        <v>1144</v>
      </c>
      <c r="Q501" t="s">
        <v>12016</v>
      </c>
      <c r="R501" t="s">
        <v>12017</v>
      </c>
      <c r="S501" t="s">
        <v>1576</v>
      </c>
      <c r="T501" t="s">
        <v>3465</v>
      </c>
      <c r="U501" t="s">
        <v>12018</v>
      </c>
      <c r="V501" t="s">
        <v>12019</v>
      </c>
      <c r="W501" t="s">
        <v>12020</v>
      </c>
      <c r="X501" t="s">
        <v>12021</v>
      </c>
      <c r="Y501" t="s">
        <v>1552</v>
      </c>
      <c r="Z501" t="s">
        <v>12022</v>
      </c>
      <c r="AA501" t="s">
        <v>12023</v>
      </c>
      <c r="AB501" t="s">
        <v>12024</v>
      </c>
      <c r="AC501" t="s">
        <v>12025</v>
      </c>
      <c r="AD501" t="s">
        <v>827</v>
      </c>
    </row>
    <row r="502" spans="1:30" x14ac:dyDescent="1.25">
      <c r="A502" t="s">
        <v>26</v>
      </c>
      <c r="B502" t="s">
        <v>354</v>
      </c>
      <c r="C502" t="s">
        <v>12026</v>
      </c>
      <c r="D502" t="s">
        <v>12027</v>
      </c>
      <c r="E502" t="s">
        <v>12028</v>
      </c>
      <c r="F502" t="s">
        <v>12029</v>
      </c>
      <c r="G502" t="s">
        <v>12030</v>
      </c>
      <c r="H502" t="s">
        <v>2102</v>
      </c>
      <c r="I502" t="s">
        <v>12031</v>
      </c>
      <c r="J502" t="s">
        <v>12032</v>
      </c>
      <c r="K502" t="s">
        <v>12033</v>
      </c>
      <c r="L502" t="s">
        <v>12034</v>
      </c>
      <c r="M502" t="s">
        <v>12035</v>
      </c>
      <c r="N502" t="s">
        <v>1064</v>
      </c>
      <c r="O502" t="s">
        <v>12036</v>
      </c>
      <c r="P502" t="s">
        <v>1144</v>
      </c>
      <c r="Q502" t="s">
        <v>8893</v>
      </c>
      <c r="R502" t="s">
        <v>12037</v>
      </c>
      <c r="S502" t="s">
        <v>1069</v>
      </c>
      <c r="T502" t="s">
        <v>3224</v>
      </c>
      <c r="U502" t="s">
        <v>12038</v>
      </c>
      <c r="V502" t="s">
        <v>12039</v>
      </c>
      <c r="W502" t="s">
        <v>12040</v>
      </c>
      <c r="X502" t="s">
        <v>12041</v>
      </c>
      <c r="Y502" t="s">
        <v>1041</v>
      </c>
      <c r="Z502" t="s">
        <v>12042</v>
      </c>
      <c r="AA502" t="s">
        <v>12043</v>
      </c>
      <c r="AB502" t="s">
        <v>12044</v>
      </c>
      <c r="AC502" t="s">
        <v>12045</v>
      </c>
      <c r="AD502" t="s">
        <v>827</v>
      </c>
    </row>
    <row r="503" spans="1:30" x14ac:dyDescent="1.25">
      <c r="A503" t="s">
        <v>26</v>
      </c>
      <c r="B503" t="s">
        <v>433</v>
      </c>
      <c r="C503" t="s">
        <v>12046</v>
      </c>
      <c r="D503" t="s">
        <v>12047</v>
      </c>
      <c r="E503" t="s">
        <v>12048</v>
      </c>
      <c r="F503" t="s">
        <v>12049</v>
      </c>
      <c r="G503" t="s">
        <v>12050</v>
      </c>
      <c r="H503" t="s">
        <v>837</v>
      </c>
      <c r="I503" t="s">
        <v>12051</v>
      </c>
      <c r="J503" t="s">
        <v>12052</v>
      </c>
      <c r="K503" t="s">
        <v>12053</v>
      </c>
      <c r="L503" t="s">
        <v>3006</v>
      </c>
      <c r="M503" t="s">
        <v>12054</v>
      </c>
      <c r="N503" t="s">
        <v>1850</v>
      </c>
      <c r="O503" t="s">
        <v>12055</v>
      </c>
      <c r="P503" t="s">
        <v>1619</v>
      </c>
      <c r="Q503" t="s">
        <v>12056</v>
      </c>
      <c r="R503" t="s">
        <v>12057</v>
      </c>
      <c r="S503" t="s">
        <v>1535</v>
      </c>
      <c r="T503" t="s">
        <v>1041</v>
      </c>
      <c r="U503" t="s">
        <v>4358</v>
      </c>
      <c r="V503" t="s">
        <v>10153</v>
      </c>
      <c r="W503" t="s">
        <v>12058</v>
      </c>
      <c r="X503" t="s">
        <v>12059</v>
      </c>
      <c r="Y503" t="s">
        <v>1121</v>
      </c>
      <c r="Z503" t="s">
        <v>12060</v>
      </c>
      <c r="AA503" t="s">
        <v>12061</v>
      </c>
      <c r="AB503" t="s">
        <v>12062</v>
      </c>
      <c r="AC503" t="s">
        <v>12063</v>
      </c>
      <c r="AD503" t="s">
        <v>827</v>
      </c>
    </row>
    <row r="504" spans="1:30" x14ac:dyDescent="1.25">
      <c r="A504" t="s">
        <v>26</v>
      </c>
      <c r="B504" t="s">
        <v>450</v>
      </c>
      <c r="C504" t="s">
        <v>12064</v>
      </c>
      <c r="D504" t="s">
        <v>12065</v>
      </c>
      <c r="E504" t="s">
        <v>12066</v>
      </c>
      <c r="F504" t="s">
        <v>11224</v>
      </c>
      <c r="G504" t="s">
        <v>12067</v>
      </c>
      <c r="H504" t="s">
        <v>1144</v>
      </c>
      <c r="I504" t="s">
        <v>12068</v>
      </c>
      <c r="J504" t="s">
        <v>12069</v>
      </c>
      <c r="K504" t="s">
        <v>12070</v>
      </c>
      <c r="L504" t="s">
        <v>1138</v>
      </c>
      <c r="M504" t="s">
        <v>12071</v>
      </c>
      <c r="N504" t="s">
        <v>1121</v>
      </c>
      <c r="O504" t="s">
        <v>12072</v>
      </c>
      <c r="P504" t="s">
        <v>903</v>
      </c>
      <c r="Q504" t="s">
        <v>12073</v>
      </c>
      <c r="R504" t="s">
        <v>12074</v>
      </c>
      <c r="S504" t="s">
        <v>1506</v>
      </c>
      <c r="T504" t="s">
        <v>1355</v>
      </c>
      <c r="U504" t="s">
        <v>12075</v>
      </c>
      <c r="V504" t="s">
        <v>7771</v>
      </c>
      <c r="W504" t="s">
        <v>2163</v>
      </c>
      <c r="X504" t="s">
        <v>12076</v>
      </c>
      <c r="Y504" t="s">
        <v>1381</v>
      </c>
      <c r="Z504" t="s">
        <v>12077</v>
      </c>
      <c r="AA504" t="s">
        <v>12078</v>
      </c>
      <c r="AB504" t="s">
        <v>12079</v>
      </c>
      <c r="AC504" t="s">
        <v>12080</v>
      </c>
      <c r="AD504" t="s">
        <v>827</v>
      </c>
    </row>
    <row r="505" spans="1:30" x14ac:dyDescent="1.25">
      <c r="A505" t="s">
        <v>26</v>
      </c>
      <c r="B505" t="s">
        <v>460</v>
      </c>
      <c r="C505" t="s">
        <v>12081</v>
      </c>
      <c r="D505" t="s">
        <v>12082</v>
      </c>
      <c r="E505" t="s">
        <v>12083</v>
      </c>
      <c r="F505" t="s">
        <v>12084</v>
      </c>
      <c r="G505" t="s">
        <v>12085</v>
      </c>
      <c r="H505" t="s">
        <v>827</v>
      </c>
      <c r="I505" t="s">
        <v>12086</v>
      </c>
      <c r="J505" t="s">
        <v>12087</v>
      </c>
      <c r="K505" t="s">
        <v>12088</v>
      </c>
      <c r="L505" t="s">
        <v>827</v>
      </c>
      <c r="M505" t="s">
        <v>12089</v>
      </c>
      <c r="N505" t="s">
        <v>2047</v>
      </c>
      <c r="O505" t="s">
        <v>12090</v>
      </c>
      <c r="P505" t="s">
        <v>1403</v>
      </c>
      <c r="Q505" t="s">
        <v>12091</v>
      </c>
      <c r="R505" t="s">
        <v>12092</v>
      </c>
      <c r="S505" t="s">
        <v>3699</v>
      </c>
      <c r="T505" t="s">
        <v>957</v>
      </c>
      <c r="U505" t="s">
        <v>12093</v>
      </c>
      <c r="V505" t="s">
        <v>9200</v>
      </c>
      <c r="W505" t="s">
        <v>5581</v>
      </c>
      <c r="X505" t="s">
        <v>12094</v>
      </c>
      <c r="Y505" t="s">
        <v>1095</v>
      </c>
      <c r="Z505" t="s">
        <v>12095</v>
      </c>
      <c r="AA505" t="s">
        <v>12096</v>
      </c>
      <c r="AB505" t="s">
        <v>12097</v>
      </c>
      <c r="AC505" t="s">
        <v>12098</v>
      </c>
      <c r="AD505" t="s">
        <v>827</v>
      </c>
    </row>
    <row r="506" spans="1:30" x14ac:dyDescent="1.25">
      <c r="A506" t="s">
        <v>26</v>
      </c>
      <c r="B506" t="s">
        <v>470</v>
      </c>
      <c r="C506" t="s">
        <v>12099</v>
      </c>
      <c r="D506" t="s">
        <v>12100</v>
      </c>
      <c r="E506" t="s">
        <v>12101</v>
      </c>
      <c r="F506" t="s">
        <v>12102</v>
      </c>
      <c r="G506" t="s">
        <v>12103</v>
      </c>
      <c r="H506" t="s">
        <v>2047</v>
      </c>
      <c r="I506" t="s">
        <v>12104</v>
      </c>
      <c r="J506" t="s">
        <v>12105</v>
      </c>
      <c r="K506" t="s">
        <v>12106</v>
      </c>
      <c r="L506" t="s">
        <v>2163</v>
      </c>
      <c r="M506" t="s">
        <v>12107</v>
      </c>
      <c r="N506" t="s">
        <v>850</v>
      </c>
      <c r="O506" t="s">
        <v>12108</v>
      </c>
      <c r="P506" t="s">
        <v>1810</v>
      </c>
      <c r="Q506" t="s">
        <v>12109</v>
      </c>
      <c r="R506" t="s">
        <v>12110</v>
      </c>
      <c r="S506" t="s">
        <v>1191</v>
      </c>
      <c r="T506" t="s">
        <v>870</v>
      </c>
      <c r="U506" t="s">
        <v>12111</v>
      </c>
      <c r="V506" t="s">
        <v>12112</v>
      </c>
      <c r="W506" t="s">
        <v>4175</v>
      </c>
      <c r="X506" t="s">
        <v>12113</v>
      </c>
      <c r="Y506" t="s">
        <v>1403</v>
      </c>
      <c r="Z506" t="s">
        <v>12114</v>
      </c>
      <c r="AA506" t="s">
        <v>12115</v>
      </c>
      <c r="AB506" t="s">
        <v>12116</v>
      </c>
      <c r="AC506" t="s">
        <v>12117</v>
      </c>
      <c r="AD506" t="s">
        <v>827</v>
      </c>
    </row>
    <row r="507" spans="1:30" x14ac:dyDescent="1.25">
      <c r="A507" t="s">
        <v>26</v>
      </c>
      <c r="B507" t="s">
        <v>478</v>
      </c>
      <c r="C507" t="s">
        <v>12118</v>
      </c>
      <c r="D507" t="s">
        <v>12119</v>
      </c>
      <c r="E507" t="s">
        <v>12120</v>
      </c>
      <c r="F507" t="s">
        <v>12121</v>
      </c>
      <c r="G507" t="s">
        <v>12122</v>
      </c>
      <c r="H507" t="s">
        <v>3494</v>
      </c>
      <c r="I507" t="s">
        <v>12123</v>
      </c>
      <c r="J507" t="s">
        <v>12124</v>
      </c>
      <c r="K507" t="s">
        <v>12125</v>
      </c>
      <c r="L507" t="s">
        <v>12126</v>
      </c>
      <c r="M507" t="s">
        <v>12127</v>
      </c>
      <c r="N507" t="s">
        <v>1381</v>
      </c>
      <c r="O507" t="s">
        <v>12128</v>
      </c>
      <c r="P507" t="s">
        <v>875</v>
      </c>
      <c r="Q507" t="s">
        <v>12129</v>
      </c>
      <c r="R507" t="s">
        <v>12130</v>
      </c>
      <c r="S507" t="s">
        <v>12131</v>
      </c>
      <c r="T507" t="s">
        <v>840</v>
      </c>
      <c r="U507" t="s">
        <v>12132</v>
      </c>
      <c r="V507" t="s">
        <v>12133</v>
      </c>
      <c r="W507" t="s">
        <v>12134</v>
      </c>
      <c r="X507" t="s">
        <v>12135</v>
      </c>
      <c r="Y507" t="s">
        <v>1296</v>
      </c>
      <c r="Z507" t="s">
        <v>12136</v>
      </c>
      <c r="AA507" t="s">
        <v>12137</v>
      </c>
      <c r="AB507" t="s">
        <v>12138</v>
      </c>
      <c r="AC507" t="s">
        <v>12139</v>
      </c>
      <c r="AD507" t="s">
        <v>827</v>
      </c>
    </row>
    <row r="508" spans="1:30" x14ac:dyDescent="1.25">
      <c r="A508" t="s">
        <v>26</v>
      </c>
      <c r="B508" t="s">
        <v>511</v>
      </c>
      <c r="C508" t="s">
        <v>12140</v>
      </c>
      <c r="D508" t="s">
        <v>12141</v>
      </c>
      <c r="E508" t="s">
        <v>12142</v>
      </c>
      <c r="F508" t="s">
        <v>12143</v>
      </c>
      <c r="G508" t="s">
        <v>12144</v>
      </c>
      <c r="H508" t="s">
        <v>1144</v>
      </c>
      <c r="I508" t="s">
        <v>12145</v>
      </c>
      <c r="J508" t="s">
        <v>12146</v>
      </c>
      <c r="K508" t="s">
        <v>12147</v>
      </c>
      <c r="L508" t="s">
        <v>827</v>
      </c>
      <c r="M508" t="s">
        <v>12148</v>
      </c>
      <c r="N508" t="s">
        <v>1850</v>
      </c>
      <c r="O508" t="s">
        <v>12149</v>
      </c>
      <c r="P508" t="s">
        <v>1752</v>
      </c>
      <c r="Q508" t="s">
        <v>12150</v>
      </c>
      <c r="R508" t="s">
        <v>12151</v>
      </c>
      <c r="S508" t="s">
        <v>2346</v>
      </c>
      <c r="T508" t="s">
        <v>837</v>
      </c>
      <c r="U508" t="s">
        <v>12152</v>
      </c>
      <c r="V508" t="s">
        <v>12153</v>
      </c>
      <c r="W508" t="s">
        <v>6643</v>
      </c>
      <c r="X508" t="s">
        <v>12154</v>
      </c>
      <c r="Y508" t="s">
        <v>1968</v>
      </c>
      <c r="Z508" t="s">
        <v>9133</v>
      </c>
      <c r="AA508" t="s">
        <v>12155</v>
      </c>
      <c r="AB508" t="s">
        <v>12156</v>
      </c>
      <c r="AC508" t="s">
        <v>12157</v>
      </c>
      <c r="AD508" t="s">
        <v>827</v>
      </c>
    </row>
    <row r="509" spans="1:30" x14ac:dyDescent="1.25">
      <c r="A509" t="s">
        <v>26</v>
      </c>
      <c r="B509" t="s">
        <v>548</v>
      </c>
      <c r="C509" t="s">
        <v>12158</v>
      </c>
      <c r="D509" t="s">
        <v>12159</v>
      </c>
      <c r="E509" t="s">
        <v>12160</v>
      </c>
      <c r="F509" t="s">
        <v>12161</v>
      </c>
      <c r="G509" t="s">
        <v>12162</v>
      </c>
      <c r="H509" t="s">
        <v>1144</v>
      </c>
      <c r="I509" t="s">
        <v>12163</v>
      </c>
      <c r="J509" t="s">
        <v>12164</v>
      </c>
      <c r="K509" t="s">
        <v>12165</v>
      </c>
      <c r="L509" t="s">
        <v>827</v>
      </c>
      <c r="M509" t="s">
        <v>12166</v>
      </c>
      <c r="N509" t="s">
        <v>1552</v>
      </c>
      <c r="O509" t="s">
        <v>12167</v>
      </c>
      <c r="P509" t="s">
        <v>1968</v>
      </c>
      <c r="Q509" t="s">
        <v>12168</v>
      </c>
      <c r="R509" t="s">
        <v>12169</v>
      </c>
      <c r="S509" t="s">
        <v>850</v>
      </c>
      <c r="T509" t="s">
        <v>850</v>
      </c>
      <c r="U509" t="s">
        <v>12170</v>
      </c>
      <c r="V509" t="s">
        <v>12171</v>
      </c>
      <c r="W509" t="s">
        <v>4853</v>
      </c>
      <c r="X509" t="s">
        <v>12172</v>
      </c>
      <c r="Y509" t="s">
        <v>1869</v>
      </c>
      <c r="Z509" t="s">
        <v>12173</v>
      </c>
      <c r="AA509" t="s">
        <v>12174</v>
      </c>
      <c r="AB509" t="s">
        <v>12175</v>
      </c>
      <c r="AC509" t="s">
        <v>12176</v>
      </c>
      <c r="AD509" t="s">
        <v>827</v>
      </c>
    </row>
    <row r="510" spans="1:30" x14ac:dyDescent="1.25">
      <c r="A510" t="s">
        <v>26</v>
      </c>
      <c r="B510" t="s">
        <v>549</v>
      </c>
      <c r="C510" t="s">
        <v>12177</v>
      </c>
      <c r="D510" t="s">
        <v>12178</v>
      </c>
      <c r="E510" t="s">
        <v>12179</v>
      </c>
      <c r="F510" t="s">
        <v>12180</v>
      </c>
      <c r="G510" t="s">
        <v>12181</v>
      </c>
      <c r="H510" t="s">
        <v>875</v>
      </c>
      <c r="I510" t="s">
        <v>12182</v>
      </c>
      <c r="J510" t="s">
        <v>12183</v>
      </c>
      <c r="K510" t="s">
        <v>12184</v>
      </c>
      <c r="L510" t="s">
        <v>880</v>
      </c>
      <c r="M510" t="s">
        <v>12185</v>
      </c>
      <c r="N510" t="s">
        <v>850</v>
      </c>
      <c r="O510" t="s">
        <v>12186</v>
      </c>
      <c r="P510" t="s">
        <v>1506</v>
      </c>
      <c r="Q510" t="s">
        <v>12187</v>
      </c>
      <c r="R510" t="s">
        <v>12188</v>
      </c>
      <c r="S510" t="s">
        <v>1973</v>
      </c>
      <c r="T510" t="s">
        <v>3567</v>
      </c>
      <c r="U510" t="s">
        <v>6090</v>
      </c>
      <c r="V510" t="s">
        <v>12189</v>
      </c>
      <c r="W510" t="s">
        <v>12190</v>
      </c>
      <c r="X510" t="s">
        <v>12191</v>
      </c>
      <c r="Y510" t="s">
        <v>2346</v>
      </c>
      <c r="Z510" t="s">
        <v>12192</v>
      </c>
      <c r="AA510" t="s">
        <v>12193</v>
      </c>
      <c r="AB510" t="s">
        <v>12194</v>
      </c>
      <c r="AC510" t="s">
        <v>12195</v>
      </c>
      <c r="AD510" t="s">
        <v>827</v>
      </c>
    </row>
    <row r="511" spans="1:30" x14ac:dyDescent="1.25">
      <c r="A511" t="s">
        <v>26</v>
      </c>
      <c r="B511" t="s">
        <v>603</v>
      </c>
      <c r="C511" t="s">
        <v>12196</v>
      </c>
      <c r="D511" t="s">
        <v>12197</v>
      </c>
      <c r="E511" t="s">
        <v>12198</v>
      </c>
      <c r="F511" t="s">
        <v>12199</v>
      </c>
      <c r="G511" t="s">
        <v>12200</v>
      </c>
      <c r="H511" t="s">
        <v>1674</v>
      </c>
      <c r="I511" t="s">
        <v>12201</v>
      </c>
      <c r="J511" t="s">
        <v>12202</v>
      </c>
      <c r="K511" t="s">
        <v>12203</v>
      </c>
      <c r="L511" t="s">
        <v>3420</v>
      </c>
      <c r="M511" t="s">
        <v>12204</v>
      </c>
      <c r="N511" t="s">
        <v>1850</v>
      </c>
      <c r="O511" t="s">
        <v>12205</v>
      </c>
      <c r="P511" t="s">
        <v>903</v>
      </c>
      <c r="Q511" t="s">
        <v>12206</v>
      </c>
      <c r="R511" t="s">
        <v>12207</v>
      </c>
      <c r="S511" t="s">
        <v>833</v>
      </c>
      <c r="T511" t="s">
        <v>3494</v>
      </c>
      <c r="U511" t="s">
        <v>12208</v>
      </c>
      <c r="V511" t="s">
        <v>12209</v>
      </c>
      <c r="W511" t="s">
        <v>12210</v>
      </c>
      <c r="X511" t="s">
        <v>12211</v>
      </c>
      <c r="Y511" t="s">
        <v>979</v>
      </c>
      <c r="Z511" t="s">
        <v>1459</v>
      </c>
      <c r="AA511" t="s">
        <v>12212</v>
      </c>
      <c r="AB511" t="s">
        <v>12213</v>
      </c>
      <c r="AC511" t="s">
        <v>12214</v>
      </c>
      <c r="AD511" t="s">
        <v>827</v>
      </c>
    </row>
    <row r="512" spans="1:30" x14ac:dyDescent="1.25">
      <c r="A512" t="s">
        <v>26</v>
      </c>
      <c r="B512" t="s">
        <v>620</v>
      </c>
      <c r="C512" t="s">
        <v>12215</v>
      </c>
      <c r="D512" t="s">
        <v>12216</v>
      </c>
      <c r="E512" t="s">
        <v>12217</v>
      </c>
      <c r="F512" t="s">
        <v>12218</v>
      </c>
      <c r="G512" t="s">
        <v>12219</v>
      </c>
      <c r="H512" t="s">
        <v>1506</v>
      </c>
      <c r="I512" t="s">
        <v>12220</v>
      </c>
      <c r="J512" t="s">
        <v>12221</v>
      </c>
      <c r="K512" t="s">
        <v>12222</v>
      </c>
      <c r="L512" t="s">
        <v>3028</v>
      </c>
      <c r="M512" t="s">
        <v>12223</v>
      </c>
      <c r="N512" t="s">
        <v>2255</v>
      </c>
      <c r="O512" t="s">
        <v>12224</v>
      </c>
      <c r="P512" t="s">
        <v>1069</v>
      </c>
      <c r="Q512" t="s">
        <v>12225</v>
      </c>
      <c r="R512" t="s">
        <v>12226</v>
      </c>
      <c r="S512" t="s">
        <v>1923</v>
      </c>
      <c r="T512" t="s">
        <v>870</v>
      </c>
      <c r="U512" t="s">
        <v>12227</v>
      </c>
      <c r="V512" t="s">
        <v>12228</v>
      </c>
      <c r="W512" t="s">
        <v>12229</v>
      </c>
      <c r="X512" t="s">
        <v>12230</v>
      </c>
      <c r="Y512" t="s">
        <v>1381</v>
      </c>
      <c r="Z512" t="s">
        <v>12231</v>
      </c>
      <c r="AA512" t="s">
        <v>12232</v>
      </c>
      <c r="AB512" t="s">
        <v>12233</v>
      </c>
      <c r="AC512" t="s">
        <v>12234</v>
      </c>
      <c r="AD512" t="s">
        <v>827</v>
      </c>
    </row>
    <row r="513" spans="1:30" x14ac:dyDescent="1.25">
      <c r="A513" t="s">
        <v>26</v>
      </c>
      <c r="B513" t="s">
        <v>626</v>
      </c>
      <c r="C513" t="s">
        <v>12235</v>
      </c>
      <c r="D513" t="s">
        <v>12236</v>
      </c>
      <c r="E513" t="s">
        <v>12237</v>
      </c>
      <c r="F513" t="s">
        <v>12238</v>
      </c>
      <c r="G513" t="s">
        <v>12239</v>
      </c>
      <c r="H513" t="s">
        <v>870</v>
      </c>
      <c r="I513" t="s">
        <v>12240</v>
      </c>
      <c r="J513" t="s">
        <v>12241</v>
      </c>
      <c r="K513" t="s">
        <v>12242</v>
      </c>
      <c r="L513" t="s">
        <v>2232</v>
      </c>
      <c r="M513" t="s">
        <v>12243</v>
      </c>
      <c r="N513" t="s">
        <v>1850</v>
      </c>
      <c r="O513" t="s">
        <v>12244</v>
      </c>
      <c r="P513" t="s">
        <v>1752</v>
      </c>
      <c r="Q513" t="s">
        <v>12245</v>
      </c>
      <c r="R513" t="s">
        <v>12246</v>
      </c>
      <c r="S513" t="s">
        <v>1752</v>
      </c>
      <c r="T513" t="s">
        <v>908</v>
      </c>
      <c r="U513" t="s">
        <v>12247</v>
      </c>
      <c r="V513" t="s">
        <v>12248</v>
      </c>
      <c r="W513" t="s">
        <v>2874</v>
      </c>
      <c r="X513" t="s">
        <v>12249</v>
      </c>
      <c r="Y513" t="s">
        <v>1552</v>
      </c>
      <c r="Z513" t="s">
        <v>12250</v>
      </c>
      <c r="AA513" t="s">
        <v>12251</v>
      </c>
      <c r="AB513" t="s">
        <v>12252</v>
      </c>
      <c r="AC513" t="s">
        <v>12253</v>
      </c>
      <c r="AD513" t="s">
        <v>827</v>
      </c>
    </row>
    <row r="514" spans="1:30" x14ac:dyDescent="1.25">
      <c r="A514" t="s">
        <v>26</v>
      </c>
      <c r="B514" t="s">
        <v>695</v>
      </c>
      <c r="C514" t="s">
        <v>12254</v>
      </c>
      <c r="D514" t="s">
        <v>12255</v>
      </c>
      <c r="E514" t="s">
        <v>12256</v>
      </c>
      <c r="F514" t="s">
        <v>12257</v>
      </c>
      <c r="G514" t="s">
        <v>12258</v>
      </c>
      <c r="H514" t="s">
        <v>1506</v>
      </c>
      <c r="I514" t="s">
        <v>12259</v>
      </c>
      <c r="J514" t="s">
        <v>12260</v>
      </c>
      <c r="K514" t="s">
        <v>12261</v>
      </c>
      <c r="L514" t="s">
        <v>12262</v>
      </c>
      <c r="M514" t="s">
        <v>12263</v>
      </c>
      <c r="N514" t="s">
        <v>1619</v>
      </c>
      <c r="O514" t="s">
        <v>12264</v>
      </c>
      <c r="P514" t="s">
        <v>1751</v>
      </c>
      <c r="Q514" t="s">
        <v>12265</v>
      </c>
      <c r="R514" t="s">
        <v>12266</v>
      </c>
      <c r="S514" t="s">
        <v>1850</v>
      </c>
      <c r="T514" t="s">
        <v>2285</v>
      </c>
      <c r="U514" t="s">
        <v>12267</v>
      </c>
      <c r="V514" t="s">
        <v>12268</v>
      </c>
      <c r="W514" t="s">
        <v>1853</v>
      </c>
      <c r="X514" t="s">
        <v>12269</v>
      </c>
      <c r="Y514" t="s">
        <v>1968</v>
      </c>
      <c r="Z514" t="s">
        <v>880</v>
      </c>
      <c r="AA514" t="s">
        <v>12270</v>
      </c>
      <c r="AB514" t="s">
        <v>12271</v>
      </c>
      <c r="AC514" t="s">
        <v>12272</v>
      </c>
      <c r="AD514" t="s">
        <v>827</v>
      </c>
    </row>
    <row r="515" spans="1:30" x14ac:dyDescent="1.25">
      <c r="A515" t="s">
        <v>27</v>
      </c>
      <c r="B515" t="s">
        <v>679</v>
      </c>
      <c r="C515" t="s">
        <v>12273</v>
      </c>
      <c r="D515" t="s">
        <v>12274</v>
      </c>
      <c r="E515" t="s">
        <v>12275</v>
      </c>
      <c r="F515" t="s">
        <v>12276</v>
      </c>
      <c r="G515" t="s">
        <v>12277</v>
      </c>
      <c r="H515" t="s">
        <v>12278</v>
      </c>
      <c r="I515" t="s">
        <v>12279</v>
      </c>
      <c r="J515" t="s">
        <v>12280</v>
      </c>
      <c r="K515" t="s">
        <v>12281</v>
      </c>
      <c r="L515" t="s">
        <v>12282</v>
      </c>
      <c r="M515" t="s">
        <v>12283</v>
      </c>
      <c r="N515" t="s">
        <v>1041</v>
      </c>
      <c r="O515" t="s">
        <v>12284</v>
      </c>
      <c r="P515" t="s">
        <v>9267</v>
      </c>
      <c r="Q515" t="s">
        <v>12285</v>
      </c>
      <c r="R515" t="s">
        <v>12286</v>
      </c>
      <c r="S515" t="s">
        <v>1597</v>
      </c>
      <c r="T515" t="s">
        <v>827</v>
      </c>
      <c r="U515" t="s">
        <v>12287</v>
      </c>
      <c r="V515" t="s">
        <v>12288</v>
      </c>
      <c r="W515" t="s">
        <v>8048</v>
      </c>
      <c r="X515" t="s">
        <v>12289</v>
      </c>
      <c r="Y515" t="s">
        <v>1175</v>
      </c>
      <c r="Z515" t="s">
        <v>12290</v>
      </c>
      <c r="AA515" t="s">
        <v>12291</v>
      </c>
      <c r="AB515" t="s">
        <v>12292</v>
      </c>
      <c r="AC515" t="s">
        <v>12293</v>
      </c>
      <c r="AD515" t="s">
        <v>12294</v>
      </c>
    </row>
    <row r="516" spans="1:30" x14ac:dyDescent="1.25">
      <c r="A516" t="s">
        <v>27</v>
      </c>
      <c r="B516" t="s">
        <v>275</v>
      </c>
      <c r="C516" t="s">
        <v>12295</v>
      </c>
      <c r="D516" t="s">
        <v>12296</v>
      </c>
      <c r="E516" t="s">
        <v>12297</v>
      </c>
      <c r="F516" t="s">
        <v>12298</v>
      </c>
      <c r="G516" t="s">
        <v>12299</v>
      </c>
      <c r="H516" t="s">
        <v>12300</v>
      </c>
      <c r="I516" t="s">
        <v>12301</v>
      </c>
      <c r="J516" t="s">
        <v>12302</v>
      </c>
      <c r="K516" t="s">
        <v>12303</v>
      </c>
      <c r="L516" t="s">
        <v>12304</v>
      </c>
      <c r="M516" t="s">
        <v>12305</v>
      </c>
      <c r="N516" t="s">
        <v>1041</v>
      </c>
      <c r="O516" t="s">
        <v>12306</v>
      </c>
      <c r="P516" t="s">
        <v>1679</v>
      </c>
      <c r="Q516" t="s">
        <v>12307</v>
      </c>
      <c r="R516" t="s">
        <v>12308</v>
      </c>
      <c r="S516" t="s">
        <v>7540</v>
      </c>
      <c r="T516" t="s">
        <v>827</v>
      </c>
      <c r="U516" t="s">
        <v>12309</v>
      </c>
      <c r="V516" t="s">
        <v>12310</v>
      </c>
      <c r="W516" t="s">
        <v>12311</v>
      </c>
      <c r="X516" t="s">
        <v>12312</v>
      </c>
      <c r="Y516" t="s">
        <v>1005</v>
      </c>
      <c r="Z516" t="s">
        <v>12313</v>
      </c>
      <c r="AA516" t="s">
        <v>12314</v>
      </c>
      <c r="AB516" t="s">
        <v>12315</v>
      </c>
      <c r="AC516" t="s">
        <v>12316</v>
      </c>
      <c r="AD516" t="s">
        <v>12317</v>
      </c>
    </row>
    <row r="517" spans="1:30" x14ac:dyDescent="1.25">
      <c r="A517" t="s">
        <v>27</v>
      </c>
      <c r="B517" t="s">
        <v>133</v>
      </c>
      <c r="C517" t="s">
        <v>12318</v>
      </c>
      <c r="D517" t="s">
        <v>12319</v>
      </c>
      <c r="E517" t="s">
        <v>12320</v>
      </c>
      <c r="F517" t="s">
        <v>12321</v>
      </c>
      <c r="G517" t="s">
        <v>12322</v>
      </c>
      <c r="H517" t="s">
        <v>12323</v>
      </c>
      <c r="I517" t="s">
        <v>12324</v>
      </c>
      <c r="J517" t="s">
        <v>12325</v>
      </c>
      <c r="K517" t="s">
        <v>12326</v>
      </c>
      <c r="L517" t="s">
        <v>12327</v>
      </c>
      <c r="M517" t="s">
        <v>12328</v>
      </c>
      <c r="N517" t="s">
        <v>1552</v>
      </c>
      <c r="O517" t="s">
        <v>12329</v>
      </c>
      <c r="P517" t="s">
        <v>12330</v>
      </c>
      <c r="Q517" t="s">
        <v>12331</v>
      </c>
      <c r="R517" t="s">
        <v>12332</v>
      </c>
      <c r="S517" t="s">
        <v>12333</v>
      </c>
      <c r="T517" t="s">
        <v>827</v>
      </c>
      <c r="U517" t="s">
        <v>12334</v>
      </c>
      <c r="V517" t="s">
        <v>12335</v>
      </c>
      <c r="W517" t="s">
        <v>1881</v>
      </c>
      <c r="X517" t="s">
        <v>1064</v>
      </c>
      <c r="Y517" t="s">
        <v>908</v>
      </c>
      <c r="Z517" t="s">
        <v>12336</v>
      </c>
      <c r="AA517" t="s">
        <v>12337</v>
      </c>
      <c r="AB517" t="s">
        <v>12338</v>
      </c>
      <c r="AC517" t="s">
        <v>12339</v>
      </c>
      <c r="AD517" t="s">
        <v>12340</v>
      </c>
    </row>
    <row r="518" spans="1:30" x14ac:dyDescent="1.25">
      <c r="A518" t="s">
        <v>27</v>
      </c>
      <c r="B518" t="s">
        <v>174</v>
      </c>
      <c r="C518" t="s">
        <v>12341</v>
      </c>
      <c r="D518" t="s">
        <v>12342</v>
      </c>
      <c r="E518" t="s">
        <v>12343</v>
      </c>
      <c r="F518" t="s">
        <v>12344</v>
      </c>
      <c r="G518" t="s">
        <v>12345</v>
      </c>
      <c r="H518" t="s">
        <v>12346</v>
      </c>
      <c r="I518" t="s">
        <v>12347</v>
      </c>
      <c r="J518" t="s">
        <v>12348</v>
      </c>
      <c r="K518" t="s">
        <v>12349</v>
      </c>
      <c r="L518" t="s">
        <v>12350</v>
      </c>
      <c r="M518" t="s">
        <v>12351</v>
      </c>
      <c r="N518" t="s">
        <v>1296</v>
      </c>
      <c r="O518" t="s">
        <v>12352</v>
      </c>
      <c r="P518" t="s">
        <v>7610</v>
      </c>
      <c r="Q518" t="s">
        <v>12353</v>
      </c>
      <c r="R518" t="s">
        <v>12354</v>
      </c>
      <c r="S518" t="s">
        <v>12355</v>
      </c>
      <c r="T518" t="s">
        <v>827</v>
      </c>
      <c r="U518" t="s">
        <v>8891</v>
      </c>
      <c r="V518" t="s">
        <v>12356</v>
      </c>
      <c r="W518" t="s">
        <v>12357</v>
      </c>
      <c r="X518" t="s">
        <v>12358</v>
      </c>
      <c r="Y518" t="s">
        <v>2002</v>
      </c>
      <c r="Z518" t="s">
        <v>1837</v>
      </c>
      <c r="AA518" t="s">
        <v>12359</v>
      </c>
      <c r="AB518" t="s">
        <v>12360</v>
      </c>
      <c r="AC518" t="s">
        <v>12361</v>
      </c>
      <c r="AD518" t="s">
        <v>12362</v>
      </c>
    </row>
    <row r="519" spans="1:30" x14ac:dyDescent="1.25">
      <c r="A519" t="s">
        <v>27</v>
      </c>
      <c r="B519" t="s">
        <v>323</v>
      </c>
      <c r="C519" t="s">
        <v>12363</v>
      </c>
      <c r="D519" t="s">
        <v>12364</v>
      </c>
      <c r="E519" t="s">
        <v>12365</v>
      </c>
      <c r="F519" t="s">
        <v>12366</v>
      </c>
      <c r="G519" t="s">
        <v>12367</v>
      </c>
      <c r="H519" t="s">
        <v>12368</v>
      </c>
      <c r="I519" t="s">
        <v>12369</v>
      </c>
      <c r="J519" t="s">
        <v>12370</v>
      </c>
      <c r="K519" t="s">
        <v>12371</v>
      </c>
      <c r="L519" t="s">
        <v>12372</v>
      </c>
      <c r="M519" t="s">
        <v>12373</v>
      </c>
      <c r="N519" t="s">
        <v>1041</v>
      </c>
      <c r="O519" t="s">
        <v>12374</v>
      </c>
      <c r="P519" t="s">
        <v>2346</v>
      </c>
      <c r="Q519" t="s">
        <v>12375</v>
      </c>
      <c r="R519" t="s">
        <v>12376</v>
      </c>
      <c r="S519" t="s">
        <v>5462</v>
      </c>
      <c r="T519" t="s">
        <v>827</v>
      </c>
      <c r="U519" t="s">
        <v>8478</v>
      </c>
      <c r="V519" t="s">
        <v>12377</v>
      </c>
      <c r="W519" t="s">
        <v>12378</v>
      </c>
      <c r="X519" t="s">
        <v>12379</v>
      </c>
      <c r="Y519" t="s">
        <v>2208</v>
      </c>
      <c r="Z519" t="s">
        <v>12380</v>
      </c>
      <c r="AA519" t="s">
        <v>12381</v>
      </c>
      <c r="AB519" t="s">
        <v>12382</v>
      </c>
      <c r="AC519" t="s">
        <v>12383</v>
      </c>
      <c r="AD519" t="s">
        <v>12384</v>
      </c>
    </row>
    <row r="520" spans="1:30" x14ac:dyDescent="1.25">
      <c r="A520" t="s">
        <v>27</v>
      </c>
      <c r="B520" t="s">
        <v>52</v>
      </c>
      <c r="C520" t="s">
        <v>12385</v>
      </c>
      <c r="D520" t="s">
        <v>12386</v>
      </c>
      <c r="E520" t="s">
        <v>12387</v>
      </c>
      <c r="F520" t="s">
        <v>12388</v>
      </c>
      <c r="G520" t="s">
        <v>12389</v>
      </c>
      <c r="H520" t="s">
        <v>12390</v>
      </c>
      <c r="I520" t="s">
        <v>12391</v>
      </c>
      <c r="J520" t="s">
        <v>12392</v>
      </c>
      <c r="K520" t="s">
        <v>12393</v>
      </c>
      <c r="L520" t="s">
        <v>12394</v>
      </c>
      <c r="M520" t="s">
        <v>12395</v>
      </c>
      <c r="N520" t="s">
        <v>1619</v>
      </c>
      <c r="O520" t="s">
        <v>12396</v>
      </c>
      <c r="P520" t="s">
        <v>2795</v>
      </c>
      <c r="Q520" t="s">
        <v>12397</v>
      </c>
      <c r="R520" t="s">
        <v>12398</v>
      </c>
      <c r="S520" t="s">
        <v>12399</v>
      </c>
      <c r="T520" t="s">
        <v>1640</v>
      </c>
      <c r="U520" t="s">
        <v>12400</v>
      </c>
      <c r="V520" t="s">
        <v>12401</v>
      </c>
      <c r="W520" t="s">
        <v>11065</v>
      </c>
      <c r="X520" t="s">
        <v>12402</v>
      </c>
      <c r="Y520" t="s">
        <v>1869</v>
      </c>
      <c r="Z520" t="s">
        <v>12403</v>
      </c>
      <c r="AA520" t="s">
        <v>12404</v>
      </c>
      <c r="AB520" t="s">
        <v>12405</v>
      </c>
      <c r="AC520" t="s">
        <v>12406</v>
      </c>
      <c r="AD520" t="s">
        <v>12407</v>
      </c>
    </row>
    <row r="521" spans="1:30" x14ac:dyDescent="1.25">
      <c r="A521" t="s">
        <v>27</v>
      </c>
      <c r="B521" t="s">
        <v>121</v>
      </c>
      <c r="C521" t="s">
        <v>12408</v>
      </c>
      <c r="D521" t="s">
        <v>12409</v>
      </c>
      <c r="E521" t="s">
        <v>12410</v>
      </c>
      <c r="F521" t="s">
        <v>12411</v>
      </c>
      <c r="G521" t="s">
        <v>12412</v>
      </c>
      <c r="H521" t="s">
        <v>12413</v>
      </c>
      <c r="I521" t="s">
        <v>12414</v>
      </c>
      <c r="J521" t="s">
        <v>12415</v>
      </c>
      <c r="K521" t="s">
        <v>12416</v>
      </c>
      <c r="L521" t="s">
        <v>12417</v>
      </c>
      <c r="M521" t="s">
        <v>12418</v>
      </c>
      <c r="N521" t="s">
        <v>2255</v>
      </c>
      <c r="O521" t="s">
        <v>12419</v>
      </c>
      <c r="P521" t="s">
        <v>1657</v>
      </c>
      <c r="Q521" t="s">
        <v>12420</v>
      </c>
      <c r="R521" t="s">
        <v>12421</v>
      </c>
      <c r="S521" t="s">
        <v>12422</v>
      </c>
      <c r="T521" t="s">
        <v>1144</v>
      </c>
      <c r="U521" t="s">
        <v>12423</v>
      </c>
      <c r="V521" t="s">
        <v>12424</v>
      </c>
      <c r="W521" t="s">
        <v>12131</v>
      </c>
      <c r="X521" t="s">
        <v>12425</v>
      </c>
      <c r="Y521" t="s">
        <v>2187</v>
      </c>
      <c r="Z521" t="s">
        <v>12426</v>
      </c>
      <c r="AA521" t="s">
        <v>12427</v>
      </c>
      <c r="AB521" t="s">
        <v>12428</v>
      </c>
      <c r="AC521" t="s">
        <v>12429</v>
      </c>
      <c r="AD521" t="s">
        <v>12430</v>
      </c>
    </row>
    <row r="522" spans="1:30" x14ac:dyDescent="1.25">
      <c r="A522" t="s">
        <v>27</v>
      </c>
      <c r="B522" t="s">
        <v>204</v>
      </c>
      <c r="C522" t="s">
        <v>12431</v>
      </c>
      <c r="D522" t="s">
        <v>12432</v>
      </c>
      <c r="E522" t="s">
        <v>12433</v>
      </c>
      <c r="F522" t="s">
        <v>12434</v>
      </c>
      <c r="G522" t="s">
        <v>12435</v>
      </c>
      <c r="H522" t="s">
        <v>12436</v>
      </c>
      <c r="I522" t="s">
        <v>12437</v>
      </c>
      <c r="J522" t="s">
        <v>12438</v>
      </c>
      <c r="K522" t="s">
        <v>12439</v>
      </c>
      <c r="L522" t="s">
        <v>12440</v>
      </c>
      <c r="M522" t="s">
        <v>12441</v>
      </c>
      <c r="N522" t="s">
        <v>1069</v>
      </c>
      <c r="O522" t="s">
        <v>12442</v>
      </c>
      <c r="P522" t="s">
        <v>3224</v>
      </c>
      <c r="Q522" t="s">
        <v>12443</v>
      </c>
      <c r="R522" t="s">
        <v>12444</v>
      </c>
      <c r="S522" t="s">
        <v>12445</v>
      </c>
      <c r="T522" t="s">
        <v>827</v>
      </c>
      <c r="U522" t="s">
        <v>12446</v>
      </c>
      <c r="V522" t="s">
        <v>12447</v>
      </c>
      <c r="W522" t="s">
        <v>12448</v>
      </c>
      <c r="X522" t="s">
        <v>12449</v>
      </c>
      <c r="Y522" t="s">
        <v>1138</v>
      </c>
      <c r="Z522" t="s">
        <v>12450</v>
      </c>
      <c r="AA522" t="s">
        <v>12451</v>
      </c>
      <c r="AB522" t="s">
        <v>12452</v>
      </c>
      <c r="AC522" t="s">
        <v>12453</v>
      </c>
      <c r="AD522" t="s">
        <v>12454</v>
      </c>
    </row>
    <row r="523" spans="1:30" x14ac:dyDescent="1.25">
      <c r="A523" t="s">
        <v>27</v>
      </c>
      <c r="B523" t="s">
        <v>356</v>
      </c>
      <c r="C523" t="s">
        <v>12455</v>
      </c>
      <c r="D523" t="s">
        <v>12456</v>
      </c>
      <c r="E523" t="s">
        <v>12457</v>
      </c>
      <c r="F523" t="s">
        <v>12458</v>
      </c>
      <c r="G523" t="s">
        <v>12459</v>
      </c>
      <c r="H523" t="s">
        <v>12460</v>
      </c>
      <c r="I523" t="s">
        <v>12461</v>
      </c>
      <c r="J523" t="s">
        <v>12462</v>
      </c>
      <c r="K523" t="s">
        <v>12463</v>
      </c>
      <c r="L523" t="s">
        <v>12464</v>
      </c>
      <c r="M523" t="s">
        <v>12465</v>
      </c>
      <c r="N523" t="s">
        <v>1005</v>
      </c>
      <c r="O523" t="s">
        <v>12466</v>
      </c>
      <c r="P523" t="s">
        <v>8355</v>
      </c>
      <c r="Q523" t="s">
        <v>12467</v>
      </c>
      <c r="R523" t="s">
        <v>12468</v>
      </c>
      <c r="S523" t="s">
        <v>12469</v>
      </c>
      <c r="T523" t="s">
        <v>874</v>
      </c>
      <c r="U523" t="s">
        <v>12470</v>
      </c>
      <c r="V523" t="s">
        <v>12471</v>
      </c>
      <c r="W523" t="s">
        <v>12472</v>
      </c>
      <c r="X523" t="s">
        <v>12473</v>
      </c>
      <c r="Y523" t="s">
        <v>1191</v>
      </c>
      <c r="Z523" t="s">
        <v>8736</v>
      </c>
      <c r="AA523" t="s">
        <v>12474</v>
      </c>
      <c r="AB523" t="s">
        <v>12475</v>
      </c>
      <c r="AC523" t="s">
        <v>12476</v>
      </c>
      <c r="AD523" t="s">
        <v>12477</v>
      </c>
    </row>
    <row r="524" spans="1:30" x14ac:dyDescent="1.25">
      <c r="A524" t="s">
        <v>27</v>
      </c>
      <c r="B524" t="s">
        <v>629</v>
      </c>
      <c r="C524" t="s">
        <v>12478</v>
      </c>
      <c r="D524" t="s">
        <v>12479</v>
      </c>
      <c r="E524" t="s">
        <v>12480</v>
      </c>
      <c r="F524" t="s">
        <v>12481</v>
      </c>
      <c r="G524" t="s">
        <v>12482</v>
      </c>
      <c r="H524" t="s">
        <v>12483</v>
      </c>
      <c r="I524" t="s">
        <v>12484</v>
      </c>
      <c r="J524" t="s">
        <v>12485</v>
      </c>
      <c r="K524" t="s">
        <v>12486</v>
      </c>
      <c r="L524" t="s">
        <v>12487</v>
      </c>
      <c r="M524" t="s">
        <v>12488</v>
      </c>
      <c r="N524" t="s">
        <v>1121</v>
      </c>
      <c r="O524" t="s">
        <v>12489</v>
      </c>
      <c r="P524" t="s">
        <v>2465</v>
      </c>
      <c r="Q524" t="s">
        <v>12490</v>
      </c>
      <c r="R524" t="s">
        <v>12491</v>
      </c>
      <c r="S524" t="s">
        <v>12492</v>
      </c>
      <c r="T524" t="s">
        <v>875</v>
      </c>
      <c r="U524" t="s">
        <v>12493</v>
      </c>
      <c r="V524" t="s">
        <v>12494</v>
      </c>
      <c r="W524" t="s">
        <v>5216</v>
      </c>
      <c r="X524" t="s">
        <v>12495</v>
      </c>
      <c r="Y524" t="s">
        <v>4801</v>
      </c>
      <c r="Z524" t="s">
        <v>12496</v>
      </c>
      <c r="AA524" t="s">
        <v>12497</v>
      </c>
      <c r="AB524" t="s">
        <v>12498</v>
      </c>
      <c r="AC524" t="s">
        <v>12499</v>
      </c>
      <c r="AD524" t="s">
        <v>12500</v>
      </c>
    </row>
    <row r="525" spans="1:30" x14ac:dyDescent="1.25">
      <c r="A525" t="s">
        <v>27</v>
      </c>
      <c r="B525" t="s">
        <v>188</v>
      </c>
      <c r="C525" t="s">
        <v>12501</v>
      </c>
      <c r="D525" t="s">
        <v>12502</v>
      </c>
      <c r="E525" t="s">
        <v>12503</v>
      </c>
      <c r="F525" t="s">
        <v>12504</v>
      </c>
      <c r="G525" t="s">
        <v>12505</v>
      </c>
      <c r="H525" t="s">
        <v>7814</v>
      </c>
      <c r="I525" t="s">
        <v>12506</v>
      </c>
      <c r="J525" t="s">
        <v>12507</v>
      </c>
      <c r="K525" t="s">
        <v>12508</v>
      </c>
      <c r="L525" t="s">
        <v>12509</v>
      </c>
      <c r="M525" t="s">
        <v>12510</v>
      </c>
      <c r="N525" t="s">
        <v>2255</v>
      </c>
      <c r="O525" t="s">
        <v>12511</v>
      </c>
      <c r="P525" t="s">
        <v>1619</v>
      </c>
      <c r="Q525" t="s">
        <v>11458</v>
      </c>
      <c r="R525" t="s">
        <v>12512</v>
      </c>
      <c r="S525" t="s">
        <v>6742</v>
      </c>
      <c r="T525" t="s">
        <v>1998</v>
      </c>
      <c r="U525" t="s">
        <v>12513</v>
      </c>
      <c r="V525" t="s">
        <v>12514</v>
      </c>
      <c r="W525" t="s">
        <v>4571</v>
      </c>
      <c r="X525" t="s">
        <v>12515</v>
      </c>
      <c r="Y525" t="s">
        <v>1175</v>
      </c>
      <c r="Z525" t="s">
        <v>12516</v>
      </c>
      <c r="AA525" t="s">
        <v>12517</v>
      </c>
      <c r="AB525" t="s">
        <v>12518</v>
      </c>
      <c r="AC525" t="s">
        <v>12519</v>
      </c>
      <c r="AD525" t="s">
        <v>12520</v>
      </c>
    </row>
    <row r="526" spans="1:30" x14ac:dyDescent="1.25">
      <c r="A526" t="s">
        <v>27</v>
      </c>
      <c r="B526" t="s">
        <v>298</v>
      </c>
      <c r="C526" t="s">
        <v>12521</v>
      </c>
      <c r="D526" t="s">
        <v>12522</v>
      </c>
      <c r="E526" t="s">
        <v>12523</v>
      </c>
      <c r="F526" t="s">
        <v>12524</v>
      </c>
      <c r="G526" t="s">
        <v>12525</v>
      </c>
      <c r="H526" t="s">
        <v>12526</v>
      </c>
      <c r="I526" t="s">
        <v>12527</v>
      </c>
      <c r="J526" t="s">
        <v>12528</v>
      </c>
      <c r="K526" t="s">
        <v>12529</v>
      </c>
      <c r="L526" t="s">
        <v>12530</v>
      </c>
      <c r="M526" t="s">
        <v>12531</v>
      </c>
      <c r="N526" t="s">
        <v>2346</v>
      </c>
      <c r="O526" t="s">
        <v>12532</v>
      </c>
      <c r="P526" t="s">
        <v>1972</v>
      </c>
      <c r="Q526" t="s">
        <v>12533</v>
      </c>
      <c r="R526" t="s">
        <v>12534</v>
      </c>
      <c r="S526" t="s">
        <v>12492</v>
      </c>
      <c r="T526" t="s">
        <v>870</v>
      </c>
      <c r="U526" t="s">
        <v>12535</v>
      </c>
      <c r="V526" t="s">
        <v>12536</v>
      </c>
      <c r="W526" t="s">
        <v>12537</v>
      </c>
      <c r="X526" t="s">
        <v>12538</v>
      </c>
      <c r="Y526" t="s">
        <v>1968</v>
      </c>
      <c r="Z526" t="s">
        <v>12539</v>
      </c>
      <c r="AA526" t="s">
        <v>12540</v>
      </c>
      <c r="AB526" t="s">
        <v>12541</v>
      </c>
      <c r="AC526" t="s">
        <v>12542</v>
      </c>
      <c r="AD526" t="s">
        <v>12543</v>
      </c>
    </row>
    <row r="527" spans="1:30" x14ac:dyDescent="1.25">
      <c r="A527" t="s">
        <v>27</v>
      </c>
      <c r="B527" t="s">
        <v>652</v>
      </c>
      <c r="C527" t="s">
        <v>12544</v>
      </c>
      <c r="D527" t="s">
        <v>12545</v>
      </c>
      <c r="E527" t="s">
        <v>12546</v>
      </c>
      <c r="F527" t="s">
        <v>12547</v>
      </c>
      <c r="G527" t="s">
        <v>12548</v>
      </c>
      <c r="H527" t="s">
        <v>12549</v>
      </c>
      <c r="I527" t="s">
        <v>12550</v>
      </c>
      <c r="J527" t="s">
        <v>12551</v>
      </c>
      <c r="K527" t="s">
        <v>12552</v>
      </c>
      <c r="L527" t="s">
        <v>12553</v>
      </c>
      <c r="M527" t="s">
        <v>12554</v>
      </c>
      <c r="N527" t="s">
        <v>1433</v>
      </c>
      <c r="O527" t="s">
        <v>12555</v>
      </c>
      <c r="P527" t="s">
        <v>877</v>
      </c>
      <c r="Q527" t="s">
        <v>12556</v>
      </c>
      <c r="R527" t="s">
        <v>12557</v>
      </c>
      <c r="S527" t="s">
        <v>5296</v>
      </c>
      <c r="T527" t="s">
        <v>874</v>
      </c>
      <c r="U527" t="s">
        <v>12558</v>
      </c>
      <c r="V527" t="s">
        <v>12559</v>
      </c>
      <c r="W527" t="s">
        <v>11201</v>
      </c>
      <c r="X527" t="s">
        <v>12560</v>
      </c>
      <c r="Y527" t="s">
        <v>1175</v>
      </c>
      <c r="Z527" t="s">
        <v>12561</v>
      </c>
      <c r="AA527" t="s">
        <v>12562</v>
      </c>
      <c r="AB527" t="s">
        <v>12563</v>
      </c>
      <c r="AC527" t="s">
        <v>12564</v>
      </c>
      <c r="AD527" t="s">
        <v>12565</v>
      </c>
    </row>
    <row r="528" spans="1:30" x14ac:dyDescent="1.25">
      <c r="A528" t="s">
        <v>27</v>
      </c>
      <c r="B528" t="s">
        <v>491</v>
      </c>
      <c r="C528" t="s">
        <v>12566</v>
      </c>
      <c r="D528" t="s">
        <v>12567</v>
      </c>
      <c r="E528" t="s">
        <v>12568</v>
      </c>
      <c r="F528" t="s">
        <v>12569</v>
      </c>
      <c r="G528" t="s">
        <v>12570</v>
      </c>
      <c r="H528" t="s">
        <v>12571</v>
      </c>
      <c r="I528" t="s">
        <v>12572</v>
      </c>
      <c r="J528" t="s">
        <v>12573</v>
      </c>
      <c r="K528" t="s">
        <v>12574</v>
      </c>
      <c r="L528" t="s">
        <v>9989</v>
      </c>
      <c r="M528" t="s">
        <v>12575</v>
      </c>
      <c r="N528" t="s">
        <v>1433</v>
      </c>
      <c r="O528" t="s">
        <v>12576</v>
      </c>
      <c r="P528" t="s">
        <v>9632</v>
      </c>
      <c r="Q528" t="s">
        <v>12577</v>
      </c>
      <c r="R528" t="s">
        <v>12578</v>
      </c>
      <c r="S528" t="s">
        <v>12579</v>
      </c>
      <c r="T528" t="s">
        <v>827</v>
      </c>
      <c r="U528" t="s">
        <v>12580</v>
      </c>
      <c r="V528" t="s">
        <v>12581</v>
      </c>
      <c r="W528" t="s">
        <v>12582</v>
      </c>
      <c r="X528" t="s">
        <v>12583</v>
      </c>
      <c r="Y528" t="s">
        <v>925</v>
      </c>
      <c r="Z528" t="s">
        <v>12584</v>
      </c>
      <c r="AA528" t="s">
        <v>12585</v>
      </c>
      <c r="AB528" t="s">
        <v>12586</v>
      </c>
      <c r="AC528" t="s">
        <v>12587</v>
      </c>
      <c r="AD528" t="s">
        <v>12588</v>
      </c>
    </row>
    <row r="529" spans="1:30" x14ac:dyDescent="1.25">
      <c r="A529" t="s">
        <v>27</v>
      </c>
      <c r="B529" t="s">
        <v>326</v>
      </c>
      <c r="C529" t="s">
        <v>12589</v>
      </c>
      <c r="D529" t="s">
        <v>12590</v>
      </c>
      <c r="E529" t="s">
        <v>12591</v>
      </c>
      <c r="F529" t="s">
        <v>12592</v>
      </c>
      <c r="G529" t="s">
        <v>12593</v>
      </c>
      <c r="H529" t="s">
        <v>12594</v>
      </c>
      <c r="I529" t="s">
        <v>12595</v>
      </c>
      <c r="J529" t="s">
        <v>12596</v>
      </c>
      <c r="K529" t="s">
        <v>12597</v>
      </c>
      <c r="L529" t="s">
        <v>12598</v>
      </c>
      <c r="M529" t="s">
        <v>12599</v>
      </c>
      <c r="N529" t="s">
        <v>1005</v>
      </c>
      <c r="O529" t="s">
        <v>12600</v>
      </c>
      <c r="P529" t="s">
        <v>12601</v>
      </c>
      <c r="Q529" t="s">
        <v>12602</v>
      </c>
      <c r="R529" t="s">
        <v>12603</v>
      </c>
      <c r="S529" t="s">
        <v>3967</v>
      </c>
      <c r="T529" t="s">
        <v>903</v>
      </c>
      <c r="U529" t="s">
        <v>12604</v>
      </c>
      <c r="V529" t="s">
        <v>12605</v>
      </c>
      <c r="W529" t="s">
        <v>7922</v>
      </c>
      <c r="X529" t="s">
        <v>12606</v>
      </c>
      <c r="Y529" t="s">
        <v>1484</v>
      </c>
      <c r="Z529" t="s">
        <v>12607</v>
      </c>
      <c r="AA529" t="s">
        <v>12608</v>
      </c>
      <c r="AB529" t="s">
        <v>12609</v>
      </c>
      <c r="AC529" t="s">
        <v>12610</v>
      </c>
      <c r="AD529" t="s">
        <v>12611</v>
      </c>
    </row>
    <row r="530" spans="1:30" x14ac:dyDescent="1.25">
      <c r="A530" t="s">
        <v>27</v>
      </c>
      <c r="B530" t="s">
        <v>299</v>
      </c>
      <c r="C530" t="s">
        <v>12612</v>
      </c>
      <c r="D530" t="s">
        <v>12613</v>
      </c>
      <c r="E530" t="s">
        <v>12614</v>
      </c>
      <c r="F530" t="s">
        <v>12615</v>
      </c>
      <c r="G530" t="s">
        <v>12616</v>
      </c>
      <c r="H530" t="s">
        <v>12617</v>
      </c>
      <c r="I530" t="s">
        <v>12618</v>
      </c>
      <c r="J530" t="s">
        <v>12619</v>
      </c>
      <c r="K530" t="s">
        <v>12620</v>
      </c>
      <c r="L530" t="s">
        <v>12621</v>
      </c>
      <c r="M530" t="s">
        <v>12622</v>
      </c>
      <c r="N530" t="s">
        <v>951</v>
      </c>
      <c r="O530" t="s">
        <v>12623</v>
      </c>
      <c r="P530" t="s">
        <v>12624</v>
      </c>
      <c r="Q530" t="s">
        <v>12625</v>
      </c>
      <c r="R530" t="s">
        <v>12626</v>
      </c>
      <c r="S530" t="s">
        <v>5864</v>
      </c>
      <c r="T530" t="s">
        <v>827</v>
      </c>
      <c r="U530" t="s">
        <v>12627</v>
      </c>
      <c r="V530" t="s">
        <v>12628</v>
      </c>
      <c r="W530" t="s">
        <v>12629</v>
      </c>
      <c r="X530" t="s">
        <v>12630</v>
      </c>
      <c r="Y530" t="s">
        <v>2208</v>
      </c>
      <c r="Z530" t="s">
        <v>12631</v>
      </c>
      <c r="AA530" t="s">
        <v>12632</v>
      </c>
      <c r="AB530" t="s">
        <v>12633</v>
      </c>
      <c r="AC530" t="s">
        <v>12634</v>
      </c>
      <c r="AD530" t="s">
        <v>12635</v>
      </c>
    </row>
    <row r="531" spans="1:30" x14ac:dyDescent="1.25">
      <c r="A531" t="s">
        <v>27</v>
      </c>
      <c r="B531" t="s">
        <v>104</v>
      </c>
      <c r="C531" t="s">
        <v>12636</v>
      </c>
      <c r="D531" t="s">
        <v>12637</v>
      </c>
      <c r="E531" t="s">
        <v>12638</v>
      </c>
      <c r="F531" t="s">
        <v>12639</v>
      </c>
      <c r="G531" t="s">
        <v>12640</v>
      </c>
      <c r="H531" t="s">
        <v>12641</v>
      </c>
      <c r="I531" t="s">
        <v>12642</v>
      </c>
      <c r="J531" t="s">
        <v>12643</v>
      </c>
      <c r="K531" t="s">
        <v>12644</v>
      </c>
      <c r="L531" t="s">
        <v>12645</v>
      </c>
      <c r="M531" t="s">
        <v>12646</v>
      </c>
      <c r="N531" t="s">
        <v>858</v>
      </c>
      <c r="O531" t="s">
        <v>12647</v>
      </c>
      <c r="P531" t="s">
        <v>12648</v>
      </c>
      <c r="Q531" t="s">
        <v>12649</v>
      </c>
      <c r="R531" t="s">
        <v>12650</v>
      </c>
      <c r="S531" t="s">
        <v>4111</v>
      </c>
      <c r="T531" t="s">
        <v>827</v>
      </c>
      <c r="U531" t="s">
        <v>12651</v>
      </c>
      <c r="V531" t="s">
        <v>12652</v>
      </c>
      <c r="W531" t="s">
        <v>12653</v>
      </c>
      <c r="X531" t="s">
        <v>12654</v>
      </c>
      <c r="Y531" t="s">
        <v>2077</v>
      </c>
      <c r="Z531" t="s">
        <v>12655</v>
      </c>
      <c r="AA531" t="s">
        <v>12656</v>
      </c>
      <c r="AB531" t="s">
        <v>12657</v>
      </c>
      <c r="AC531" t="s">
        <v>12658</v>
      </c>
      <c r="AD531" t="s">
        <v>12659</v>
      </c>
    </row>
    <row r="532" spans="1:30" x14ac:dyDescent="1.25">
      <c r="A532" t="s">
        <v>27</v>
      </c>
      <c r="B532" t="s">
        <v>305</v>
      </c>
      <c r="C532" t="s">
        <v>12660</v>
      </c>
      <c r="D532" t="s">
        <v>12661</v>
      </c>
      <c r="E532" t="s">
        <v>12662</v>
      </c>
      <c r="F532" t="s">
        <v>12663</v>
      </c>
      <c r="G532" t="s">
        <v>12664</v>
      </c>
      <c r="H532" t="s">
        <v>12665</v>
      </c>
      <c r="I532" t="s">
        <v>12666</v>
      </c>
      <c r="J532" t="s">
        <v>12667</v>
      </c>
      <c r="K532" t="s">
        <v>12668</v>
      </c>
      <c r="L532" t="s">
        <v>12669</v>
      </c>
      <c r="M532" t="s">
        <v>12670</v>
      </c>
      <c r="N532" t="s">
        <v>1041</v>
      </c>
      <c r="O532" t="s">
        <v>12671</v>
      </c>
      <c r="P532" t="s">
        <v>5462</v>
      </c>
      <c r="Q532" t="s">
        <v>12672</v>
      </c>
      <c r="R532" t="s">
        <v>12673</v>
      </c>
      <c r="S532" t="s">
        <v>4571</v>
      </c>
      <c r="T532" t="s">
        <v>827</v>
      </c>
      <c r="U532" t="s">
        <v>12674</v>
      </c>
      <c r="V532" t="s">
        <v>12675</v>
      </c>
      <c r="W532" t="s">
        <v>11482</v>
      </c>
      <c r="X532" t="s">
        <v>12676</v>
      </c>
      <c r="Y532" t="s">
        <v>3494</v>
      </c>
      <c r="Z532" t="s">
        <v>12677</v>
      </c>
      <c r="AA532" t="s">
        <v>12678</v>
      </c>
      <c r="AB532" t="s">
        <v>12679</v>
      </c>
      <c r="AC532" t="s">
        <v>12680</v>
      </c>
      <c r="AD532" t="s">
        <v>12681</v>
      </c>
    </row>
    <row r="533" spans="1:30" x14ac:dyDescent="1.25">
      <c r="A533" t="s">
        <v>27</v>
      </c>
      <c r="B533" t="s">
        <v>658</v>
      </c>
      <c r="C533" t="s">
        <v>12682</v>
      </c>
      <c r="D533" t="s">
        <v>12683</v>
      </c>
      <c r="E533" t="s">
        <v>12684</v>
      </c>
      <c r="F533" t="s">
        <v>12685</v>
      </c>
      <c r="G533" t="s">
        <v>12686</v>
      </c>
      <c r="H533" t="s">
        <v>12687</v>
      </c>
      <c r="I533" t="s">
        <v>12688</v>
      </c>
      <c r="J533" t="s">
        <v>12689</v>
      </c>
      <c r="K533" t="s">
        <v>12690</v>
      </c>
      <c r="L533" t="s">
        <v>12691</v>
      </c>
      <c r="M533" t="s">
        <v>12692</v>
      </c>
      <c r="N533" t="s">
        <v>1433</v>
      </c>
      <c r="O533" t="s">
        <v>12693</v>
      </c>
      <c r="P533" t="s">
        <v>1751</v>
      </c>
      <c r="Q533" t="s">
        <v>12694</v>
      </c>
      <c r="R533" t="s">
        <v>12695</v>
      </c>
      <c r="S533" t="s">
        <v>12355</v>
      </c>
      <c r="T533" t="s">
        <v>827</v>
      </c>
      <c r="U533" t="s">
        <v>12696</v>
      </c>
      <c r="V533" t="s">
        <v>12697</v>
      </c>
      <c r="W533" t="s">
        <v>12698</v>
      </c>
      <c r="X533" t="s">
        <v>12699</v>
      </c>
      <c r="Y533" t="s">
        <v>3277</v>
      </c>
      <c r="Z533" t="s">
        <v>12700</v>
      </c>
      <c r="AA533" t="s">
        <v>12701</v>
      </c>
      <c r="AB533" t="s">
        <v>12702</v>
      </c>
      <c r="AC533" t="s">
        <v>12703</v>
      </c>
      <c r="AD533" t="s">
        <v>12704</v>
      </c>
    </row>
    <row r="534" spans="1:30" x14ac:dyDescent="1.25">
      <c r="A534" t="s">
        <v>27</v>
      </c>
      <c r="B534" t="s">
        <v>533</v>
      </c>
      <c r="C534" t="s">
        <v>12705</v>
      </c>
      <c r="D534" t="s">
        <v>12706</v>
      </c>
      <c r="E534" t="s">
        <v>12707</v>
      </c>
      <c r="F534" t="s">
        <v>12708</v>
      </c>
      <c r="G534" t="s">
        <v>12709</v>
      </c>
      <c r="H534" t="s">
        <v>12710</v>
      </c>
      <c r="I534" t="s">
        <v>12711</v>
      </c>
      <c r="J534" t="s">
        <v>12712</v>
      </c>
      <c r="K534" t="s">
        <v>12713</v>
      </c>
      <c r="L534" t="s">
        <v>12714</v>
      </c>
      <c r="M534" t="s">
        <v>12715</v>
      </c>
      <c r="N534" t="s">
        <v>2255</v>
      </c>
      <c r="O534" t="s">
        <v>12716</v>
      </c>
      <c r="P534" t="s">
        <v>1968</v>
      </c>
      <c r="Q534" t="s">
        <v>12717</v>
      </c>
      <c r="R534" t="s">
        <v>12718</v>
      </c>
      <c r="S534" t="s">
        <v>12719</v>
      </c>
      <c r="T534" t="s">
        <v>827</v>
      </c>
      <c r="U534" t="s">
        <v>12720</v>
      </c>
      <c r="V534" t="s">
        <v>12721</v>
      </c>
      <c r="W534" t="s">
        <v>12722</v>
      </c>
      <c r="X534" t="s">
        <v>12723</v>
      </c>
      <c r="Y534" t="s">
        <v>2187</v>
      </c>
      <c r="Z534" t="s">
        <v>10703</v>
      </c>
      <c r="AA534" t="s">
        <v>12724</v>
      </c>
      <c r="AB534" t="s">
        <v>12725</v>
      </c>
      <c r="AC534" t="s">
        <v>12726</v>
      </c>
      <c r="AD534" t="s">
        <v>12727</v>
      </c>
    </row>
    <row r="535" spans="1:30" x14ac:dyDescent="1.25">
      <c r="A535" t="s">
        <v>27</v>
      </c>
      <c r="B535" t="s">
        <v>44</v>
      </c>
      <c r="C535" t="s">
        <v>12728</v>
      </c>
      <c r="D535" t="s">
        <v>12729</v>
      </c>
      <c r="E535" t="s">
        <v>12730</v>
      </c>
      <c r="F535" t="s">
        <v>12731</v>
      </c>
      <c r="G535" t="s">
        <v>12732</v>
      </c>
      <c r="H535" t="s">
        <v>12733</v>
      </c>
      <c r="I535" t="s">
        <v>12734</v>
      </c>
      <c r="J535" t="s">
        <v>12735</v>
      </c>
      <c r="K535" t="s">
        <v>12736</v>
      </c>
      <c r="L535" t="s">
        <v>12737</v>
      </c>
      <c r="M535" t="s">
        <v>12738</v>
      </c>
      <c r="N535" t="s">
        <v>1850</v>
      </c>
      <c r="O535" t="s">
        <v>12739</v>
      </c>
      <c r="P535" t="s">
        <v>12740</v>
      </c>
      <c r="Q535" t="s">
        <v>3908</v>
      </c>
      <c r="R535" t="s">
        <v>12741</v>
      </c>
      <c r="S535" t="s">
        <v>12742</v>
      </c>
      <c r="T535" t="s">
        <v>827</v>
      </c>
      <c r="U535" t="s">
        <v>12743</v>
      </c>
      <c r="V535" t="s">
        <v>12744</v>
      </c>
      <c r="W535" t="s">
        <v>4531</v>
      </c>
      <c r="X535" t="s">
        <v>12745</v>
      </c>
      <c r="Y535" t="s">
        <v>1850</v>
      </c>
      <c r="Z535" t="s">
        <v>12746</v>
      </c>
      <c r="AA535" t="s">
        <v>12747</v>
      </c>
      <c r="AB535" t="s">
        <v>12748</v>
      </c>
      <c r="AC535" t="s">
        <v>12749</v>
      </c>
      <c r="AD535" t="s">
        <v>12750</v>
      </c>
    </row>
    <row r="536" spans="1:30" x14ac:dyDescent="1.25">
      <c r="A536" t="s">
        <v>27</v>
      </c>
      <c r="B536" t="s">
        <v>719</v>
      </c>
      <c r="C536" t="s">
        <v>12751</v>
      </c>
      <c r="D536" t="s">
        <v>12752</v>
      </c>
      <c r="E536" t="s">
        <v>12753</v>
      </c>
      <c r="F536" t="s">
        <v>12754</v>
      </c>
      <c r="G536" t="s">
        <v>12755</v>
      </c>
      <c r="H536" t="s">
        <v>12756</v>
      </c>
      <c r="I536" t="s">
        <v>12757</v>
      </c>
      <c r="J536" t="s">
        <v>12758</v>
      </c>
      <c r="K536" t="s">
        <v>12759</v>
      </c>
      <c r="L536" t="s">
        <v>12760</v>
      </c>
      <c r="M536" t="s">
        <v>12761</v>
      </c>
      <c r="N536" t="s">
        <v>1433</v>
      </c>
      <c r="O536" t="s">
        <v>12762</v>
      </c>
      <c r="P536" t="s">
        <v>12763</v>
      </c>
      <c r="Q536" t="s">
        <v>12764</v>
      </c>
      <c r="R536" t="s">
        <v>12765</v>
      </c>
      <c r="S536" t="s">
        <v>12766</v>
      </c>
      <c r="T536" t="s">
        <v>827</v>
      </c>
      <c r="U536" t="s">
        <v>12767</v>
      </c>
      <c r="V536" t="s">
        <v>1917</v>
      </c>
      <c r="W536" t="s">
        <v>12768</v>
      </c>
      <c r="X536" t="s">
        <v>12769</v>
      </c>
      <c r="Y536" t="s">
        <v>4801</v>
      </c>
      <c r="Z536" t="s">
        <v>12770</v>
      </c>
      <c r="AA536" t="s">
        <v>12771</v>
      </c>
      <c r="AB536" t="s">
        <v>12772</v>
      </c>
      <c r="AC536" t="s">
        <v>12773</v>
      </c>
      <c r="AD536" t="s">
        <v>12774</v>
      </c>
    </row>
    <row r="537" spans="1:30" x14ac:dyDescent="1.25">
      <c r="A537" t="s">
        <v>27</v>
      </c>
      <c r="B537" t="s">
        <v>146</v>
      </c>
      <c r="C537" t="s">
        <v>12775</v>
      </c>
      <c r="D537" t="s">
        <v>12776</v>
      </c>
      <c r="E537" t="s">
        <v>12777</v>
      </c>
      <c r="F537" t="s">
        <v>12778</v>
      </c>
      <c r="G537" t="s">
        <v>12779</v>
      </c>
      <c r="H537" t="s">
        <v>12780</v>
      </c>
      <c r="I537" t="s">
        <v>12781</v>
      </c>
      <c r="J537" t="s">
        <v>12782</v>
      </c>
      <c r="K537" t="s">
        <v>12783</v>
      </c>
      <c r="L537" t="s">
        <v>12784</v>
      </c>
      <c r="M537" t="s">
        <v>12785</v>
      </c>
      <c r="N537" t="s">
        <v>1619</v>
      </c>
      <c r="O537" t="s">
        <v>12786</v>
      </c>
      <c r="P537" t="s">
        <v>2371</v>
      </c>
      <c r="Q537" t="s">
        <v>12787</v>
      </c>
      <c r="R537" t="s">
        <v>12788</v>
      </c>
      <c r="S537" t="s">
        <v>9246</v>
      </c>
      <c r="T537" t="s">
        <v>827</v>
      </c>
      <c r="U537" t="s">
        <v>12789</v>
      </c>
      <c r="V537" t="s">
        <v>12790</v>
      </c>
      <c r="W537" t="s">
        <v>12791</v>
      </c>
      <c r="X537" t="s">
        <v>12792</v>
      </c>
      <c r="Y537" t="s">
        <v>2029</v>
      </c>
      <c r="Z537" t="s">
        <v>12793</v>
      </c>
      <c r="AA537" t="s">
        <v>12794</v>
      </c>
      <c r="AB537" t="s">
        <v>12795</v>
      </c>
      <c r="AC537" t="s">
        <v>12796</v>
      </c>
      <c r="AD537" t="s">
        <v>12797</v>
      </c>
    </row>
    <row r="538" spans="1:30" x14ac:dyDescent="1.25">
      <c r="A538" t="s">
        <v>27</v>
      </c>
      <c r="B538" t="s">
        <v>125</v>
      </c>
      <c r="C538" t="s">
        <v>12798</v>
      </c>
      <c r="D538" t="s">
        <v>12799</v>
      </c>
      <c r="E538" t="s">
        <v>12800</v>
      </c>
      <c r="F538" t="s">
        <v>12801</v>
      </c>
      <c r="G538" t="s">
        <v>8391</v>
      </c>
      <c r="H538" t="s">
        <v>12802</v>
      </c>
      <c r="I538" t="s">
        <v>12803</v>
      </c>
      <c r="J538" t="s">
        <v>12804</v>
      </c>
      <c r="K538" t="s">
        <v>12805</v>
      </c>
      <c r="L538" t="s">
        <v>12806</v>
      </c>
      <c r="M538" t="s">
        <v>12807</v>
      </c>
      <c r="N538" t="s">
        <v>1095</v>
      </c>
      <c r="O538" t="s">
        <v>12808</v>
      </c>
      <c r="P538" t="s">
        <v>6375</v>
      </c>
      <c r="Q538" t="s">
        <v>12809</v>
      </c>
      <c r="R538" t="s">
        <v>12810</v>
      </c>
      <c r="S538" t="s">
        <v>12811</v>
      </c>
      <c r="T538" t="s">
        <v>827</v>
      </c>
      <c r="U538" t="s">
        <v>12812</v>
      </c>
      <c r="V538" t="s">
        <v>12813</v>
      </c>
      <c r="W538" t="s">
        <v>12814</v>
      </c>
      <c r="X538" t="s">
        <v>12815</v>
      </c>
      <c r="Y538" t="s">
        <v>880</v>
      </c>
      <c r="Z538" t="s">
        <v>12816</v>
      </c>
      <c r="AA538" t="s">
        <v>12817</v>
      </c>
      <c r="AB538" t="s">
        <v>12818</v>
      </c>
      <c r="AC538" t="s">
        <v>12819</v>
      </c>
      <c r="AD538" t="s">
        <v>12820</v>
      </c>
    </row>
    <row r="539" spans="1:30" x14ac:dyDescent="1.25">
      <c r="A539" t="s">
        <v>27</v>
      </c>
      <c r="B539" t="s">
        <v>585</v>
      </c>
      <c r="C539" t="s">
        <v>12821</v>
      </c>
      <c r="D539" t="s">
        <v>12822</v>
      </c>
      <c r="E539" t="s">
        <v>12823</v>
      </c>
      <c r="F539" t="s">
        <v>12824</v>
      </c>
      <c r="G539" t="s">
        <v>12825</v>
      </c>
      <c r="H539" t="s">
        <v>12826</v>
      </c>
      <c r="I539" t="s">
        <v>12827</v>
      </c>
      <c r="J539" t="s">
        <v>12828</v>
      </c>
      <c r="K539" t="s">
        <v>12829</v>
      </c>
      <c r="L539" t="s">
        <v>12830</v>
      </c>
      <c r="M539" t="s">
        <v>12831</v>
      </c>
      <c r="N539" t="s">
        <v>1058</v>
      </c>
      <c r="O539" t="s">
        <v>12832</v>
      </c>
      <c r="P539" t="s">
        <v>3515</v>
      </c>
      <c r="Q539" t="s">
        <v>12833</v>
      </c>
      <c r="R539" t="s">
        <v>12834</v>
      </c>
      <c r="S539" t="s">
        <v>4321</v>
      </c>
      <c r="T539" t="s">
        <v>827</v>
      </c>
      <c r="U539" t="s">
        <v>12835</v>
      </c>
      <c r="V539" t="s">
        <v>12836</v>
      </c>
      <c r="W539" t="s">
        <v>12837</v>
      </c>
      <c r="X539" t="s">
        <v>12838</v>
      </c>
      <c r="Y539" t="s">
        <v>1433</v>
      </c>
      <c r="Z539" t="s">
        <v>12839</v>
      </c>
      <c r="AA539" t="s">
        <v>12840</v>
      </c>
      <c r="AB539" t="s">
        <v>12841</v>
      </c>
      <c r="AC539" t="s">
        <v>12842</v>
      </c>
      <c r="AD539" t="s">
        <v>12843</v>
      </c>
    </row>
    <row r="540" spans="1:30" x14ac:dyDescent="1.25">
      <c r="A540" t="s">
        <v>27</v>
      </c>
      <c r="B540" t="s">
        <v>722</v>
      </c>
      <c r="C540" t="s">
        <v>12844</v>
      </c>
      <c r="D540" t="s">
        <v>12845</v>
      </c>
      <c r="E540" t="s">
        <v>12846</v>
      </c>
      <c r="F540" t="s">
        <v>12847</v>
      </c>
      <c r="G540" t="s">
        <v>12848</v>
      </c>
      <c r="H540" t="s">
        <v>12849</v>
      </c>
      <c r="I540" t="s">
        <v>12850</v>
      </c>
      <c r="J540" t="s">
        <v>12851</v>
      </c>
      <c r="K540" t="s">
        <v>12852</v>
      </c>
      <c r="L540" t="s">
        <v>12853</v>
      </c>
      <c r="M540" t="s">
        <v>12854</v>
      </c>
      <c r="N540" t="s">
        <v>1058</v>
      </c>
      <c r="O540" t="s">
        <v>12855</v>
      </c>
      <c r="P540" t="s">
        <v>12856</v>
      </c>
      <c r="Q540" t="s">
        <v>12857</v>
      </c>
      <c r="R540" t="s">
        <v>12858</v>
      </c>
      <c r="S540" t="s">
        <v>12859</v>
      </c>
      <c r="T540" t="s">
        <v>874</v>
      </c>
      <c r="U540" t="s">
        <v>12860</v>
      </c>
      <c r="V540" t="s">
        <v>8611</v>
      </c>
      <c r="W540" t="s">
        <v>12861</v>
      </c>
      <c r="X540" t="s">
        <v>12862</v>
      </c>
      <c r="Y540" t="s">
        <v>1149</v>
      </c>
      <c r="Z540" t="s">
        <v>6356</v>
      </c>
      <c r="AA540" t="s">
        <v>12863</v>
      </c>
      <c r="AB540" t="s">
        <v>12864</v>
      </c>
      <c r="AC540" t="s">
        <v>12865</v>
      </c>
      <c r="AD540" t="s">
        <v>12866</v>
      </c>
    </row>
    <row r="541" spans="1:30" x14ac:dyDescent="1.25">
      <c r="A541" t="s">
        <v>27</v>
      </c>
      <c r="B541" t="s">
        <v>217</v>
      </c>
      <c r="C541" t="s">
        <v>12867</v>
      </c>
      <c r="D541" t="s">
        <v>12868</v>
      </c>
      <c r="E541" t="s">
        <v>12869</v>
      </c>
      <c r="F541" t="s">
        <v>12870</v>
      </c>
      <c r="G541" t="s">
        <v>12871</v>
      </c>
      <c r="H541" t="s">
        <v>12872</v>
      </c>
      <c r="I541" t="s">
        <v>12873</v>
      </c>
      <c r="J541" t="s">
        <v>12874</v>
      </c>
      <c r="K541" t="s">
        <v>12875</v>
      </c>
      <c r="L541" t="s">
        <v>12876</v>
      </c>
      <c r="M541" t="s">
        <v>12877</v>
      </c>
      <c r="N541" t="s">
        <v>1175</v>
      </c>
      <c r="O541" t="s">
        <v>12878</v>
      </c>
      <c r="P541" t="s">
        <v>8475</v>
      </c>
      <c r="Q541" t="s">
        <v>12879</v>
      </c>
      <c r="R541" t="s">
        <v>12880</v>
      </c>
      <c r="S541" t="s">
        <v>12881</v>
      </c>
      <c r="T541" t="s">
        <v>827</v>
      </c>
      <c r="U541" t="s">
        <v>12882</v>
      </c>
      <c r="V541" t="s">
        <v>12883</v>
      </c>
      <c r="W541" t="s">
        <v>12884</v>
      </c>
      <c r="X541" t="s">
        <v>12885</v>
      </c>
      <c r="Y541" t="s">
        <v>951</v>
      </c>
      <c r="Z541" t="s">
        <v>1915</v>
      </c>
      <c r="AA541" t="s">
        <v>12886</v>
      </c>
      <c r="AB541" t="s">
        <v>12887</v>
      </c>
      <c r="AC541" t="s">
        <v>12888</v>
      </c>
      <c r="AD541" t="s">
        <v>12889</v>
      </c>
    </row>
    <row r="542" spans="1:30" x14ac:dyDescent="1.25">
      <c r="A542" t="s">
        <v>27</v>
      </c>
      <c r="B542" t="s">
        <v>97</v>
      </c>
      <c r="C542" t="s">
        <v>12890</v>
      </c>
      <c r="D542" t="s">
        <v>12891</v>
      </c>
      <c r="E542" t="s">
        <v>12892</v>
      </c>
      <c r="F542" t="s">
        <v>12893</v>
      </c>
      <c r="G542" t="s">
        <v>12894</v>
      </c>
      <c r="H542" t="s">
        <v>12895</v>
      </c>
      <c r="I542" t="s">
        <v>12896</v>
      </c>
      <c r="J542" t="s">
        <v>12897</v>
      </c>
      <c r="K542" t="s">
        <v>12898</v>
      </c>
      <c r="L542" t="s">
        <v>12899</v>
      </c>
      <c r="M542" t="s">
        <v>12900</v>
      </c>
      <c r="N542" t="s">
        <v>1015</v>
      </c>
      <c r="O542" t="s">
        <v>12901</v>
      </c>
      <c r="P542" t="s">
        <v>12902</v>
      </c>
      <c r="Q542" t="s">
        <v>12903</v>
      </c>
      <c r="R542" t="s">
        <v>12904</v>
      </c>
      <c r="S542" t="s">
        <v>12905</v>
      </c>
      <c r="T542" t="s">
        <v>1144</v>
      </c>
      <c r="U542" t="s">
        <v>12906</v>
      </c>
      <c r="V542" t="s">
        <v>12907</v>
      </c>
      <c r="W542" t="s">
        <v>12908</v>
      </c>
      <c r="X542" t="s">
        <v>5503</v>
      </c>
      <c r="Y542" t="s">
        <v>3224</v>
      </c>
      <c r="Z542" t="s">
        <v>12909</v>
      </c>
      <c r="AA542" t="s">
        <v>12910</v>
      </c>
      <c r="AB542" t="s">
        <v>12911</v>
      </c>
      <c r="AC542" t="s">
        <v>12912</v>
      </c>
      <c r="AD542" t="s">
        <v>12913</v>
      </c>
    </row>
    <row r="543" spans="1:30" x14ac:dyDescent="1.25">
      <c r="A543" t="s">
        <v>27</v>
      </c>
      <c r="B543" t="s">
        <v>172</v>
      </c>
      <c r="C543" t="s">
        <v>12914</v>
      </c>
      <c r="D543" t="s">
        <v>12915</v>
      </c>
      <c r="E543" t="s">
        <v>12916</v>
      </c>
      <c r="F543" t="s">
        <v>12917</v>
      </c>
      <c r="G543" t="s">
        <v>12918</v>
      </c>
      <c r="H543" t="s">
        <v>12919</v>
      </c>
      <c r="I543" t="s">
        <v>12920</v>
      </c>
      <c r="J543" t="s">
        <v>12921</v>
      </c>
      <c r="K543" t="s">
        <v>12922</v>
      </c>
      <c r="L543" t="s">
        <v>12923</v>
      </c>
      <c r="M543" t="s">
        <v>12924</v>
      </c>
      <c r="N543" t="s">
        <v>1968</v>
      </c>
      <c r="O543" t="s">
        <v>12925</v>
      </c>
      <c r="P543" t="s">
        <v>12926</v>
      </c>
      <c r="Q543" t="s">
        <v>12927</v>
      </c>
      <c r="R543" t="s">
        <v>12928</v>
      </c>
      <c r="S543" t="s">
        <v>12210</v>
      </c>
      <c r="T543" t="s">
        <v>827</v>
      </c>
      <c r="U543" t="s">
        <v>12929</v>
      </c>
      <c r="V543" t="s">
        <v>12930</v>
      </c>
      <c r="W543" t="s">
        <v>12931</v>
      </c>
      <c r="X543" t="s">
        <v>12932</v>
      </c>
      <c r="Y543" t="s">
        <v>908</v>
      </c>
      <c r="Z543" t="s">
        <v>12933</v>
      </c>
      <c r="AA543" t="s">
        <v>12934</v>
      </c>
      <c r="AB543" t="s">
        <v>12935</v>
      </c>
      <c r="AC543" t="s">
        <v>12936</v>
      </c>
      <c r="AD543" t="s">
        <v>12937</v>
      </c>
    </row>
    <row r="544" spans="1:30" x14ac:dyDescent="1.25">
      <c r="A544" t="s">
        <v>27</v>
      </c>
      <c r="B544" t="s">
        <v>401</v>
      </c>
      <c r="C544" t="s">
        <v>12938</v>
      </c>
      <c r="D544" t="s">
        <v>12939</v>
      </c>
      <c r="E544" t="s">
        <v>12940</v>
      </c>
      <c r="F544" t="s">
        <v>12941</v>
      </c>
      <c r="G544" t="s">
        <v>12942</v>
      </c>
      <c r="H544" t="s">
        <v>12943</v>
      </c>
      <c r="I544" t="s">
        <v>12944</v>
      </c>
      <c r="J544" t="s">
        <v>12945</v>
      </c>
      <c r="K544" t="s">
        <v>12946</v>
      </c>
      <c r="L544" t="s">
        <v>12947</v>
      </c>
      <c r="M544" t="s">
        <v>12948</v>
      </c>
      <c r="N544" t="s">
        <v>1069</v>
      </c>
      <c r="O544" t="s">
        <v>12949</v>
      </c>
      <c r="P544" t="s">
        <v>836</v>
      </c>
      <c r="Q544" t="s">
        <v>12950</v>
      </c>
      <c r="R544" t="s">
        <v>12951</v>
      </c>
      <c r="S544" t="s">
        <v>1693</v>
      </c>
      <c r="T544" t="s">
        <v>827</v>
      </c>
      <c r="U544" t="s">
        <v>12952</v>
      </c>
      <c r="V544" t="s">
        <v>12953</v>
      </c>
      <c r="W544" t="s">
        <v>12954</v>
      </c>
      <c r="X544" t="s">
        <v>12955</v>
      </c>
      <c r="Y544" t="s">
        <v>1243</v>
      </c>
      <c r="Z544" t="s">
        <v>4190</v>
      </c>
      <c r="AA544" t="s">
        <v>12956</v>
      </c>
      <c r="AB544" t="s">
        <v>12957</v>
      </c>
      <c r="AC544" t="s">
        <v>12958</v>
      </c>
      <c r="AD544" t="s">
        <v>12959</v>
      </c>
    </row>
    <row r="545" spans="1:30" x14ac:dyDescent="1.25">
      <c r="A545" t="s">
        <v>27</v>
      </c>
      <c r="B545" t="s">
        <v>101</v>
      </c>
      <c r="C545" t="s">
        <v>12960</v>
      </c>
      <c r="D545" t="s">
        <v>12961</v>
      </c>
      <c r="E545" t="s">
        <v>12962</v>
      </c>
      <c r="F545" t="s">
        <v>12963</v>
      </c>
      <c r="G545" t="s">
        <v>12964</v>
      </c>
      <c r="H545" t="s">
        <v>12965</v>
      </c>
      <c r="I545" t="s">
        <v>12966</v>
      </c>
      <c r="J545" t="s">
        <v>12967</v>
      </c>
      <c r="K545" t="s">
        <v>12968</v>
      </c>
      <c r="L545" t="s">
        <v>12969</v>
      </c>
      <c r="M545" t="s">
        <v>12970</v>
      </c>
      <c r="N545" t="s">
        <v>1069</v>
      </c>
      <c r="O545" t="s">
        <v>12971</v>
      </c>
      <c r="P545" t="s">
        <v>4068</v>
      </c>
      <c r="Q545" t="s">
        <v>3606</v>
      </c>
      <c r="R545" t="s">
        <v>12972</v>
      </c>
      <c r="S545" t="s">
        <v>7540</v>
      </c>
      <c r="T545" t="s">
        <v>875</v>
      </c>
      <c r="U545" t="s">
        <v>12973</v>
      </c>
      <c r="V545" t="s">
        <v>12974</v>
      </c>
      <c r="W545" t="s">
        <v>12975</v>
      </c>
      <c r="X545" t="s">
        <v>12976</v>
      </c>
      <c r="Y545" t="s">
        <v>1484</v>
      </c>
      <c r="Z545" t="s">
        <v>12977</v>
      </c>
      <c r="AA545" t="s">
        <v>12978</v>
      </c>
      <c r="AB545" t="s">
        <v>12979</v>
      </c>
      <c r="AC545" t="s">
        <v>12980</v>
      </c>
      <c r="AD545" t="s">
        <v>12981</v>
      </c>
    </row>
    <row r="546" spans="1:30" x14ac:dyDescent="1.25">
      <c r="A546" t="s">
        <v>27</v>
      </c>
      <c r="B546" t="s">
        <v>319</v>
      </c>
      <c r="C546" t="s">
        <v>12982</v>
      </c>
      <c r="D546" t="s">
        <v>12983</v>
      </c>
      <c r="E546" t="s">
        <v>12984</v>
      </c>
      <c r="F546" t="s">
        <v>12985</v>
      </c>
      <c r="G546" t="s">
        <v>12986</v>
      </c>
      <c r="H546" t="s">
        <v>12987</v>
      </c>
      <c r="I546" t="s">
        <v>12988</v>
      </c>
      <c r="J546" t="s">
        <v>12989</v>
      </c>
      <c r="K546" t="s">
        <v>12990</v>
      </c>
      <c r="L546" t="s">
        <v>12991</v>
      </c>
      <c r="M546" t="s">
        <v>12992</v>
      </c>
      <c r="N546" t="s">
        <v>2187</v>
      </c>
      <c r="O546" t="s">
        <v>12993</v>
      </c>
      <c r="P546" t="s">
        <v>12994</v>
      </c>
      <c r="Q546" t="s">
        <v>12995</v>
      </c>
      <c r="R546" t="s">
        <v>12996</v>
      </c>
      <c r="S546" t="s">
        <v>12997</v>
      </c>
      <c r="T546" t="s">
        <v>827</v>
      </c>
      <c r="U546" t="s">
        <v>12998</v>
      </c>
      <c r="V546" t="s">
        <v>12999</v>
      </c>
      <c r="W546" t="s">
        <v>2818</v>
      </c>
      <c r="X546" t="s">
        <v>1968</v>
      </c>
      <c r="Y546" t="s">
        <v>3224</v>
      </c>
      <c r="Z546" t="s">
        <v>7683</v>
      </c>
      <c r="AA546" t="s">
        <v>13000</v>
      </c>
      <c r="AB546" t="s">
        <v>13001</v>
      </c>
      <c r="AC546" t="s">
        <v>13002</v>
      </c>
      <c r="AD546" t="s">
        <v>13003</v>
      </c>
    </row>
    <row r="547" spans="1:30" x14ac:dyDescent="1.25">
      <c r="A547" t="s">
        <v>27</v>
      </c>
      <c r="B547" t="s">
        <v>563</v>
      </c>
      <c r="C547" t="s">
        <v>13004</v>
      </c>
      <c r="D547" t="s">
        <v>13005</v>
      </c>
      <c r="E547" t="s">
        <v>13006</v>
      </c>
      <c r="F547" t="s">
        <v>13007</v>
      </c>
      <c r="G547" t="s">
        <v>13008</v>
      </c>
      <c r="H547" t="s">
        <v>13009</v>
      </c>
      <c r="I547" t="s">
        <v>13010</v>
      </c>
      <c r="J547" t="s">
        <v>13011</v>
      </c>
      <c r="K547" t="s">
        <v>13012</v>
      </c>
      <c r="L547" t="s">
        <v>13013</v>
      </c>
      <c r="M547" t="s">
        <v>13014</v>
      </c>
      <c r="N547" t="s">
        <v>897</v>
      </c>
      <c r="O547" t="s">
        <v>13015</v>
      </c>
      <c r="P547" t="s">
        <v>13016</v>
      </c>
      <c r="Q547" t="s">
        <v>13017</v>
      </c>
      <c r="R547" t="s">
        <v>13018</v>
      </c>
      <c r="S547" t="s">
        <v>13019</v>
      </c>
      <c r="T547" t="s">
        <v>827</v>
      </c>
      <c r="U547" t="s">
        <v>13020</v>
      </c>
      <c r="V547" t="s">
        <v>13021</v>
      </c>
      <c r="W547" t="s">
        <v>13022</v>
      </c>
      <c r="X547" t="s">
        <v>13023</v>
      </c>
      <c r="Y547" t="s">
        <v>1535</v>
      </c>
      <c r="Z547" t="s">
        <v>13024</v>
      </c>
      <c r="AA547" t="s">
        <v>13025</v>
      </c>
      <c r="AB547" t="s">
        <v>13026</v>
      </c>
      <c r="AC547" t="s">
        <v>13027</v>
      </c>
      <c r="AD547" t="s">
        <v>13028</v>
      </c>
    </row>
    <row r="548" spans="1:30" x14ac:dyDescent="1.25">
      <c r="A548" t="s">
        <v>28</v>
      </c>
      <c r="B548" t="s">
        <v>246</v>
      </c>
      <c r="C548" t="s">
        <v>5355</v>
      </c>
      <c r="D548" t="s">
        <v>13029</v>
      </c>
      <c r="E548" t="s">
        <v>13030</v>
      </c>
      <c r="F548" t="s">
        <v>13031</v>
      </c>
      <c r="G548" t="s">
        <v>13032</v>
      </c>
      <c r="H548" t="s">
        <v>13033</v>
      </c>
      <c r="I548" t="s">
        <v>13034</v>
      </c>
      <c r="J548" t="s">
        <v>13035</v>
      </c>
      <c r="K548" t="s">
        <v>13036</v>
      </c>
      <c r="L548" t="s">
        <v>13037</v>
      </c>
      <c r="M548" t="s">
        <v>13038</v>
      </c>
      <c r="N548" t="s">
        <v>1138</v>
      </c>
      <c r="O548" t="s">
        <v>13039</v>
      </c>
      <c r="P548" t="s">
        <v>1636</v>
      </c>
      <c r="Q548" t="s">
        <v>13040</v>
      </c>
      <c r="R548" t="s">
        <v>13041</v>
      </c>
      <c r="S548" t="s">
        <v>1674</v>
      </c>
      <c r="T548" t="s">
        <v>827</v>
      </c>
      <c r="U548" t="s">
        <v>13042</v>
      </c>
      <c r="V548" t="s">
        <v>13043</v>
      </c>
      <c r="W548" t="s">
        <v>3585</v>
      </c>
      <c r="X548" t="s">
        <v>13044</v>
      </c>
      <c r="Y548" t="s">
        <v>908</v>
      </c>
      <c r="Z548" t="s">
        <v>13045</v>
      </c>
      <c r="AA548" t="s">
        <v>13046</v>
      </c>
      <c r="AB548" t="s">
        <v>13047</v>
      </c>
      <c r="AC548" t="s">
        <v>13048</v>
      </c>
      <c r="AD548" t="s">
        <v>13049</v>
      </c>
    </row>
    <row r="549" spans="1:30" x14ac:dyDescent="1.25">
      <c r="A549" t="s">
        <v>28</v>
      </c>
      <c r="B549" t="s">
        <v>271</v>
      </c>
      <c r="C549" t="s">
        <v>13050</v>
      </c>
      <c r="D549" t="s">
        <v>13051</v>
      </c>
      <c r="E549" t="s">
        <v>13052</v>
      </c>
      <c r="F549" t="s">
        <v>13053</v>
      </c>
      <c r="G549" t="s">
        <v>13054</v>
      </c>
      <c r="H549" t="s">
        <v>13055</v>
      </c>
      <c r="I549" t="s">
        <v>13056</v>
      </c>
      <c r="J549" t="s">
        <v>13057</v>
      </c>
      <c r="K549" t="s">
        <v>13058</v>
      </c>
      <c r="L549" t="s">
        <v>13059</v>
      </c>
      <c r="M549" t="s">
        <v>13060</v>
      </c>
      <c r="N549" t="s">
        <v>1296</v>
      </c>
      <c r="O549" t="s">
        <v>13061</v>
      </c>
      <c r="P549" t="s">
        <v>1733</v>
      </c>
      <c r="Q549" t="s">
        <v>13062</v>
      </c>
      <c r="R549" t="s">
        <v>13063</v>
      </c>
      <c r="S549" t="s">
        <v>1381</v>
      </c>
      <c r="T549" t="s">
        <v>827</v>
      </c>
      <c r="U549" t="s">
        <v>13064</v>
      </c>
      <c r="V549" t="s">
        <v>4821</v>
      </c>
      <c r="W549" t="s">
        <v>13065</v>
      </c>
      <c r="X549" t="s">
        <v>13066</v>
      </c>
      <c r="Y549" t="s">
        <v>856</v>
      </c>
      <c r="Z549" t="s">
        <v>13067</v>
      </c>
      <c r="AA549" t="s">
        <v>13068</v>
      </c>
      <c r="AB549" t="s">
        <v>13069</v>
      </c>
      <c r="AC549" t="s">
        <v>13070</v>
      </c>
      <c r="AD549" t="s">
        <v>13071</v>
      </c>
    </row>
    <row r="550" spans="1:30" x14ac:dyDescent="1.25">
      <c r="A550" t="s">
        <v>28</v>
      </c>
      <c r="B550" t="s">
        <v>459</v>
      </c>
      <c r="C550" t="s">
        <v>13072</v>
      </c>
      <c r="D550" t="s">
        <v>13073</v>
      </c>
      <c r="E550" t="s">
        <v>13074</v>
      </c>
      <c r="F550" t="s">
        <v>13075</v>
      </c>
      <c r="G550" t="s">
        <v>9772</v>
      </c>
      <c r="H550" t="s">
        <v>13076</v>
      </c>
      <c r="I550" t="s">
        <v>13077</v>
      </c>
      <c r="J550" t="s">
        <v>13078</v>
      </c>
      <c r="K550" t="s">
        <v>13079</v>
      </c>
      <c r="L550" t="s">
        <v>13080</v>
      </c>
      <c r="M550" t="s">
        <v>13081</v>
      </c>
      <c r="N550" t="s">
        <v>1064</v>
      </c>
      <c r="O550" t="s">
        <v>13082</v>
      </c>
      <c r="P550" t="s">
        <v>827</v>
      </c>
      <c r="Q550" t="s">
        <v>13083</v>
      </c>
      <c r="R550" t="s">
        <v>13084</v>
      </c>
      <c r="S550" t="s">
        <v>2051</v>
      </c>
      <c r="T550" t="s">
        <v>827</v>
      </c>
      <c r="U550" t="s">
        <v>12811</v>
      </c>
      <c r="V550" t="s">
        <v>13085</v>
      </c>
      <c r="W550" t="s">
        <v>2142</v>
      </c>
      <c r="X550" t="s">
        <v>13086</v>
      </c>
      <c r="Y550" t="s">
        <v>3851</v>
      </c>
      <c r="Z550" t="s">
        <v>13087</v>
      </c>
      <c r="AA550" t="s">
        <v>13088</v>
      </c>
      <c r="AB550" t="s">
        <v>13089</v>
      </c>
      <c r="AC550" t="s">
        <v>13090</v>
      </c>
      <c r="AD550" t="s">
        <v>13091</v>
      </c>
    </row>
    <row r="551" spans="1:30" x14ac:dyDescent="1.25">
      <c r="A551" t="s">
        <v>28</v>
      </c>
      <c r="B551" t="s">
        <v>498</v>
      </c>
      <c r="C551" t="s">
        <v>13092</v>
      </c>
      <c r="D551" t="s">
        <v>13093</v>
      </c>
      <c r="E551" t="s">
        <v>13094</v>
      </c>
      <c r="F551" t="s">
        <v>13095</v>
      </c>
      <c r="G551" t="s">
        <v>13096</v>
      </c>
      <c r="H551" t="s">
        <v>13097</v>
      </c>
      <c r="I551" t="s">
        <v>13098</v>
      </c>
      <c r="J551" t="s">
        <v>13099</v>
      </c>
      <c r="K551" t="s">
        <v>13100</v>
      </c>
      <c r="L551" t="s">
        <v>13101</v>
      </c>
      <c r="M551" t="s">
        <v>13102</v>
      </c>
      <c r="N551" t="s">
        <v>833</v>
      </c>
      <c r="O551" t="s">
        <v>13103</v>
      </c>
      <c r="P551" t="s">
        <v>1552</v>
      </c>
      <c r="Q551" t="s">
        <v>13104</v>
      </c>
      <c r="R551" t="s">
        <v>13105</v>
      </c>
      <c r="S551" t="s">
        <v>1058</v>
      </c>
      <c r="T551" t="s">
        <v>827</v>
      </c>
      <c r="U551" t="s">
        <v>13106</v>
      </c>
      <c r="V551" t="s">
        <v>13107</v>
      </c>
      <c r="W551" t="s">
        <v>8660</v>
      </c>
      <c r="X551" t="s">
        <v>13108</v>
      </c>
      <c r="Y551" t="s">
        <v>897</v>
      </c>
      <c r="Z551" t="s">
        <v>13109</v>
      </c>
      <c r="AA551" t="s">
        <v>13110</v>
      </c>
      <c r="AB551" t="s">
        <v>13111</v>
      </c>
      <c r="AC551" t="s">
        <v>13112</v>
      </c>
      <c r="AD551" t="s">
        <v>13113</v>
      </c>
    </row>
    <row r="552" spans="1:30" x14ac:dyDescent="1.25">
      <c r="A552" t="s">
        <v>28</v>
      </c>
      <c r="B552" t="s">
        <v>529</v>
      </c>
      <c r="C552" t="s">
        <v>13114</v>
      </c>
      <c r="D552" t="s">
        <v>13115</v>
      </c>
      <c r="E552" t="s">
        <v>9341</v>
      </c>
      <c r="F552" t="s">
        <v>13116</v>
      </c>
      <c r="G552" t="s">
        <v>13117</v>
      </c>
      <c r="H552" t="s">
        <v>13118</v>
      </c>
      <c r="I552" t="s">
        <v>13034</v>
      </c>
      <c r="J552" t="s">
        <v>13119</v>
      </c>
      <c r="K552" t="s">
        <v>13120</v>
      </c>
      <c r="L552" t="s">
        <v>13121</v>
      </c>
      <c r="M552" t="s">
        <v>13122</v>
      </c>
      <c r="N552" t="s">
        <v>858</v>
      </c>
      <c r="O552" t="s">
        <v>13123</v>
      </c>
      <c r="P552" t="s">
        <v>2465</v>
      </c>
      <c r="Q552" t="s">
        <v>13124</v>
      </c>
      <c r="R552" t="s">
        <v>12930</v>
      </c>
      <c r="S552" t="s">
        <v>1005</v>
      </c>
      <c r="T552" t="s">
        <v>827</v>
      </c>
      <c r="U552" t="s">
        <v>13125</v>
      </c>
      <c r="V552" t="s">
        <v>11640</v>
      </c>
      <c r="W552" t="s">
        <v>5715</v>
      </c>
      <c r="X552" t="s">
        <v>13126</v>
      </c>
      <c r="Y552" t="s">
        <v>1279</v>
      </c>
      <c r="Z552" t="s">
        <v>13127</v>
      </c>
      <c r="AA552" t="s">
        <v>13128</v>
      </c>
      <c r="AB552" t="s">
        <v>13129</v>
      </c>
      <c r="AC552" t="s">
        <v>13130</v>
      </c>
      <c r="AD552" t="s">
        <v>13131</v>
      </c>
    </row>
    <row r="553" spans="1:30" x14ac:dyDescent="1.25">
      <c r="A553" t="s">
        <v>28</v>
      </c>
      <c r="B553" t="s">
        <v>671</v>
      </c>
      <c r="C553" t="s">
        <v>13132</v>
      </c>
      <c r="D553" t="s">
        <v>13133</v>
      </c>
      <c r="E553" t="s">
        <v>13134</v>
      </c>
      <c r="F553" t="s">
        <v>13135</v>
      </c>
      <c r="G553" t="s">
        <v>13136</v>
      </c>
      <c r="H553" t="s">
        <v>13137</v>
      </c>
      <c r="I553" t="s">
        <v>13056</v>
      </c>
      <c r="J553" t="s">
        <v>13138</v>
      </c>
      <c r="K553" t="s">
        <v>1418</v>
      </c>
      <c r="L553" t="s">
        <v>13139</v>
      </c>
      <c r="M553" t="s">
        <v>13140</v>
      </c>
      <c r="N553" t="s">
        <v>1968</v>
      </c>
      <c r="O553" t="s">
        <v>13141</v>
      </c>
      <c r="P553" t="s">
        <v>3229</v>
      </c>
      <c r="Q553" t="s">
        <v>13142</v>
      </c>
      <c r="R553" t="s">
        <v>13143</v>
      </c>
      <c r="S553" t="s">
        <v>1998</v>
      </c>
      <c r="T553" t="s">
        <v>827</v>
      </c>
      <c r="U553" t="s">
        <v>13144</v>
      </c>
      <c r="V553" t="s">
        <v>13145</v>
      </c>
      <c r="W553" t="s">
        <v>13146</v>
      </c>
      <c r="X553" t="s">
        <v>13147</v>
      </c>
      <c r="Y553" t="s">
        <v>856</v>
      </c>
      <c r="Z553" t="s">
        <v>9571</v>
      </c>
      <c r="AA553" t="s">
        <v>13148</v>
      </c>
      <c r="AB553" t="s">
        <v>13149</v>
      </c>
      <c r="AC553" t="s">
        <v>13150</v>
      </c>
      <c r="AD553" t="s">
        <v>13151</v>
      </c>
    </row>
    <row r="554" spans="1:30" x14ac:dyDescent="1.25">
      <c r="A554" t="s">
        <v>29</v>
      </c>
      <c r="B554" t="s">
        <v>344</v>
      </c>
      <c r="C554" t="s">
        <v>13152</v>
      </c>
      <c r="D554" t="s">
        <v>13153</v>
      </c>
      <c r="E554" t="s">
        <v>13154</v>
      </c>
      <c r="F554" t="s">
        <v>13155</v>
      </c>
      <c r="G554" t="s">
        <v>13156</v>
      </c>
      <c r="H554" t="s">
        <v>12768</v>
      </c>
      <c r="I554" t="s">
        <v>13157</v>
      </c>
      <c r="J554" t="s">
        <v>13158</v>
      </c>
      <c r="K554" t="s">
        <v>13159</v>
      </c>
      <c r="L554" t="s">
        <v>13160</v>
      </c>
      <c r="M554" t="s">
        <v>13161</v>
      </c>
      <c r="N554" t="s">
        <v>979</v>
      </c>
      <c r="O554" t="s">
        <v>13162</v>
      </c>
      <c r="P554" t="s">
        <v>7234</v>
      </c>
      <c r="Q554" t="s">
        <v>13163</v>
      </c>
      <c r="R554" t="s">
        <v>13164</v>
      </c>
      <c r="S554" t="s">
        <v>13165</v>
      </c>
      <c r="T554" t="s">
        <v>827</v>
      </c>
      <c r="U554" t="s">
        <v>13166</v>
      </c>
      <c r="V554" t="s">
        <v>13167</v>
      </c>
      <c r="W554" t="s">
        <v>13168</v>
      </c>
      <c r="X554" t="s">
        <v>13169</v>
      </c>
      <c r="Y554" t="s">
        <v>1015</v>
      </c>
      <c r="Z554" t="s">
        <v>13170</v>
      </c>
      <c r="AA554" t="s">
        <v>13171</v>
      </c>
      <c r="AB554" t="s">
        <v>13172</v>
      </c>
      <c r="AC554" t="s">
        <v>13173</v>
      </c>
      <c r="AD554" t="s">
        <v>13174</v>
      </c>
    </row>
    <row r="555" spans="1:30" x14ac:dyDescent="1.25">
      <c r="A555" t="s">
        <v>29</v>
      </c>
      <c r="B555" t="s">
        <v>716</v>
      </c>
      <c r="C555" t="s">
        <v>13175</v>
      </c>
      <c r="D555" t="s">
        <v>13176</v>
      </c>
      <c r="E555" t="s">
        <v>13177</v>
      </c>
      <c r="F555" t="s">
        <v>13178</v>
      </c>
      <c r="G555" t="s">
        <v>13179</v>
      </c>
      <c r="H555" t="s">
        <v>13180</v>
      </c>
      <c r="I555" t="s">
        <v>13181</v>
      </c>
      <c r="J555" t="s">
        <v>13182</v>
      </c>
      <c r="K555" t="s">
        <v>13183</v>
      </c>
      <c r="L555" t="s">
        <v>13184</v>
      </c>
      <c r="M555" t="s">
        <v>13185</v>
      </c>
      <c r="N555" t="s">
        <v>1005</v>
      </c>
      <c r="O555" t="s">
        <v>13186</v>
      </c>
      <c r="P555" t="s">
        <v>1923</v>
      </c>
      <c r="Q555" t="s">
        <v>13187</v>
      </c>
      <c r="R555" t="s">
        <v>13188</v>
      </c>
      <c r="S555" t="s">
        <v>13189</v>
      </c>
      <c r="T555" t="s">
        <v>827</v>
      </c>
      <c r="U555" t="s">
        <v>13190</v>
      </c>
      <c r="V555" t="s">
        <v>13191</v>
      </c>
      <c r="W555" t="s">
        <v>13192</v>
      </c>
      <c r="X555" t="s">
        <v>13193</v>
      </c>
      <c r="Y555" t="s">
        <v>880</v>
      </c>
      <c r="Z555" t="s">
        <v>13194</v>
      </c>
      <c r="AA555" t="s">
        <v>13195</v>
      </c>
      <c r="AB555" t="s">
        <v>13196</v>
      </c>
      <c r="AC555" t="s">
        <v>13197</v>
      </c>
      <c r="AD555" t="s">
        <v>13198</v>
      </c>
    </row>
    <row r="556" spans="1:30" x14ac:dyDescent="1.25">
      <c r="A556" t="s">
        <v>29</v>
      </c>
      <c r="B556" t="s">
        <v>177</v>
      </c>
      <c r="C556" t="s">
        <v>13199</v>
      </c>
      <c r="D556" t="s">
        <v>13200</v>
      </c>
      <c r="E556" t="s">
        <v>13201</v>
      </c>
      <c r="F556" t="s">
        <v>13202</v>
      </c>
      <c r="G556" t="s">
        <v>13203</v>
      </c>
      <c r="H556" t="s">
        <v>13204</v>
      </c>
      <c r="I556" t="s">
        <v>13205</v>
      </c>
      <c r="J556" t="s">
        <v>13206</v>
      </c>
      <c r="K556" t="s">
        <v>13207</v>
      </c>
      <c r="L556" t="s">
        <v>13208</v>
      </c>
      <c r="M556" t="s">
        <v>13209</v>
      </c>
      <c r="N556" t="s">
        <v>1121</v>
      </c>
      <c r="O556" t="s">
        <v>13210</v>
      </c>
      <c r="P556" t="s">
        <v>1909</v>
      </c>
      <c r="Q556" t="s">
        <v>13211</v>
      </c>
      <c r="R556" t="s">
        <v>13212</v>
      </c>
      <c r="S556" t="s">
        <v>13213</v>
      </c>
      <c r="T556" t="s">
        <v>827</v>
      </c>
      <c r="U556" t="s">
        <v>13214</v>
      </c>
      <c r="V556" t="s">
        <v>6042</v>
      </c>
      <c r="W556" t="s">
        <v>13215</v>
      </c>
      <c r="X556" t="s">
        <v>4621</v>
      </c>
      <c r="Y556" t="s">
        <v>3494</v>
      </c>
      <c r="Z556" t="s">
        <v>13216</v>
      </c>
      <c r="AA556" t="s">
        <v>13217</v>
      </c>
      <c r="AB556" t="s">
        <v>13218</v>
      </c>
      <c r="AC556" t="s">
        <v>13219</v>
      </c>
      <c r="AD556" t="s">
        <v>13220</v>
      </c>
    </row>
    <row r="557" spans="1:30" x14ac:dyDescent="1.25">
      <c r="A557" t="s">
        <v>29</v>
      </c>
      <c r="B557" t="s">
        <v>747</v>
      </c>
      <c r="C557" t="s">
        <v>13221</v>
      </c>
      <c r="D557" t="s">
        <v>13222</v>
      </c>
      <c r="E557" t="s">
        <v>13223</v>
      </c>
      <c r="F557" t="s">
        <v>13224</v>
      </c>
      <c r="G557" t="s">
        <v>13225</v>
      </c>
      <c r="H557" t="s">
        <v>13226</v>
      </c>
      <c r="I557" t="s">
        <v>13227</v>
      </c>
      <c r="J557" t="s">
        <v>13228</v>
      </c>
      <c r="K557" t="s">
        <v>13229</v>
      </c>
      <c r="L557" t="s">
        <v>13230</v>
      </c>
      <c r="M557" t="s">
        <v>13231</v>
      </c>
      <c r="N557" t="s">
        <v>1005</v>
      </c>
      <c r="O557" t="s">
        <v>13232</v>
      </c>
      <c r="P557" t="s">
        <v>13233</v>
      </c>
      <c r="Q557" t="s">
        <v>13234</v>
      </c>
      <c r="R557" t="s">
        <v>13235</v>
      </c>
      <c r="S557" t="s">
        <v>13236</v>
      </c>
      <c r="T557" t="s">
        <v>827</v>
      </c>
      <c r="U557" t="s">
        <v>13237</v>
      </c>
      <c r="V557" t="s">
        <v>13238</v>
      </c>
      <c r="W557" t="s">
        <v>13239</v>
      </c>
      <c r="X557" t="s">
        <v>13240</v>
      </c>
      <c r="Y557" t="s">
        <v>1836</v>
      </c>
      <c r="Z557" t="s">
        <v>13241</v>
      </c>
      <c r="AA557" t="s">
        <v>13242</v>
      </c>
      <c r="AB557" t="s">
        <v>13243</v>
      </c>
      <c r="AC557" t="s">
        <v>13244</v>
      </c>
      <c r="AD557" t="s">
        <v>13245</v>
      </c>
    </row>
    <row r="558" spans="1:30" x14ac:dyDescent="1.25">
      <c r="A558" t="s">
        <v>29</v>
      </c>
      <c r="B558" t="s">
        <v>742</v>
      </c>
      <c r="C558" t="s">
        <v>13246</v>
      </c>
      <c r="D558" t="s">
        <v>13247</v>
      </c>
      <c r="E558" t="s">
        <v>13248</v>
      </c>
      <c r="F558" t="s">
        <v>13249</v>
      </c>
      <c r="G558" t="s">
        <v>13250</v>
      </c>
      <c r="H558" t="s">
        <v>13251</v>
      </c>
      <c r="I558" t="s">
        <v>13252</v>
      </c>
      <c r="J558" t="s">
        <v>13253</v>
      </c>
      <c r="K558" t="s">
        <v>13254</v>
      </c>
      <c r="L558" t="s">
        <v>13255</v>
      </c>
      <c r="M558" t="s">
        <v>13256</v>
      </c>
      <c r="N558" t="s">
        <v>858</v>
      </c>
      <c r="O558" t="s">
        <v>13257</v>
      </c>
      <c r="P558" t="s">
        <v>13258</v>
      </c>
      <c r="Q558" t="s">
        <v>13259</v>
      </c>
      <c r="R558" t="s">
        <v>13260</v>
      </c>
      <c r="S558" t="s">
        <v>13261</v>
      </c>
      <c r="T558" t="s">
        <v>827</v>
      </c>
      <c r="U558" t="s">
        <v>13262</v>
      </c>
      <c r="V558" t="s">
        <v>13263</v>
      </c>
      <c r="W558" t="s">
        <v>13264</v>
      </c>
      <c r="X558" t="s">
        <v>13265</v>
      </c>
      <c r="Y558" t="s">
        <v>3494</v>
      </c>
      <c r="Z558" t="s">
        <v>13266</v>
      </c>
      <c r="AA558" t="s">
        <v>13267</v>
      </c>
      <c r="AB558" t="s">
        <v>13268</v>
      </c>
      <c r="AC558" t="s">
        <v>13269</v>
      </c>
      <c r="AD558" t="s">
        <v>13270</v>
      </c>
    </row>
    <row r="559" spans="1:30" x14ac:dyDescent="1.25">
      <c r="A559" t="s">
        <v>29</v>
      </c>
      <c r="B559" t="s">
        <v>717</v>
      </c>
      <c r="C559" t="s">
        <v>13271</v>
      </c>
      <c r="D559" t="s">
        <v>13272</v>
      </c>
      <c r="E559" t="s">
        <v>13273</v>
      </c>
      <c r="F559" t="s">
        <v>13274</v>
      </c>
      <c r="G559" t="s">
        <v>13275</v>
      </c>
      <c r="H559" t="s">
        <v>13276</v>
      </c>
      <c r="I559" t="s">
        <v>13277</v>
      </c>
      <c r="J559" t="s">
        <v>13278</v>
      </c>
      <c r="K559" t="s">
        <v>13279</v>
      </c>
      <c r="L559" t="s">
        <v>13280</v>
      </c>
      <c r="M559" t="s">
        <v>13281</v>
      </c>
      <c r="N559" t="s">
        <v>1433</v>
      </c>
      <c r="O559" t="s">
        <v>13282</v>
      </c>
      <c r="P559" t="s">
        <v>13283</v>
      </c>
      <c r="Q559" t="s">
        <v>13284</v>
      </c>
      <c r="R559" t="s">
        <v>13285</v>
      </c>
      <c r="S559" t="s">
        <v>13286</v>
      </c>
      <c r="T559" t="s">
        <v>827</v>
      </c>
      <c r="U559" t="s">
        <v>13287</v>
      </c>
      <c r="V559" t="s">
        <v>13288</v>
      </c>
      <c r="W559" t="s">
        <v>13289</v>
      </c>
      <c r="X559" t="s">
        <v>12516</v>
      </c>
      <c r="Y559" t="s">
        <v>908</v>
      </c>
      <c r="Z559" t="s">
        <v>13290</v>
      </c>
      <c r="AA559" t="s">
        <v>13291</v>
      </c>
      <c r="AB559" t="s">
        <v>13292</v>
      </c>
      <c r="AC559" t="s">
        <v>13293</v>
      </c>
      <c r="AD559" t="s">
        <v>13294</v>
      </c>
    </row>
    <row r="560" spans="1:30" x14ac:dyDescent="1.25">
      <c r="A560" t="s">
        <v>29</v>
      </c>
      <c r="B560" t="s">
        <v>613</v>
      </c>
      <c r="C560" t="s">
        <v>13295</v>
      </c>
      <c r="D560" t="s">
        <v>13296</v>
      </c>
      <c r="E560" t="s">
        <v>13297</v>
      </c>
      <c r="F560" t="s">
        <v>13298</v>
      </c>
      <c r="G560" t="s">
        <v>13299</v>
      </c>
      <c r="H560" t="s">
        <v>13300</v>
      </c>
      <c r="I560" t="s">
        <v>13301</v>
      </c>
      <c r="J560" t="s">
        <v>13302</v>
      </c>
      <c r="K560" t="s">
        <v>13303</v>
      </c>
      <c r="L560" t="s">
        <v>13304</v>
      </c>
      <c r="M560" t="s">
        <v>13305</v>
      </c>
      <c r="N560" t="s">
        <v>858</v>
      </c>
      <c r="O560" t="s">
        <v>13306</v>
      </c>
      <c r="P560" t="s">
        <v>13307</v>
      </c>
      <c r="Q560" t="s">
        <v>13308</v>
      </c>
      <c r="R560" t="s">
        <v>13309</v>
      </c>
      <c r="S560" t="s">
        <v>13310</v>
      </c>
      <c r="T560" t="s">
        <v>827</v>
      </c>
      <c r="U560" t="s">
        <v>13311</v>
      </c>
      <c r="V560" t="s">
        <v>13312</v>
      </c>
      <c r="W560" t="s">
        <v>13313</v>
      </c>
      <c r="X560" t="s">
        <v>13314</v>
      </c>
      <c r="Y560" t="s">
        <v>2002</v>
      </c>
      <c r="Z560" t="s">
        <v>6815</v>
      </c>
      <c r="AA560" t="s">
        <v>13315</v>
      </c>
      <c r="AB560" t="s">
        <v>13316</v>
      </c>
      <c r="AC560" t="s">
        <v>13317</v>
      </c>
      <c r="AD560" t="s">
        <v>13318</v>
      </c>
    </row>
    <row r="561" spans="1:30" x14ac:dyDescent="1.25">
      <c r="A561" t="s">
        <v>29</v>
      </c>
      <c r="B561" t="s">
        <v>497</v>
      </c>
      <c r="C561" t="s">
        <v>13319</v>
      </c>
      <c r="D561" t="s">
        <v>13320</v>
      </c>
      <c r="E561" t="s">
        <v>13321</v>
      </c>
      <c r="F561" t="s">
        <v>13322</v>
      </c>
      <c r="G561" t="s">
        <v>13323</v>
      </c>
      <c r="H561" t="s">
        <v>13324</v>
      </c>
      <c r="I561" t="s">
        <v>13325</v>
      </c>
      <c r="J561" t="s">
        <v>13326</v>
      </c>
      <c r="K561" t="s">
        <v>13327</v>
      </c>
      <c r="L561" t="s">
        <v>13328</v>
      </c>
      <c r="M561" t="s">
        <v>13329</v>
      </c>
      <c r="N561" t="s">
        <v>1552</v>
      </c>
      <c r="O561" t="s">
        <v>13330</v>
      </c>
      <c r="P561" t="s">
        <v>7446</v>
      </c>
      <c r="Q561" t="s">
        <v>13331</v>
      </c>
      <c r="R561" t="s">
        <v>13332</v>
      </c>
      <c r="S561" t="s">
        <v>13333</v>
      </c>
      <c r="T561" t="s">
        <v>827</v>
      </c>
      <c r="U561" t="s">
        <v>13334</v>
      </c>
      <c r="V561" t="s">
        <v>13335</v>
      </c>
      <c r="W561" t="s">
        <v>13336</v>
      </c>
      <c r="X561" t="s">
        <v>13337</v>
      </c>
      <c r="Y561" t="s">
        <v>1279</v>
      </c>
      <c r="Z561" t="s">
        <v>13338</v>
      </c>
      <c r="AA561" t="s">
        <v>13339</v>
      </c>
      <c r="AB561" t="s">
        <v>13340</v>
      </c>
      <c r="AC561" t="s">
        <v>13341</v>
      </c>
      <c r="AD561" t="s">
        <v>13342</v>
      </c>
    </row>
    <row r="562" spans="1:30" x14ac:dyDescent="1.25">
      <c r="A562" t="s">
        <v>29</v>
      </c>
      <c r="B562" t="s">
        <v>200</v>
      </c>
      <c r="C562" t="s">
        <v>13343</v>
      </c>
      <c r="D562" t="s">
        <v>13344</v>
      </c>
      <c r="E562" t="s">
        <v>13345</v>
      </c>
      <c r="F562" t="s">
        <v>13346</v>
      </c>
      <c r="G562" t="s">
        <v>13347</v>
      </c>
      <c r="H562" t="s">
        <v>13348</v>
      </c>
      <c r="I562" t="s">
        <v>13349</v>
      </c>
      <c r="J562" t="s">
        <v>13350</v>
      </c>
      <c r="K562" t="s">
        <v>13351</v>
      </c>
      <c r="L562" t="s">
        <v>13352</v>
      </c>
      <c r="M562" t="s">
        <v>13353</v>
      </c>
      <c r="N562" t="s">
        <v>1005</v>
      </c>
      <c r="O562" t="s">
        <v>13354</v>
      </c>
      <c r="P562" t="s">
        <v>13355</v>
      </c>
      <c r="Q562" t="s">
        <v>13356</v>
      </c>
      <c r="R562" t="s">
        <v>13357</v>
      </c>
      <c r="S562" t="s">
        <v>8802</v>
      </c>
      <c r="T562" t="s">
        <v>827</v>
      </c>
      <c r="U562" t="s">
        <v>13358</v>
      </c>
      <c r="V562" t="s">
        <v>13359</v>
      </c>
      <c r="W562" t="s">
        <v>1373</v>
      </c>
      <c r="X562" t="s">
        <v>13360</v>
      </c>
      <c r="Y562" t="s">
        <v>3567</v>
      </c>
      <c r="Z562" t="s">
        <v>13361</v>
      </c>
      <c r="AA562" t="s">
        <v>13362</v>
      </c>
      <c r="AB562" t="s">
        <v>13363</v>
      </c>
      <c r="AC562" t="s">
        <v>13364</v>
      </c>
      <c r="AD562" t="s">
        <v>13365</v>
      </c>
    </row>
    <row r="563" spans="1:30" x14ac:dyDescent="1.25">
      <c r="A563" t="s">
        <v>29</v>
      </c>
      <c r="B563" t="s">
        <v>229</v>
      </c>
      <c r="C563" t="s">
        <v>13366</v>
      </c>
      <c r="D563" t="s">
        <v>13367</v>
      </c>
      <c r="E563" t="s">
        <v>13368</v>
      </c>
      <c r="F563" t="s">
        <v>13369</v>
      </c>
      <c r="G563" t="s">
        <v>2133</v>
      </c>
      <c r="H563" t="s">
        <v>13370</v>
      </c>
      <c r="I563" t="s">
        <v>13371</v>
      </c>
      <c r="J563" t="s">
        <v>13372</v>
      </c>
      <c r="K563" t="s">
        <v>13373</v>
      </c>
      <c r="L563" t="s">
        <v>13374</v>
      </c>
      <c r="M563" t="s">
        <v>13375</v>
      </c>
      <c r="N563" t="s">
        <v>1058</v>
      </c>
      <c r="O563" t="s">
        <v>13376</v>
      </c>
      <c r="P563" t="s">
        <v>8958</v>
      </c>
      <c r="Q563" t="s">
        <v>13377</v>
      </c>
      <c r="R563" t="s">
        <v>13378</v>
      </c>
      <c r="S563" t="s">
        <v>13379</v>
      </c>
      <c r="T563" t="s">
        <v>827</v>
      </c>
      <c r="U563" t="s">
        <v>13380</v>
      </c>
      <c r="V563" t="s">
        <v>13381</v>
      </c>
      <c r="W563" t="s">
        <v>13382</v>
      </c>
      <c r="X563" t="s">
        <v>13383</v>
      </c>
      <c r="Y563" t="s">
        <v>1751</v>
      </c>
      <c r="Z563" t="s">
        <v>9343</v>
      </c>
      <c r="AA563" t="s">
        <v>13384</v>
      </c>
      <c r="AB563" t="s">
        <v>13385</v>
      </c>
      <c r="AC563" t="s">
        <v>13386</v>
      </c>
      <c r="AD563" t="s">
        <v>13387</v>
      </c>
    </row>
    <row r="564" spans="1:30" x14ac:dyDescent="1.25">
      <c r="A564" t="s">
        <v>29</v>
      </c>
      <c r="B564" t="s">
        <v>175</v>
      </c>
      <c r="C564" t="s">
        <v>13388</v>
      </c>
      <c r="D564" t="s">
        <v>13389</v>
      </c>
      <c r="E564" t="s">
        <v>13390</v>
      </c>
      <c r="F564" t="s">
        <v>13391</v>
      </c>
      <c r="G564" t="s">
        <v>13392</v>
      </c>
      <c r="H564" t="s">
        <v>13393</v>
      </c>
      <c r="I564" t="s">
        <v>13394</v>
      </c>
      <c r="J564" t="s">
        <v>13395</v>
      </c>
      <c r="K564" t="s">
        <v>13396</v>
      </c>
      <c r="L564" t="s">
        <v>13397</v>
      </c>
      <c r="M564" t="s">
        <v>13398</v>
      </c>
      <c r="N564" t="s">
        <v>1041</v>
      </c>
      <c r="O564" t="s">
        <v>13399</v>
      </c>
      <c r="P564" t="s">
        <v>880</v>
      </c>
      <c r="Q564" t="s">
        <v>13400</v>
      </c>
      <c r="R564" t="s">
        <v>13401</v>
      </c>
      <c r="S564" t="s">
        <v>9603</v>
      </c>
      <c r="T564" t="s">
        <v>827</v>
      </c>
      <c r="U564" t="s">
        <v>13402</v>
      </c>
      <c r="V564" t="s">
        <v>13403</v>
      </c>
      <c r="W564" t="s">
        <v>13404</v>
      </c>
      <c r="X564" t="s">
        <v>13405</v>
      </c>
      <c r="Y564" t="s">
        <v>1279</v>
      </c>
      <c r="Z564" t="s">
        <v>13406</v>
      </c>
      <c r="AA564" t="s">
        <v>13407</v>
      </c>
      <c r="AB564" t="s">
        <v>13408</v>
      </c>
      <c r="AC564" t="s">
        <v>13409</v>
      </c>
      <c r="AD564" t="s">
        <v>13410</v>
      </c>
    </row>
    <row r="565" spans="1:30" x14ac:dyDescent="1.25">
      <c r="A565" t="s">
        <v>29</v>
      </c>
      <c r="B565" t="s">
        <v>702</v>
      </c>
      <c r="C565" t="s">
        <v>6499</v>
      </c>
      <c r="D565" t="s">
        <v>13411</v>
      </c>
      <c r="E565" t="s">
        <v>13412</v>
      </c>
      <c r="F565" t="s">
        <v>13413</v>
      </c>
      <c r="G565" t="s">
        <v>13414</v>
      </c>
      <c r="H565" t="s">
        <v>13415</v>
      </c>
      <c r="I565" t="s">
        <v>13416</v>
      </c>
      <c r="J565" t="s">
        <v>13417</v>
      </c>
      <c r="K565" t="s">
        <v>13418</v>
      </c>
      <c r="L565" t="s">
        <v>13419</v>
      </c>
      <c r="M565" t="s">
        <v>13420</v>
      </c>
      <c r="N565" t="s">
        <v>1005</v>
      </c>
      <c r="O565" t="s">
        <v>13421</v>
      </c>
      <c r="P565" t="s">
        <v>1619</v>
      </c>
      <c r="Q565" t="s">
        <v>13422</v>
      </c>
      <c r="R565" t="s">
        <v>13423</v>
      </c>
      <c r="S565" t="s">
        <v>836</v>
      </c>
      <c r="T565" t="s">
        <v>827</v>
      </c>
      <c r="U565" t="s">
        <v>13424</v>
      </c>
      <c r="V565" t="s">
        <v>12698</v>
      </c>
      <c r="W565" t="s">
        <v>13425</v>
      </c>
      <c r="X565" t="s">
        <v>13426</v>
      </c>
      <c r="Y565" t="s">
        <v>3899</v>
      </c>
      <c r="Z565" t="s">
        <v>7495</v>
      </c>
      <c r="AA565" t="s">
        <v>13427</v>
      </c>
      <c r="AB565" t="s">
        <v>13428</v>
      </c>
      <c r="AC565" t="s">
        <v>13429</v>
      </c>
      <c r="AD565" t="s">
        <v>13430</v>
      </c>
    </row>
    <row r="566" spans="1:30" x14ac:dyDescent="1.25">
      <c r="A566" t="s">
        <v>29</v>
      </c>
      <c r="B566" t="s">
        <v>701</v>
      </c>
      <c r="C566" t="s">
        <v>13431</v>
      </c>
      <c r="D566" t="s">
        <v>13432</v>
      </c>
      <c r="E566" t="s">
        <v>13433</v>
      </c>
      <c r="F566" t="s">
        <v>13434</v>
      </c>
      <c r="G566" t="s">
        <v>13435</v>
      </c>
      <c r="H566" t="s">
        <v>11596</v>
      </c>
      <c r="I566" t="s">
        <v>13436</v>
      </c>
      <c r="J566" t="s">
        <v>13437</v>
      </c>
      <c r="K566" t="s">
        <v>13438</v>
      </c>
      <c r="L566" t="s">
        <v>13439</v>
      </c>
      <c r="M566" t="s">
        <v>13440</v>
      </c>
      <c r="N566" t="s">
        <v>1296</v>
      </c>
      <c r="O566" t="s">
        <v>13441</v>
      </c>
      <c r="P566" t="s">
        <v>11046</v>
      </c>
      <c r="Q566" t="s">
        <v>13442</v>
      </c>
      <c r="R566" t="s">
        <v>13443</v>
      </c>
      <c r="S566" t="s">
        <v>13444</v>
      </c>
      <c r="T566" t="s">
        <v>827</v>
      </c>
      <c r="U566" t="s">
        <v>9037</v>
      </c>
      <c r="V566" t="s">
        <v>13445</v>
      </c>
      <c r="W566" t="s">
        <v>13446</v>
      </c>
      <c r="X566" t="s">
        <v>2078</v>
      </c>
      <c r="Y566" t="s">
        <v>1243</v>
      </c>
      <c r="Z566" t="s">
        <v>13447</v>
      </c>
      <c r="AA566" t="s">
        <v>13448</v>
      </c>
      <c r="AB566" t="s">
        <v>13449</v>
      </c>
      <c r="AC566" t="s">
        <v>13450</v>
      </c>
      <c r="AD566" t="s">
        <v>13451</v>
      </c>
    </row>
    <row r="567" spans="1:30" x14ac:dyDescent="1.25">
      <c r="A567" t="s">
        <v>29</v>
      </c>
      <c r="B567" t="s">
        <v>489</v>
      </c>
      <c r="C567" t="s">
        <v>13452</v>
      </c>
      <c r="D567" t="s">
        <v>13453</v>
      </c>
      <c r="E567" t="s">
        <v>13454</v>
      </c>
      <c r="F567" t="s">
        <v>13455</v>
      </c>
      <c r="G567" t="s">
        <v>13456</v>
      </c>
      <c r="H567" t="s">
        <v>9864</v>
      </c>
      <c r="I567" t="s">
        <v>13457</v>
      </c>
      <c r="J567" t="s">
        <v>13458</v>
      </c>
      <c r="K567" t="s">
        <v>13459</v>
      </c>
      <c r="L567" t="s">
        <v>3046</v>
      </c>
      <c r="M567" t="s">
        <v>13460</v>
      </c>
      <c r="N567" t="s">
        <v>897</v>
      </c>
      <c r="O567" t="s">
        <v>13461</v>
      </c>
      <c r="P567" t="s">
        <v>13462</v>
      </c>
      <c r="Q567" t="s">
        <v>13463</v>
      </c>
      <c r="R567" t="s">
        <v>13464</v>
      </c>
      <c r="S567" t="s">
        <v>13465</v>
      </c>
      <c r="T567" t="s">
        <v>827</v>
      </c>
      <c r="U567" t="s">
        <v>13466</v>
      </c>
      <c r="V567" t="s">
        <v>13467</v>
      </c>
      <c r="W567" t="s">
        <v>13468</v>
      </c>
      <c r="X567" t="s">
        <v>13469</v>
      </c>
      <c r="Y567" t="s">
        <v>3420</v>
      </c>
      <c r="Z567" t="s">
        <v>13470</v>
      </c>
      <c r="AA567" t="s">
        <v>13471</v>
      </c>
      <c r="AB567" t="s">
        <v>13472</v>
      </c>
      <c r="AC567" t="s">
        <v>13473</v>
      </c>
      <c r="AD567" t="s">
        <v>13474</v>
      </c>
    </row>
    <row r="568" spans="1:30" x14ac:dyDescent="1.25">
      <c r="A568" t="s">
        <v>29</v>
      </c>
      <c r="B568" t="s">
        <v>718</v>
      </c>
      <c r="C568" t="s">
        <v>13475</v>
      </c>
      <c r="D568" t="s">
        <v>13476</v>
      </c>
      <c r="E568" t="s">
        <v>13477</v>
      </c>
      <c r="F568" t="s">
        <v>13478</v>
      </c>
      <c r="G568" t="s">
        <v>13479</v>
      </c>
      <c r="H568" t="s">
        <v>908</v>
      </c>
      <c r="I568" t="s">
        <v>13480</v>
      </c>
      <c r="J568" t="s">
        <v>13481</v>
      </c>
      <c r="K568" t="s">
        <v>13482</v>
      </c>
      <c r="L568" t="s">
        <v>13483</v>
      </c>
      <c r="M568" t="s">
        <v>13484</v>
      </c>
      <c r="N568" t="s">
        <v>1552</v>
      </c>
      <c r="O568" t="s">
        <v>13485</v>
      </c>
      <c r="P568" t="s">
        <v>13486</v>
      </c>
      <c r="Q568" t="s">
        <v>13487</v>
      </c>
      <c r="R568" t="s">
        <v>13488</v>
      </c>
      <c r="S568" t="s">
        <v>13489</v>
      </c>
      <c r="T568" t="s">
        <v>827</v>
      </c>
      <c r="U568" t="s">
        <v>13490</v>
      </c>
      <c r="V568" t="s">
        <v>2637</v>
      </c>
      <c r="W568" t="s">
        <v>13491</v>
      </c>
      <c r="X568" t="s">
        <v>13492</v>
      </c>
      <c r="Y568" t="s">
        <v>1459</v>
      </c>
      <c r="Z568" t="s">
        <v>13493</v>
      </c>
      <c r="AA568" t="s">
        <v>13494</v>
      </c>
      <c r="AB568" t="s">
        <v>13495</v>
      </c>
      <c r="AC568" t="s">
        <v>13496</v>
      </c>
      <c r="AD568" t="s">
        <v>13497</v>
      </c>
    </row>
    <row r="569" spans="1:30" x14ac:dyDescent="1.25">
      <c r="A569" t="s">
        <v>29</v>
      </c>
      <c r="B569" t="s">
        <v>711</v>
      </c>
      <c r="C569" t="s">
        <v>13498</v>
      </c>
      <c r="D569" t="s">
        <v>13499</v>
      </c>
      <c r="E569" t="s">
        <v>13500</v>
      </c>
      <c r="F569" t="s">
        <v>13501</v>
      </c>
      <c r="G569" t="s">
        <v>13502</v>
      </c>
      <c r="H569" t="s">
        <v>13503</v>
      </c>
      <c r="I569" t="s">
        <v>13504</v>
      </c>
      <c r="J569" t="s">
        <v>13505</v>
      </c>
      <c r="K569" t="s">
        <v>13506</v>
      </c>
      <c r="L569" t="s">
        <v>13507</v>
      </c>
      <c r="M569" t="s">
        <v>13508</v>
      </c>
      <c r="N569" t="s">
        <v>2187</v>
      </c>
      <c r="O569" t="s">
        <v>13509</v>
      </c>
      <c r="P569" t="s">
        <v>13510</v>
      </c>
      <c r="Q569" t="s">
        <v>13511</v>
      </c>
      <c r="R569" t="s">
        <v>13512</v>
      </c>
      <c r="S569" t="s">
        <v>13513</v>
      </c>
      <c r="T569" t="s">
        <v>827</v>
      </c>
      <c r="U569" t="s">
        <v>13514</v>
      </c>
      <c r="V569" t="s">
        <v>13515</v>
      </c>
      <c r="W569" t="s">
        <v>13516</v>
      </c>
      <c r="X569" t="s">
        <v>13517</v>
      </c>
      <c r="Y569" t="s">
        <v>1243</v>
      </c>
      <c r="Z569" t="s">
        <v>13518</v>
      </c>
      <c r="AA569" t="s">
        <v>13519</v>
      </c>
      <c r="AB569" t="s">
        <v>13520</v>
      </c>
      <c r="AC569" t="s">
        <v>13521</v>
      </c>
      <c r="AD569" t="s">
        <v>13522</v>
      </c>
    </row>
    <row r="570" spans="1:30" x14ac:dyDescent="1.25">
      <c r="A570" t="s">
        <v>29</v>
      </c>
      <c r="B570" t="s">
        <v>362</v>
      </c>
      <c r="C570" t="s">
        <v>13523</v>
      </c>
      <c r="D570" t="s">
        <v>13524</v>
      </c>
      <c r="E570" t="s">
        <v>13525</v>
      </c>
      <c r="F570" t="s">
        <v>13526</v>
      </c>
      <c r="G570" t="s">
        <v>13527</v>
      </c>
      <c r="H570" t="s">
        <v>1433</v>
      </c>
      <c r="I570" t="s">
        <v>13528</v>
      </c>
      <c r="J570" t="s">
        <v>13529</v>
      </c>
      <c r="K570" t="s">
        <v>13530</v>
      </c>
      <c r="L570" t="s">
        <v>13531</v>
      </c>
      <c r="M570" t="s">
        <v>13532</v>
      </c>
      <c r="N570" t="s">
        <v>1226</v>
      </c>
      <c r="O570" t="s">
        <v>13533</v>
      </c>
      <c r="P570" t="s">
        <v>12020</v>
      </c>
      <c r="Q570" t="s">
        <v>13534</v>
      </c>
      <c r="R570" t="s">
        <v>13535</v>
      </c>
      <c r="S570" t="s">
        <v>13536</v>
      </c>
      <c r="T570" t="s">
        <v>827</v>
      </c>
      <c r="U570" t="s">
        <v>13537</v>
      </c>
      <c r="V570" t="s">
        <v>13538</v>
      </c>
      <c r="W570" t="s">
        <v>11960</v>
      </c>
      <c r="X570" t="s">
        <v>13539</v>
      </c>
      <c r="Y570" t="s">
        <v>856</v>
      </c>
      <c r="Z570" t="s">
        <v>13540</v>
      </c>
      <c r="AA570" t="s">
        <v>13541</v>
      </c>
      <c r="AB570" t="s">
        <v>13542</v>
      </c>
      <c r="AC570" t="s">
        <v>13543</v>
      </c>
      <c r="AD570" t="s">
        <v>13544</v>
      </c>
    </row>
    <row r="571" spans="1:30" x14ac:dyDescent="1.25">
      <c r="A571" t="s">
        <v>29</v>
      </c>
      <c r="B571" t="s">
        <v>553</v>
      </c>
      <c r="C571" t="s">
        <v>13545</v>
      </c>
      <c r="D571" t="s">
        <v>13546</v>
      </c>
      <c r="E571" t="s">
        <v>13547</v>
      </c>
      <c r="F571" t="s">
        <v>13548</v>
      </c>
      <c r="G571" t="s">
        <v>13549</v>
      </c>
      <c r="H571" t="s">
        <v>945</v>
      </c>
      <c r="I571" t="s">
        <v>13457</v>
      </c>
      <c r="J571" t="s">
        <v>13550</v>
      </c>
      <c r="K571" t="s">
        <v>13551</v>
      </c>
      <c r="L571" t="s">
        <v>5763</v>
      </c>
      <c r="M571" t="s">
        <v>13552</v>
      </c>
      <c r="N571" t="s">
        <v>1552</v>
      </c>
      <c r="O571" t="s">
        <v>13553</v>
      </c>
      <c r="P571" t="s">
        <v>1832</v>
      </c>
      <c r="Q571" t="s">
        <v>13554</v>
      </c>
      <c r="R571" t="s">
        <v>13555</v>
      </c>
      <c r="S571" t="s">
        <v>3312</v>
      </c>
      <c r="T571" t="s">
        <v>827</v>
      </c>
      <c r="U571" t="s">
        <v>13556</v>
      </c>
      <c r="V571" t="s">
        <v>13557</v>
      </c>
      <c r="W571" t="s">
        <v>13558</v>
      </c>
      <c r="X571" t="s">
        <v>13559</v>
      </c>
      <c r="Y571" t="s">
        <v>2208</v>
      </c>
      <c r="Z571" t="s">
        <v>13560</v>
      </c>
      <c r="AA571" t="s">
        <v>13561</v>
      </c>
      <c r="AB571" t="s">
        <v>13562</v>
      </c>
      <c r="AC571" t="s">
        <v>13563</v>
      </c>
      <c r="AD571" t="s">
        <v>13564</v>
      </c>
    </row>
    <row r="572" spans="1:30" x14ac:dyDescent="1.25">
      <c r="A572" t="s">
        <v>29</v>
      </c>
      <c r="B572" t="s">
        <v>565</v>
      </c>
      <c r="C572" t="s">
        <v>13565</v>
      </c>
      <c r="D572" t="s">
        <v>13566</v>
      </c>
      <c r="E572" t="s">
        <v>13567</v>
      </c>
      <c r="F572" t="s">
        <v>13568</v>
      </c>
      <c r="G572" t="s">
        <v>13569</v>
      </c>
      <c r="H572" t="s">
        <v>903</v>
      </c>
      <c r="I572" t="s">
        <v>13570</v>
      </c>
      <c r="J572" t="s">
        <v>13571</v>
      </c>
      <c r="K572" t="s">
        <v>13572</v>
      </c>
      <c r="L572" t="s">
        <v>3319</v>
      </c>
      <c r="M572" t="s">
        <v>13573</v>
      </c>
      <c r="N572" t="s">
        <v>1968</v>
      </c>
      <c r="O572" t="s">
        <v>13574</v>
      </c>
      <c r="P572" t="s">
        <v>13575</v>
      </c>
      <c r="Q572" t="s">
        <v>13576</v>
      </c>
      <c r="R572" t="s">
        <v>13577</v>
      </c>
      <c r="S572" t="s">
        <v>13578</v>
      </c>
      <c r="T572" t="s">
        <v>827</v>
      </c>
      <c r="U572" t="s">
        <v>13579</v>
      </c>
      <c r="V572" t="s">
        <v>13580</v>
      </c>
      <c r="W572" t="s">
        <v>13581</v>
      </c>
      <c r="X572" t="s">
        <v>13582</v>
      </c>
      <c r="Y572" t="s">
        <v>3470</v>
      </c>
      <c r="Z572" t="s">
        <v>13583</v>
      </c>
      <c r="AA572" t="s">
        <v>13584</v>
      </c>
      <c r="AB572" t="s">
        <v>13585</v>
      </c>
      <c r="AC572" t="s">
        <v>13586</v>
      </c>
      <c r="AD572" t="s">
        <v>13587</v>
      </c>
    </row>
    <row r="573" spans="1:30" x14ac:dyDescent="1.25">
      <c r="A573" t="s">
        <v>29</v>
      </c>
      <c r="B573" t="s">
        <v>437</v>
      </c>
      <c r="C573" t="s">
        <v>13588</v>
      </c>
      <c r="D573" t="s">
        <v>13589</v>
      </c>
      <c r="E573" t="s">
        <v>13590</v>
      </c>
      <c r="F573" t="s">
        <v>13591</v>
      </c>
      <c r="G573" t="s">
        <v>13592</v>
      </c>
      <c r="H573" t="s">
        <v>13593</v>
      </c>
      <c r="I573" t="s">
        <v>13594</v>
      </c>
      <c r="J573" t="s">
        <v>13595</v>
      </c>
      <c r="K573" t="s">
        <v>13596</v>
      </c>
      <c r="L573" t="s">
        <v>13597</v>
      </c>
      <c r="M573" t="s">
        <v>13598</v>
      </c>
      <c r="N573" t="s">
        <v>1005</v>
      </c>
      <c r="O573" t="s">
        <v>13599</v>
      </c>
      <c r="P573" t="s">
        <v>13600</v>
      </c>
      <c r="Q573" t="s">
        <v>13601</v>
      </c>
      <c r="R573" t="s">
        <v>13602</v>
      </c>
      <c r="S573" t="s">
        <v>13603</v>
      </c>
      <c r="T573" t="s">
        <v>827</v>
      </c>
      <c r="U573" t="s">
        <v>13604</v>
      </c>
      <c r="V573" t="s">
        <v>13605</v>
      </c>
      <c r="W573" t="s">
        <v>13606</v>
      </c>
      <c r="X573" t="s">
        <v>13607</v>
      </c>
      <c r="Y573" t="s">
        <v>897</v>
      </c>
      <c r="Z573" t="s">
        <v>13608</v>
      </c>
      <c r="AA573" t="s">
        <v>13609</v>
      </c>
      <c r="AB573" t="s">
        <v>13610</v>
      </c>
      <c r="AC573" t="s">
        <v>13611</v>
      </c>
      <c r="AD573" t="s">
        <v>13612</v>
      </c>
    </row>
    <row r="574" spans="1:30" x14ac:dyDescent="1.25">
      <c r="A574" t="s">
        <v>29</v>
      </c>
      <c r="B574" t="s">
        <v>703</v>
      </c>
      <c r="C574" t="s">
        <v>13613</v>
      </c>
      <c r="D574" t="s">
        <v>13614</v>
      </c>
      <c r="E574" t="s">
        <v>7725</v>
      </c>
      <c r="F574" t="s">
        <v>13615</v>
      </c>
      <c r="G574" t="s">
        <v>13616</v>
      </c>
      <c r="H574" t="s">
        <v>5365</v>
      </c>
      <c r="I574" t="s">
        <v>13617</v>
      </c>
      <c r="J574" t="s">
        <v>13618</v>
      </c>
      <c r="K574" t="s">
        <v>13619</v>
      </c>
      <c r="L574" t="s">
        <v>13620</v>
      </c>
      <c r="M574" t="s">
        <v>13621</v>
      </c>
      <c r="N574" t="s">
        <v>2255</v>
      </c>
      <c r="O574" t="s">
        <v>13622</v>
      </c>
      <c r="P574" t="s">
        <v>10640</v>
      </c>
      <c r="Q574" t="s">
        <v>13623</v>
      </c>
      <c r="R574" t="s">
        <v>13624</v>
      </c>
      <c r="S574" t="s">
        <v>13019</v>
      </c>
      <c r="T574" t="s">
        <v>827</v>
      </c>
      <c r="U574" t="s">
        <v>13625</v>
      </c>
      <c r="V574" t="s">
        <v>13626</v>
      </c>
      <c r="W574" t="s">
        <v>13627</v>
      </c>
      <c r="X574" t="s">
        <v>13628</v>
      </c>
      <c r="Y574" t="s">
        <v>1433</v>
      </c>
      <c r="Z574" t="s">
        <v>2663</v>
      </c>
      <c r="AA574" t="s">
        <v>13629</v>
      </c>
      <c r="AB574" t="s">
        <v>13630</v>
      </c>
      <c r="AC574" t="s">
        <v>13631</v>
      </c>
      <c r="AD574" t="s">
        <v>13632</v>
      </c>
    </row>
    <row r="575" spans="1:30" x14ac:dyDescent="1.25">
      <c r="A575" t="s">
        <v>29</v>
      </c>
      <c r="B575" t="s">
        <v>212</v>
      </c>
      <c r="C575" t="s">
        <v>13633</v>
      </c>
      <c r="D575" t="s">
        <v>13634</v>
      </c>
      <c r="E575" t="s">
        <v>13635</v>
      </c>
      <c r="F575" t="s">
        <v>13636</v>
      </c>
      <c r="G575" t="s">
        <v>13637</v>
      </c>
      <c r="H575" t="s">
        <v>13638</v>
      </c>
      <c r="I575" t="s">
        <v>13639</v>
      </c>
      <c r="J575" t="s">
        <v>13640</v>
      </c>
      <c r="K575" t="s">
        <v>13641</v>
      </c>
      <c r="L575" t="s">
        <v>13642</v>
      </c>
      <c r="M575" t="s">
        <v>13643</v>
      </c>
      <c r="N575" t="s">
        <v>858</v>
      </c>
      <c r="O575" t="s">
        <v>13644</v>
      </c>
      <c r="P575" t="s">
        <v>6881</v>
      </c>
      <c r="Q575" t="s">
        <v>13645</v>
      </c>
      <c r="R575" t="s">
        <v>13646</v>
      </c>
      <c r="S575" t="s">
        <v>13647</v>
      </c>
      <c r="T575" t="s">
        <v>827</v>
      </c>
      <c r="U575" t="s">
        <v>13648</v>
      </c>
      <c r="V575" t="s">
        <v>13649</v>
      </c>
      <c r="W575" t="s">
        <v>13650</v>
      </c>
      <c r="X575" t="s">
        <v>2913</v>
      </c>
      <c r="Y575" t="s">
        <v>833</v>
      </c>
      <c r="Z575" t="s">
        <v>13651</v>
      </c>
      <c r="AA575" t="s">
        <v>13652</v>
      </c>
      <c r="AB575" t="s">
        <v>13653</v>
      </c>
      <c r="AC575" t="s">
        <v>13654</v>
      </c>
      <c r="AD575" t="s">
        <v>13655</v>
      </c>
    </row>
    <row r="576" spans="1:30" x14ac:dyDescent="1.25">
      <c r="A576" t="s">
        <v>29</v>
      </c>
      <c r="B576" t="s">
        <v>587</v>
      </c>
      <c r="C576" t="s">
        <v>13656</v>
      </c>
      <c r="D576" t="s">
        <v>13657</v>
      </c>
      <c r="E576" t="s">
        <v>13658</v>
      </c>
      <c r="F576" t="s">
        <v>13659</v>
      </c>
      <c r="G576" t="s">
        <v>13660</v>
      </c>
      <c r="H576" t="s">
        <v>1576</v>
      </c>
      <c r="I576" t="s">
        <v>13661</v>
      </c>
      <c r="J576" t="s">
        <v>13662</v>
      </c>
      <c r="K576" t="s">
        <v>13663</v>
      </c>
      <c r="L576" t="s">
        <v>4746</v>
      </c>
      <c r="M576" t="s">
        <v>13664</v>
      </c>
      <c r="N576" t="s">
        <v>951</v>
      </c>
      <c r="O576" t="s">
        <v>13665</v>
      </c>
      <c r="P576" t="s">
        <v>13666</v>
      </c>
      <c r="Q576" t="s">
        <v>13667</v>
      </c>
      <c r="R576" t="s">
        <v>13668</v>
      </c>
      <c r="S576" t="s">
        <v>13669</v>
      </c>
      <c r="T576" t="s">
        <v>827</v>
      </c>
      <c r="U576" t="s">
        <v>13670</v>
      </c>
      <c r="V576" t="s">
        <v>13671</v>
      </c>
      <c r="W576" t="s">
        <v>13672</v>
      </c>
      <c r="X576" t="s">
        <v>13673</v>
      </c>
      <c r="Y576" t="s">
        <v>2208</v>
      </c>
      <c r="Z576" t="s">
        <v>13674</v>
      </c>
      <c r="AA576" t="s">
        <v>13675</v>
      </c>
      <c r="AB576" t="s">
        <v>13676</v>
      </c>
      <c r="AC576" t="s">
        <v>13677</v>
      </c>
      <c r="AD576" t="s">
        <v>13678</v>
      </c>
    </row>
    <row r="577" spans="1:30" x14ac:dyDescent="1.25">
      <c r="A577" t="s">
        <v>29</v>
      </c>
      <c r="B577" t="s">
        <v>748</v>
      </c>
      <c r="C577" t="s">
        <v>13679</v>
      </c>
      <c r="D577" t="s">
        <v>13680</v>
      </c>
      <c r="E577" t="s">
        <v>13681</v>
      </c>
      <c r="F577" t="s">
        <v>13682</v>
      </c>
      <c r="G577" t="s">
        <v>13683</v>
      </c>
      <c r="H577" t="s">
        <v>2795</v>
      </c>
      <c r="I577" t="s">
        <v>13684</v>
      </c>
      <c r="J577" t="s">
        <v>13685</v>
      </c>
      <c r="K577" t="s">
        <v>13686</v>
      </c>
      <c r="L577" t="s">
        <v>13687</v>
      </c>
      <c r="M577" t="s">
        <v>13688</v>
      </c>
      <c r="N577" t="s">
        <v>1751</v>
      </c>
      <c r="O577" t="s">
        <v>13689</v>
      </c>
      <c r="P577" t="s">
        <v>13690</v>
      </c>
      <c r="Q577" t="s">
        <v>13691</v>
      </c>
      <c r="R577" t="s">
        <v>13692</v>
      </c>
      <c r="S577" t="s">
        <v>4022</v>
      </c>
      <c r="T577" t="s">
        <v>827</v>
      </c>
      <c r="U577" t="s">
        <v>6307</v>
      </c>
      <c r="V577" t="s">
        <v>13693</v>
      </c>
      <c r="W577" t="s">
        <v>13694</v>
      </c>
      <c r="X577" t="s">
        <v>13695</v>
      </c>
      <c r="Y577" t="s">
        <v>1226</v>
      </c>
      <c r="Z577" t="s">
        <v>13696</v>
      </c>
      <c r="AA577" t="s">
        <v>13697</v>
      </c>
      <c r="AB577" t="s">
        <v>13698</v>
      </c>
      <c r="AC577" t="s">
        <v>13699</v>
      </c>
      <c r="AD577" t="s">
        <v>13700</v>
      </c>
    </row>
    <row r="578" spans="1:30" x14ac:dyDescent="1.25">
      <c r="A578" t="s">
        <v>29</v>
      </c>
      <c r="B578" t="s">
        <v>662</v>
      </c>
      <c r="C578" t="s">
        <v>13701</v>
      </c>
      <c r="D578" t="s">
        <v>13702</v>
      </c>
      <c r="E578" t="s">
        <v>13703</v>
      </c>
      <c r="F578" t="s">
        <v>13704</v>
      </c>
      <c r="G578" t="s">
        <v>11911</v>
      </c>
      <c r="H578" t="s">
        <v>1506</v>
      </c>
      <c r="I578" t="s">
        <v>13705</v>
      </c>
      <c r="J578" t="s">
        <v>13706</v>
      </c>
      <c r="K578" t="s">
        <v>13707</v>
      </c>
      <c r="L578" t="s">
        <v>13708</v>
      </c>
      <c r="M578" t="s">
        <v>13709</v>
      </c>
      <c r="N578" t="s">
        <v>897</v>
      </c>
      <c r="O578" t="s">
        <v>13710</v>
      </c>
      <c r="P578" t="s">
        <v>12422</v>
      </c>
      <c r="Q578" t="s">
        <v>13711</v>
      </c>
      <c r="R578" t="s">
        <v>13712</v>
      </c>
      <c r="S578" t="s">
        <v>13713</v>
      </c>
      <c r="T578" t="s">
        <v>827</v>
      </c>
      <c r="U578" t="s">
        <v>13714</v>
      </c>
      <c r="V578" t="s">
        <v>13715</v>
      </c>
      <c r="W578" t="s">
        <v>13716</v>
      </c>
      <c r="X578" t="s">
        <v>13717</v>
      </c>
      <c r="Y578" t="s">
        <v>1751</v>
      </c>
      <c r="Z578" t="s">
        <v>13718</v>
      </c>
      <c r="AA578" t="s">
        <v>13719</v>
      </c>
      <c r="AB578" t="s">
        <v>13720</v>
      </c>
      <c r="AC578" t="s">
        <v>13721</v>
      </c>
      <c r="AD578" t="s">
        <v>13722</v>
      </c>
    </row>
    <row r="579" spans="1:30" x14ac:dyDescent="1.25">
      <c r="A579" t="s">
        <v>29</v>
      </c>
      <c r="B579" t="s">
        <v>712</v>
      </c>
      <c r="C579" t="s">
        <v>13723</v>
      </c>
      <c r="D579" t="s">
        <v>13724</v>
      </c>
      <c r="E579" t="s">
        <v>13725</v>
      </c>
      <c r="F579" t="s">
        <v>13726</v>
      </c>
      <c r="G579" t="s">
        <v>13727</v>
      </c>
      <c r="H579" t="s">
        <v>3585</v>
      </c>
      <c r="I579" t="s">
        <v>13728</v>
      </c>
      <c r="J579" t="s">
        <v>13729</v>
      </c>
      <c r="K579" t="s">
        <v>13730</v>
      </c>
      <c r="L579" t="s">
        <v>13731</v>
      </c>
      <c r="M579" t="s">
        <v>13732</v>
      </c>
      <c r="N579" t="s">
        <v>1296</v>
      </c>
      <c r="O579" t="s">
        <v>13733</v>
      </c>
      <c r="P579" t="s">
        <v>1972</v>
      </c>
      <c r="Q579" t="s">
        <v>13734</v>
      </c>
      <c r="R579" t="s">
        <v>13735</v>
      </c>
      <c r="S579" t="s">
        <v>13736</v>
      </c>
      <c r="T579" t="s">
        <v>827</v>
      </c>
      <c r="U579" t="s">
        <v>13737</v>
      </c>
      <c r="V579" t="s">
        <v>13738</v>
      </c>
      <c r="W579" t="s">
        <v>13739</v>
      </c>
      <c r="X579" t="s">
        <v>13740</v>
      </c>
      <c r="Y579" t="s">
        <v>2208</v>
      </c>
      <c r="Z579" t="s">
        <v>13741</v>
      </c>
      <c r="AA579" t="s">
        <v>13742</v>
      </c>
      <c r="AB579" t="s">
        <v>13743</v>
      </c>
      <c r="AC579" t="s">
        <v>13744</v>
      </c>
      <c r="AD579" t="s">
        <v>13745</v>
      </c>
    </row>
    <row r="580" spans="1:30" x14ac:dyDescent="1.25">
      <c r="A580" t="s">
        <v>29</v>
      </c>
      <c r="B580" t="s">
        <v>705</v>
      </c>
      <c r="C580" t="s">
        <v>13746</v>
      </c>
      <c r="D580" t="s">
        <v>13747</v>
      </c>
      <c r="E580" t="s">
        <v>13748</v>
      </c>
      <c r="F580" t="s">
        <v>13749</v>
      </c>
      <c r="G580" t="s">
        <v>13750</v>
      </c>
      <c r="H580" t="s">
        <v>878</v>
      </c>
      <c r="I580" t="s">
        <v>13751</v>
      </c>
      <c r="J580" t="s">
        <v>13752</v>
      </c>
      <c r="K580" t="s">
        <v>13753</v>
      </c>
      <c r="L580" t="s">
        <v>9700</v>
      </c>
      <c r="M580" t="s">
        <v>13754</v>
      </c>
      <c r="N580" t="s">
        <v>1138</v>
      </c>
      <c r="O580" t="s">
        <v>13755</v>
      </c>
      <c r="P580" t="s">
        <v>13756</v>
      </c>
      <c r="Q580" t="s">
        <v>13757</v>
      </c>
      <c r="R580" t="s">
        <v>13758</v>
      </c>
      <c r="S580" t="s">
        <v>13759</v>
      </c>
      <c r="T580" t="s">
        <v>827</v>
      </c>
      <c r="U580" t="s">
        <v>13760</v>
      </c>
      <c r="V580" t="s">
        <v>10663</v>
      </c>
      <c r="W580" t="s">
        <v>13761</v>
      </c>
      <c r="X580" t="s">
        <v>13762</v>
      </c>
      <c r="Y580" t="s">
        <v>1095</v>
      </c>
      <c r="Z580" t="s">
        <v>13763</v>
      </c>
      <c r="AA580" t="s">
        <v>13764</v>
      </c>
      <c r="AB580" t="s">
        <v>13765</v>
      </c>
      <c r="AC580" t="s">
        <v>13766</v>
      </c>
      <c r="AD580" t="s">
        <v>13767</v>
      </c>
    </row>
    <row r="581" spans="1:30" x14ac:dyDescent="1.25">
      <c r="A581" t="s">
        <v>29</v>
      </c>
      <c r="B581" t="s">
        <v>350</v>
      </c>
      <c r="C581" t="s">
        <v>13768</v>
      </c>
      <c r="D581" t="s">
        <v>13769</v>
      </c>
      <c r="E581" t="s">
        <v>13770</v>
      </c>
      <c r="F581" t="s">
        <v>13771</v>
      </c>
      <c r="G581" t="s">
        <v>13772</v>
      </c>
      <c r="H581" t="s">
        <v>6787</v>
      </c>
      <c r="I581" t="s">
        <v>13773</v>
      </c>
      <c r="J581" t="s">
        <v>13774</v>
      </c>
      <c r="K581" t="s">
        <v>13775</v>
      </c>
      <c r="L581" t="s">
        <v>13776</v>
      </c>
      <c r="M581" t="s">
        <v>13777</v>
      </c>
      <c r="N581" t="s">
        <v>880</v>
      </c>
      <c r="O581" t="s">
        <v>13778</v>
      </c>
      <c r="P581" t="s">
        <v>1973</v>
      </c>
      <c r="Q581" t="s">
        <v>13779</v>
      </c>
      <c r="R581" t="s">
        <v>13780</v>
      </c>
      <c r="S581" t="s">
        <v>4043</v>
      </c>
      <c r="T581" t="s">
        <v>874</v>
      </c>
      <c r="U581" t="s">
        <v>3046</v>
      </c>
      <c r="V581" t="s">
        <v>5185</v>
      </c>
      <c r="W581" t="s">
        <v>10460</v>
      </c>
      <c r="X581" t="s">
        <v>8664</v>
      </c>
      <c r="Y581" t="s">
        <v>3224</v>
      </c>
      <c r="Z581" t="s">
        <v>13781</v>
      </c>
      <c r="AA581" t="s">
        <v>13782</v>
      </c>
      <c r="AB581" t="s">
        <v>13783</v>
      </c>
      <c r="AC581" t="s">
        <v>13784</v>
      </c>
      <c r="AD581" t="s">
        <v>13785</v>
      </c>
    </row>
    <row r="582" spans="1:30" x14ac:dyDescent="1.25">
      <c r="A582" t="s">
        <v>29</v>
      </c>
      <c r="B582" t="s">
        <v>406</v>
      </c>
      <c r="C582" t="s">
        <v>13786</v>
      </c>
      <c r="D582" t="s">
        <v>13787</v>
      </c>
      <c r="E582" t="s">
        <v>13788</v>
      </c>
      <c r="F582" t="s">
        <v>13789</v>
      </c>
      <c r="G582" t="s">
        <v>13790</v>
      </c>
      <c r="H582" t="s">
        <v>5454</v>
      </c>
      <c r="I582" t="s">
        <v>13791</v>
      </c>
      <c r="J582" t="s">
        <v>13792</v>
      </c>
      <c r="K582" t="s">
        <v>13793</v>
      </c>
      <c r="L582" t="s">
        <v>13794</v>
      </c>
      <c r="M582" t="s">
        <v>13795</v>
      </c>
      <c r="N582" t="s">
        <v>1069</v>
      </c>
      <c r="O582" t="s">
        <v>13796</v>
      </c>
      <c r="P582" t="s">
        <v>9566</v>
      </c>
      <c r="Q582" t="s">
        <v>13797</v>
      </c>
      <c r="R582" t="s">
        <v>13798</v>
      </c>
      <c r="S582" t="s">
        <v>13799</v>
      </c>
      <c r="T582" t="s">
        <v>827</v>
      </c>
      <c r="U582" t="s">
        <v>13800</v>
      </c>
      <c r="V582" t="s">
        <v>13801</v>
      </c>
      <c r="W582" t="s">
        <v>13802</v>
      </c>
      <c r="X582" t="s">
        <v>13803</v>
      </c>
      <c r="Y582" t="s">
        <v>2913</v>
      </c>
      <c r="Z582" t="s">
        <v>13804</v>
      </c>
      <c r="AA582" t="s">
        <v>13805</v>
      </c>
      <c r="AB582" t="s">
        <v>13806</v>
      </c>
      <c r="AC582" t="s">
        <v>13807</v>
      </c>
      <c r="AD582" t="s">
        <v>13808</v>
      </c>
    </row>
    <row r="583" spans="1:30" x14ac:dyDescent="1.25">
      <c r="A583" t="s">
        <v>29</v>
      </c>
      <c r="B583" t="s">
        <v>69</v>
      </c>
      <c r="C583" t="s">
        <v>13809</v>
      </c>
      <c r="D583" t="s">
        <v>13810</v>
      </c>
      <c r="E583" t="s">
        <v>13811</v>
      </c>
      <c r="F583" t="s">
        <v>13812</v>
      </c>
      <c r="G583" t="s">
        <v>13813</v>
      </c>
      <c r="H583" t="s">
        <v>13814</v>
      </c>
      <c r="I583" t="s">
        <v>13815</v>
      </c>
      <c r="J583" t="s">
        <v>13816</v>
      </c>
      <c r="K583" t="s">
        <v>13817</v>
      </c>
      <c r="L583" t="s">
        <v>13818</v>
      </c>
      <c r="M583" t="s">
        <v>13819</v>
      </c>
      <c r="N583" t="s">
        <v>1121</v>
      </c>
      <c r="O583" t="s">
        <v>13820</v>
      </c>
      <c r="P583" t="s">
        <v>1923</v>
      </c>
      <c r="Q583" t="s">
        <v>13821</v>
      </c>
      <c r="R583" t="s">
        <v>13822</v>
      </c>
      <c r="S583" t="s">
        <v>13823</v>
      </c>
      <c r="T583" t="s">
        <v>827</v>
      </c>
      <c r="U583" t="s">
        <v>13824</v>
      </c>
      <c r="V583" t="s">
        <v>13825</v>
      </c>
      <c r="W583" t="s">
        <v>13826</v>
      </c>
      <c r="X583" t="s">
        <v>13827</v>
      </c>
      <c r="Y583" t="s">
        <v>1279</v>
      </c>
      <c r="Z583" t="s">
        <v>13828</v>
      </c>
      <c r="AA583" t="s">
        <v>13829</v>
      </c>
      <c r="AB583" t="s">
        <v>13830</v>
      </c>
      <c r="AC583" t="s">
        <v>13831</v>
      </c>
      <c r="AD583" t="s">
        <v>13832</v>
      </c>
    </row>
    <row r="584" spans="1:30" x14ac:dyDescent="1.25">
      <c r="A584" t="s">
        <v>29</v>
      </c>
      <c r="B584" t="s">
        <v>715</v>
      </c>
      <c r="C584" t="s">
        <v>13833</v>
      </c>
      <c r="D584" t="s">
        <v>13834</v>
      </c>
      <c r="E584" t="s">
        <v>13835</v>
      </c>
      <c r="F584" t="s">
        <v>13836</v>
      </c>
      <c r="G584" t="s">
        <v>13837</v>
      </c>
      <c r="H584" t="s">
        <v>13838</v>
      </c>
      <c r="I584" t="s">
        <v>13839</v>
      </c>
      <c r="J584" t="s">
        <v>13840</v>
      </c>
      <c r="K584" t="s">
        <v>13841</v>
      </c>
      <c r="L584" t="s">
        <v>13842</v>
      </c>
      <c r="M584" t="s">
        <v>13843</v>
      </c>
      <c r="N584" t="s">
        <v>979</v>
      </c>
      <c r="O584" t="s">
        <v>13844</v>
      </c>
      <c r="P584" t="s">
        <v>13845</v>
      </c>
      <c r="Q584" t="s">
        <v>13846</v>
      </c>
      <c r="R584" t="s">
        <v>13847</v>
      </c>
      <c r="S584" t="s">
        <v>11125</v>
      </c>
      <c r="T584" t="s">
        <v>827</v>
      </c>
      <c r="U584" t="s">
        <v>13848</v>
      </c>
      <c r="V584" t="s">
        <v>13849</v>
      </c>
      <c r="W584" t="s">
        <v>13850</v>
      </c>
      <c r="X584" t="s">
        <v>13851</v>
      </c>
      <c r="Y584" t="s">
        <v>2208</v>
      </c>
      <c r="Z584" t="s">
        <v>11646</v>
      </c>
      <c r="AA584" t="s">
        <v>13852</v>
      </c>
      <c r="AB584" t="s">
        <v>13853</v>
      </c>
      <c r="AC584" t="s">
        <v>13854</v>
      </c>
      <c r="AD584" t="s">
        <v>13855</v>
      </c>
    </row>
    <row r="585" spans="1:30" x14ac:dyDescent="1.25">
      <c r="A585" t="s">
        <v>29</v>
      </c>
      <c r="B585" t="s">
        <v>162</v>
      </c>
      <c r="C585" t="s">
        <v>13856</v>
      </c>
      <c r="D585" t="s">
        <v>13857</v>
      </c>
      <c r="E585" t="s">
        <v>13858</v>
      </c>
      <c r="F585" t="s">
        <v>13859</v>
      </c>
      <c r="G585" t="s">
        <v>13860</v>
      </c>
      <c r="H585" t="s">
        <v>13861</v>
      </c>
      <c r="I585" t="s">
        <v>13862</v>
      </c>
      <c r="J585" t="s">
        <v>13863</v>
      </c>
      <c r="K585" t="s">
        <v>13864</v>
      </c>
      <c r="L585" t="s">
        <v>13865</v>
      </c>
      <c r="M585" t="s">
        <v>13866</v>
      </c>
      <c r="N585" t="s">
        <v>1226</v>
      </c>
      <c r="O585" t="s">
        <v>13867</v>
      </c>
      <c r="P585" t="s">
        <v>4905</v>
      </c>
      <c r="Q585" t="s">
        <v>13868</v>
      </c>
      <c r="R585" t="s">
        <v>13869</v>
      </c>
      <c r="S585" t="s">
        <v>12228</v>
      </c>
      <c r="T585" t="s">
        <v>827</v>
      </c>
      <c r="U585" t="s">
        <v>13870</v>
      </c>
      <c r="V585" t="s">
        <v>13871</v>
      </c>
      <c r="W585" t="s">
        <v>13872</v>
      </c>
      <c r="X585" t="s">
        <v>12336</v>
      </c>
      <c r="Y585" t="s">
        <v>3224</v>
      </c>
      <c r="Z585" t="s">
        <v>13873</v>
      </c>
      <c r="AA585" t="s">
        <v>13874</v>
      </c>
      <c r="AB585" t="s">
        <v>13875</v>
      </c>
      <c r="AC585" t="s">
        <v>13876</v>
      </c>
      <c r="AD585" t="s">
        <v>13877</v>
      </c>
    </row>
    <row r="586" spans="1:30" x14ac:dyDescent="1.25">
      <c r="A586" t="s">
        <v>29</v>
      </c>
      <c r="B586" t="s">
        <v>593</v>
      </c>
      <c r="C586" t="s">
        <v>13878</v>
      </c>
      <c r="D586" t="s">
        <v>13879</v>
      </c>
      <c r="E586" t="s">
        <v>13880</v>
      </c>
      <c r="F586" t="s">
        <v>13881</v>
      </c>
      <c r="G586" t="s">
        <v>13882</v>
      </c>
      <c r="H586" t="s">
        <v>13883</v>
      </c>
      <c r="I586" t="s">
        <v>13884</v>
      </c>
      <c r="J586" t="s">
        <v>13885</v>
      </c>
      <c r="K586" t="s">
        <v>13886</v>
      </c>
      <c r="L586" t="s">
        <v>13887</v>
      </c>
      <c r="M586" t="s">
        <v>13888</v>
      </c>
      <c r="N586" t="s">
        <v>1005</v>
      </c>
      <c r="O586" t="s">
        <v>13889</v>
      </c>
      <c r="P586" t="s">
        <v>8181</v>
      </c>
      <c r="Q586" t="s">
        <v>13890</v>
      </c>
      <c r="R586" t="s">
        <v>13891</v>
      </c>
      <c r="S586" t="s">
        <v>13892</v>
      </c>
      <c r="T586" t="s">
        <v>827</v>
      </c>
      <c r="U586" t="s">
        <v>1627</v>
      </c>
      <c r="V586" t="s">
        <v>13893</v>
      </c>
      <c r="W586" t="s">
        <v>13894</v>
      </c>
      <c r="X586" t="s">
        <v>13895</v>
      </c>
      <c r="Y586" t="s">
        <v>1751</v>
      </c>
      <c r="Z586" t="s">
        <v>13896</v>
      </c>
      <c r="AA586" t="s">
        <v>13897</v>
      </c>
      <c r="AB586" t="s">
        <v>13898</v>
      </c>
      <c r="AC586" t="s">
        <v>13899</v>
      </c>
      <c r="AD586" t="s">
        <v>13900</v>
      </c>
    </row>
    <row r="587" spans="1:30" x14ac:dyDescent="1.25">
      <c r="A587" t="s">
        <v>29</v>
      </c>
      <c r="B587" t="s">
        <v>713</v>
      </c>
      <c r="C587" t="s">
        <v>13901</v>
      </c>
      <c r="D587" t="s">
        <v>13902</v>
      </c>
      <c r="E587" t="s">
        <v>13903</v>
      </c>
      <c r="F587" t="s">
        <v>13904</v>
      </c>
      <c r="G587" t="s">
        <v>13905</v>
      </c>
      <c r="H587" t="s">
        <v>13906</v>
      </c>
      <c r="I587" t="s">
        <v>13907</v>
      </c>
      <c r="J587" t="s">
        <v>13908</v>
      </c>
      <c r="K587" t="s">
        <v>13909</v>
      </c>
      <c r="L587" t="s">
        <v>13910</v>
      </c>
      <c r="M587" t="s">
        <v>13911</v>
      </c>
      <c r="N587" t="s">
        <v>1058</v>
      </c>
      <c r="O587" t="s">
        <v>13912</v>
      </c>
      <c r="P587" t="s">
        <v>4566</v>
      </c>
      <c r="Q587" t="s">
        <v>13913</v>
      </c>
      <c r="R587" t="s">
        <v>13914</v>
      </c>
      <c r="S587" t="s">
        <v>13915</v>
      </c>
      <c r="T587" t="s">
        <v>827</v>
      </c>
      <c r="U587" t="s">
        <v>13916</v>
      </c>
      <c r="V587" t="s">
        <v>13917</v>
      </c>
      <c r="W587" t="s">
        <v>13918</v>
      </c>
      <c r="X587" t="s">
        <v>4912</v>
      </c>
      <c r="Y587" t="s">
        <v>1636</v>
      </c>
      <c r="Z587" t="s">
        <v>13919</v>
      </c>
      <c r="AA587" t="s">
        <v>13920</v>
      </c>
      <c r="AB587" t="s">
        <v>13921</v>
      </c>
      <c r="AC587" t="s">
        <v>13922</v>
      </c>
      <c r="AD587" t="s">
        <v>13923</v>
      </c>
    </row>
    <row r="588" spans="1:30" x14ac:dyDescent="1.25">
      <c r="A588" t="s">
        <v>29</v>
      </c>
      <c r="B588" t="s">
        <v>699</v>
      </c>
      <c r="C588" t="s">
        <v>13924</v>
      </c>
      <c r="D588" t="s">
        <v>13925</v>
      </c>
      <c r="E588" t="s">
        <v>13926</v>
      </c>
      <c r="F588" t="s">
        <v>13927</v>
      </c>
      <c r="G588" t="s">
        <v>13928</v>
      </c>
      <c r="H588" t="s">
        <v>2420</v>
      </c>
      <c r="I588" t="s">
        <v>13929</v>
      </c>
      <c r="J588" t="s">
        <v>13930</v>
      </c>
      <c r="K588" t="s">
        <v>13931</v>
      </c>
      <c r="L588" t="s">
        <v>13932</v>
      </c>
      <c r="M588" t="s">
        <v>13933</v>
      </c>
      <c r="N588" t="s">
        <v>1226</v>
      </c>
      <c r="O588" t="s">
        <v>13934</v>
      </c>
      <c r="P588" t="s">
        <v>13935</v>
      </c>
      <c r="Q588" t="s">
        <v>13936</v>
      </c>
      <c r="R588" t="s">
        <v>13937</v>
      </c>
      <c r="S588" t="s">
        <v>13938</v>
      </c>
      <c r="T588" t="s">
        <v>827</v>
      </c>
      <c r="U588" t="s">
        <v>13939</v>
      </c>
      <c r="V588" t="s">
        <v>8985</v>
      </c>
      <c r="W588" t="s">
        <v>13940</v>
      </c>
      <c r="X588" t="s">
        <v>13941</v>
      </c>
      <c r="Y588" t="s">
        <v>1191</v>
      </c>
      <c r="Z588" t="s">
        <v>13741</v>
      </c>
      <c r="AA588" t="s">
        <v>13942</v>
      </c>
      <c r="AB588" t="s">
        <v>13943</v>
      </c>
      <c r="AC588" t="s">
        <v>13944</v>
      </c>
      <c r="AD588" t="s">
        <v>13945</v>
      </c>
    </row>
    <row r="589" spans="1:30" x14ac:dyDescent="1.25">
      <c r="A589" t="s">
        <v>29</v>
      </c>
      <c r="B589" t="s">
        <v>338</v>
      </c>
      <c r="C589" t="s">
        <v>13946</v>
      </c>
      <c r="D589" t="s">
        <v>13947</v>
      </c>
      <c r="E589" t="s">
        <v>13948</v>
      </c>
      <c r="F589" t="s">
        <v>13949</v>
      </c>
      <c r="G589" t="s">
        <v>13950</v>
      </c>
      <c r="H589" t="s">
        <v>13951</v>
      </c>
      <c r="I589" t="s">
        <v>13952</v>
      </c>
      <c r="J589" t="s">
        <v>13953</v>
      </c>
      <c r="K589" t="s">
        <v>13954</v>
      </c>
      <c r="L589" t="s">
        <v>13955</v>
      </c>
      <c r="M589" t="s">
        <v>13956</v>
      </c>
      <c r="N589" t="s">
        <v>2346</v>
      </c>
      <c r="O589" t="s">
        <v>13957</v>
      </c>
      <c r="P589" t="s">
        <v>3028</v>
      </c>
      <c r="Q589" t="s">
        <v>13958</v>
      </c>
      <c r="R589" t="s">
        <v>13959</v>
      </c>
      <c r="S589" t="s">
        <v>13960</v>
      </c>
      <c r="T589" t="s">
        <v>827</v>
      </c>
      <c r="U589" t="s">
        <v>13961</v>
      </c>
      <c r="V589" t="s">
        <v>13962</v>
      </c>
      <c r="W589" t="s">
        <v>13963</v>
      </c>
      <c r="X589" t="s">
        <v>13964</v>
      </c>
      <c r="Y589" t="s">
        <v>2002</v>
      </c>
      <c r="Z589" t="s">
        <v>13965</v>
      </c>
      <c r="AA589" t="s">
        <v>13966</v>
      </c>
      <c r="AB589" t="s">
        <v>13967</v>
      </c>
      <c r="AC589" t="s">
        <v>13968</v>
      </c>
      <c r="AD589" t="s">
        <v>13969</v>
      </c>
    </row>
    <row r="590" spans="1:30" x14ac:dyDescent="1.25">
      <c r="A590" t="s">
        <v>29</v>
      </c>
      <c r="B590" t="s">
        <v>463</v>
      </c>
      <c r="C590" t="s">
        <v>13970</v>
      </c>
      <c r="D590" t="s">
        <v>13971</v>
      </c>
      <c r="E590" t="s">
        <v>13972</v>
      </c>
      <c r="F590" t="s">
        <v>13973</v>
      </c>
      <c r="G590" t="s">
        <v>13974</v>
      </c>
      <c r="H590" t="s">
        <v>11825</v>
      </c>
      <c r="I590" t="s">
        <v>13975</v>
      </c>
      <c r="J590" t="s">
        <v>13976</v>
      </c>
      <c r="K590" t="s">
        <v>13977</v>
      </c>
      <c r="L590" t="s">
        <v>13978</v>
      </c>
      <c r="M590" t="s">
        <v>13979</v>
      </c>
      <c r="N590" t="s">
        <v>1296</v>
      </c>
      <c r="O590" t="s">
        <v>13980</v>
      </c>
      <c r="P590" t="s">
        <v>13981</v>
      </c>
      <c r="Q590" t="s">
        <v>13982</v>
      </c>
      <c r="R590" t="s">
        <v>13983</v>
      </c>
      <c r="S590" t="s">
        <v>13984</v>
      </c>
      <c r="T590" t="s">
        <v>827</v>
      </c>
      <c r="U590" t="s">
        <v>13985</v>
      </c>
      <c r="V590" t="s">
        <v>13986</v>
      </c>
      <c r="W590" t="s">
        <v>13987</v>
      </c>
      <c r="X590" t="s">
        <v>13988</v>
      </c>
      <c r="Y590" t="s">
        <v>3420</v>
      </c>
      <c r="Z590" t="s">
        <v>13989</v>
      </c>
      <c r="AA590" t="s">
        <v>13990</v>
      </c>
      <c r="AB590" t="s">
        <v>13991</v>
      </c>
      <c r="AC590" t="s">
        <v>13992</v>
      </c>
      <c r="AD590" t="s">
        <v>13993</v>
      </c>
    </row>
    <row r="591" spans="1:30" x14ac:dyDescent="1.25">
      <c r="A591" t="s">
        <v>30</v>
      </c>
      <c r="B591" t="s">
        <v>439</v>
      </c>
      <c r="C591" t="s">
        <v>13994</v>
      </c>
      <c r="D591" t="s">
        <v>13995</v>
      </c>
      <c r="E591" t="s">
        <v>13996</v>
      </c>
      <c r="F591" t="s">
        <v>13997</v>
      </c>
      <c r="G591" t="s">
        <v>13998</v>
      </c>
      <c r="H591" t="s">
        <v>13999</v>
      </c>
      <c r="I591" t="s">
        <v>7672</v>
      </c>
      <c r="J591" t="s">
        <v>14000</v>
      </c>
      <c r="K591" t="s">
        <v>14001</v>
      </c>
      <c r="L591" t="s">
        <v>14002</v>
      </c>
      <c r="M591" t="s">
        <v>14003</v>
      </c>
      <c r="N591" t="s">
        <v>2187</v>
      </c>
      <c r="O591" t="s">
        <v>14004</v>
      </c>
      <c r="P591" t="s">
        <v>1007</v>
      </c>
      <c r="Q591" t="s">
        <v>14005</v>
      </c>
      <c r="R591" t="s">
        <v>14006</v>
      </c>
      <c r="S591" t="s">
        <v>14007</v>
      </c>
      <c r="T591" t="s">
        <v>827</v>
      </c>
      <c r="U591" t="s">
        <v>14008</v>
      </c>
      <c r="V591" t="s">
        <v>14009</v>
      </c>
      <c r="W591" t="s">
        <v>14010</v>
      </c>
      <c r="X591" t="s">
        <v>14011</v>
      </c>
      <c r="Y591" t="s">
        <v>1433</v>
      </c>
      <c r="Z591" t="s">
        <v>14012</v>
      </c>
      <c r="AA591" t="s">
        <v>14013</v>
      </c>
      <c r="AB591" t="s">
        <v>14014</v>
      </c>
      <c r="AC591" t="s">
        <v>14015</v>
      </c>
      <c r="AD591" t="s">
        <v>14016</v>
      </c>
    </row>
    <row r="592" spans="1:30" x14ac:dyDescent="1.25">
      <c r="A592" t="s">
        <v>30</v>
      </c>
      <c r="B592" t="s">
        <v>746</v>
      </c>
      <c r="C592" t="s">
        <v>14017</v>
      </c>
      <c r="D592" t="s">
        <v>14018</v>
      </c>
      <c r="E592" t="s">
        <v>14019</v>
      </c>
      <c r="F592" t="s">
        <v>14020</v>
      </c>
      <c r="G592" t="s">
        <v>14021</v>
      </c>
      <c r="H592" t="s">
        <v>14022</v>
      </c>
      <c r="I592" t="s">
        <v>7694</v>
      </c>
      <c r="J592" t="s">
        <v>14023</v>
      </c>
      <c r="K592" t="s">
        <v>14024</v>
      </c>
      <c r="L592" t="s">
        <v>14025</v>
      </c>
      <c r="M592" t="s">
        <v>14026</v>
      </c>
      <c r="N592" t="s">
        <v>951</v>
      </c>
      <c r="O592" t="s">
        <v>14027</v>
      </c>
      <c r="P592" t="s">
        <v>14028</v>
      </c>
      <c r="Q592" t="s">
        <v>14029</v>
      </c>
      <c r="R592" t="s">
        <v>14030</v>
      </c>
      <c r="S592" t="s">
        <v>14031</v>
      </c>
      <c r="T592" t="s">
        <v>827</v>
      </c>
      <c r="U592" t="s">
        <v>14032</v>
      </c>
      <c r="V592" t="s">
        <v>14033</v>
      </c>
      <c r="W592" t="s">
        <v>14034</v>
      </c>
      <c r="X592" t="s">
        <v>14035</v>
      </c>
      <c r="Y592" t="s">
        <v>858</v>
      </c>
      <c r="Z592" t="s">
        <v>14036</v>
      </c>
      <c r="AA592" t="s">
        <v>14037</v>
      </c>
      <c r="AB592" t="s">
        <v>14038</v>
      </c>
      <c r="AC592" t="s">
        <v>14039</v>
      </c>
      <c r="AD592" t="s">
        <v>14040</v>
      </c>
    </row>
    <row r="593" spans="1:30" x14ac:dyDescent="1.25">
      <c r="A593" t="s">
        <v>30</v>
      </c>
      <c r="B593" t="s">
        <v>465</v>
      </c>
      <c r="C593" t="s">
        <v>14041</v>
      </c>
      <c r="D593" t="s">
        <v>14042</v>
      </c>
      <c r="E593" t="s">
        <v>14043</v>
      </c>
      <c r="F593" t="s">
        <v>14044</v>
      </c>
      <c r="G593" t="s">
        <v>2569</v>
      </c>
      <c r="H593" t="s">
        <v>14045</v>
      </c>
      <c r="I593" t="s">
        <v>7343</v>
      </c>
      <c r="J593" t="s">
        <v>14046</v>
      </c>
      <c r="K593" t="s">
        <v>14047</v>
      </c>
      <c r="L593" t="s">
        <v>14048</v>
      </c>
      <c r="M593" t="s">
        <v>14049</v>
      </c>
      <c r="N593" t="s">
        <v>1296</v>
      </c>
      <c r="O593" t="s">
        <v>14050</v>
      </c>
      <c r="P593" t="s">
        <v>2030</v>
      </c>
      <c r="Q593" t="s">
        <v>14051</v>
      </c>
      <c r="R593" t="s">
        <v>14052</v>
      </c>
      <c r="S593" t="s">
        <v>10268</v>
      </c>
      <c r="T593" t="s">
        <v>827</v>
      </c>
      <c r="U593" t="s">
        <v>14053</v>
      </c>
      <c r="V593" t="s">
        <v>1645</v>
      </c>
      <c r="W593" t="s">
        <v>14054</v>
      </c>
      <c r="X593" t="s">
        <v>3060</v>
      </c>
      <c r="Y593" t="s">
        <v>870</v>
      </c>
      <c r="Z593" t="s">
        <v>2487</v>
      </c>
      <c r="AA593" t="s">
        <v>14055</v>
      </c>
      <c r="AB593" t="s">
        <v>14056</v>
      </c>
      <c r="AC593" t="s">
        <v>14057</v>
      </c>
      <c r="AD593" t="s">
        <v>14058</v>
      </c>
    </row>
    <row r="594" spans="1:30" x14ac:dyDescent="1.25">
      <c r="A594" t="s">
        <v>30</v>
      </c>
      <c r="B594" t="s">
        <v>518</v>
      </c>
      <c r="C594" t="s">
        <v>14059</v>
      </c>
      <c r="D594" t="s">
        <v>14060</v>
      </c>
      <c r="E594" t="s">
        <v>14061</v>
      </c>
      <c r="F594" t="s">
        <v>14062</v>
      </c>
      <c r="G594" t="s">
        <v>14063</v>
      </c>
      <c r="H594" t="s">
        <v>14064</v>
      </c>
      <c r="I594" t="s">
        <v>14065</v>
      </c>
      <c r="J594" t="s">
        <v>14066</v>
      </c>
      <c r="K594" t="s">
        <v>14067</v>
      </c>
      <c r="L594" t="s">
        <v>14068</v>
      </c>
      <c r="M594" t="s">
        <v>14069</v>
      </c>
      <c r="N594" t="s">
        <v>1095</v>
      </c>
      <c r="O594" t="s">
        <v>14070</v>
      </c>
      <c r="P594" t="s">
        <v>3585</v>
      </c>
      <c r="Q594" t="s">
        <v>14071</v>
      </c>
      <c r="R594" t="s">
        <v>14072</v>
      </c>
      <c r="S594" t="s">
        <v>6124</v>
      </c>
      <c r="T594" t="s">
        <v>827</v>
      </c>
      <c r="U594" t="s">
        <v>14073</v>
      </c>
      <c r="V594" t="s">
        <v>14074</v>
      </c>
      <c r="W594" t="s">
        <v>14075</v>
      </c>
      <c r="X594" t="s">
        <v>11346</v>
      </c>
      <c r="Y594" t="s">
        <v>840</v>
      </c>
      <c r="Z594" t="s">
        <v>14076</v>
      </c>
      <c r="AA594" t="s">
        <v>14077</v>
      </c>
      <c r="AB594" t="s">
        <v>14078</v>
      </c>
      <c r="AC594" t="s">
        <v>14079</v>
      </c>
      <c r="AD594" t="s">
        <v>14080</v>
      </c>
    </row>
    <row r="595" spans="1:30" x14ac:dyDescent="1.25">
      <c r="A595" t="s">
        <v>30</v>
      </c>
      <c r="B595" t="s">
        <v>38</v>
      </c>
      <c r="C595" t="s">
        <v>14081</v>
      </c>
      <c r="D595" t="s">
        <v>14082</v>
      </c>
      <c r="E595" t="s">
        <v>14083</v>
      </c>
      <c r="F595" t="s">
        <v>14084</v>
      </c>
      <c r="G595" t="s">
        <v>14085</v>
      </c>
      <c r="H595" t="s">
        <v>14086</v>
      </c>
      <c r="I595" t="s">
        <v>14087</v>
      </c>
      <c r="J595" t="s">
        <v>14088</v>
      </c>
      <c r="K595" t="s">
        <v>14089</v>
      </c>
      <c r="L595" t="s">
        <v>14090</v>
      </c>
      <c r="M595" t="s">
        <v>14091</v>
      </c>
      <c r="N595" t="s">
        <v>858</v>
      </c>
      <c r="O595" t="s">
        <v>14092</v>
      </c>
      <c r="P595" t="s">
        <v>953</v>
      </c>
      <c r="Q595" t="s">
        <v>14093</v>
      </c>
      <c r="R595" t="s">
        <v>14094</v>
      </c>
      <c r="S595" t="s">
        <v>14095</v>
      </c>
      <c r="T595" t="s">
        <v>827</v>
      </c>
      <c r="U595" t="s">
        <v>14096</v>
      </c>
      <c r="V595" t="s">
        <v>14097</v>
      </c>
      <c r="W595" t="s">
        <v>14098</v>
      </c>
      <c r="X595" t="s">
        <v>14099</v>
      </c>
      <c r="Y595" t="s">
        <v>1095</v>
      </c>
      <c r="Z595" t="s">
        <v>14100</v>
      </c>
      <c r="AA595" t="s">
        <v>14101</v>
      </c>
      <c r="AB595" t="s">
        <v>14102</v>
      </c>
      <c r="AC595" t="s">
        <v>14103</v>
      </c>
      <c r="AD595" t="s">
        <v>14104</v>
      </c>
    </row>
    <row r="596" spans="1:30" x14ac:dyDescent="1.25">
      <c r="A596" t="s">
        <v>30</v>
      </c>
      <c r="B596" t="s">
        <v>360</v>
      </c>
      <c r="C596" t="s">
        <v>14105</v>
      </c>
      <c r="D596" t="s">
        <v>14106</v>
      </c>
      <c r="E596" t="s">
        <v>14107</v>
      </c>
      <c r="F596" t="s">
        <v>14108</v>
      </c>
      <c r="G596" t="s">
        <v>14109</v>
      </c>
      <c r="H596" t="s">
        <v>14110</v>
      </c>
      <c r="I596" t="s">
        <v>14111</v>
      </c>
      <c r="J596" t="s">
        <v>14112</v>
      </c>
      <c r="K596" t="s">
        <v>14113</v>
      </c>
      <c r="L596" t="s">
        <v>14114</v>
      </c>
      <c r="M596" t="s">
        <v>14115</v>
      </c>
      <c r="N596" t="s">
        <v>1850</v>
      </c>
      <c r="O596" t="s">
        <v>14116</v>
      </c>
      <c r="P596" t="s">
        <v>4957</v>
      </c>
      <c r="Q596" t="s">
        <v>14117</v>
      </c>
      <c r="R596" t="s">
        <v>14118</v>
      </c>
      <c r="S596" t="s">
        <v>4175</v>
      </c>
      <c r="T596" t="s">
        <v>827</v>
      </c>
      <c r="U596" t="s">
        <v>14119</v>
      </c>
      <c r="V596" t="s">
        <v>14120</v>
      </c>
      <c r="W596" t="s">
        <v>14121</v>
      </c>
      <c r="X596" t="s">
        <v>14122</v>
      </c>
      <c r="Y596" t="s">
        <v>1611</v>
      </c>
      <c r="Z596" t="s">
        <v>14123</v>
      </c>
      <c r="AA596" t="s">
        <v>14124</v>
      </c>
      <c r="AB596" t="s">
        <v>14125</v>
      </c>
      <c r="AC596" t="s">
        <v>14126</v>
      </c>
      <c r="AD596" t="s">
        <v>14127</v>
      </c>
    </row>
    <row r="597" spans="1:30" x14ac:dyDescent="1.25">
      <c r="A597" t="s">
        <v>30</v>
      </c>
      <c r="B597" t="s">
        <v>752</v>
      </c>
      <c r="C597" t="s">
        <v>14128</v>
      </c>
      <c r="D597" t="s">
        <v>14129</v>
      </c>
      <c r="E597" t="s">
        <v>14130</v>
      </c>
      <c r="F597" t="s">
        <v>14131</v>
      </c>
      <c r="G597" t="s">
        <v>14132</v>
      </c>
      <c r="H597" t="s">
        <v>14133</v>
      </c>
      <c r="I597" t="s">
        <v>14134</v>
      </c>
      <c r="J597" t="s">
        <v>14135</v>
      </c>
      <c r="K597" t="s">
        <v>14136</v>
      </c>
      <c r="L597" t="s">
        <v>14137</v>
      </c>
      <c r="M597" t="s">
        <v>14138</v>
      </c>
      <c r="N597" t="s">
        <v>1850</v>
      </c>
      <c r="O597" t="s">
        <v>14139</v>
      </c>
      <c r="P597" t="s">
        <v>2070</v>
      </c>
      <c r="Q597" t="s">
        <v>14140</v>
      </c>
      <c r="R597" t="s">
        <v>14141</v>
      </c>
      <c r="S597" t="s">
        <v>9787</v>
      </c>
      <c r="T597" t="s">
        <v>827</v>
      </c>
      <c r="U597" t="s">
        <v>14142</v>
      </c>
      <c r="V597" t="s">
        <v>14143</v>
      </c>
      <c r="W597" t="s">
        <v>14144</v>
      </c>
      <c r="X597" t="s">
        <v>14145</v>
      </c>
      <c r="Y597" t="s">
        <v>1619</v>
      </c>
      <c r="Z597" t="s">
        <v>14146</v>
      </c>
      <c r="AA597" t="s">
        <v>14147</v>
      </c>
      <c r="AB597" t="s">
        <v>14148</v>
      </c>
      <c r="AC597" t="s">
        <v>14149</v>
      </c>
      <c r="AD597" t="s">
        <v>14150</v>
      </c>
    </row>
    <row r="598" spans="1:30" x14ac:dyDescent="1.25">
      <c r="A598" t="s">
        <v>30</v>
      </c>
      <c r="B598" t="s">
        <v>374</v>
      </c>
      <c r="C598" t="s">
        <v>14151</v>
      </c>
      <c r="D598" t="s">
        <v>14152</v>
      </c>
      <c r="E598" t="s">
        <v>14153</v>
      </c>
      <c r="F598" t="s">
        <v>14154</v>
      </c>
      <c r="G598" t="s">
        <v>14155</v>
      </c>
      <c r="H598" t="s">
        <v>14156</v>
      </c>
      <c r="I598" t="s">
        <v>7694</v>
      </c>
      <c r="J598" t="s">
        <v>14157</v>
      </c>
      <c r="K598" t="s">
        <v>14158</v>
      </c>
      <c r="L598" t="s">
        <v>14159</v>
      </c>
      <c r="M598" t="s">
        <v>14160</v>
      </c>
      <c r="N598" t="s">
        <v>1041</v>
      </c>
      <c r="O598" t="s">
        <v>14161</v>
      </c>
      <c r="P598" t="s">
        <v>6766</v>
      </c>
      <c r="Q598" t="s">
        <v>14162</v>
      </c>
      <c r="R598" t="s">
        <v>14163</v>
      </c>
      <c r="S598" t="s">
        <v>3170</v>
      </c>
      <c r="T598" t="s">
        <v>827</v>
      </c>
      <c r="U598" t="s">
        <v>14164</v>
      </c>
      <c r="V598" t="s">
        <v>14165</v>
      </c>
      <c r="W598" t="s">
        <v>14166</v>
      </c>
      <c r="X598" t="s">
        <v>14167</v>
      </c>
      <c r="Y598" t="s">
        <v>1121</v>
      </c>
      <c r="Z598" t="s">
        <v>14168</v>
      </c>
      <c r="AA598" t="s">
        <v>14169</v>
      </c>
      <c r="AB598" t="s">
        <v>14170</v>
      </c>
      <c r="AC598" t="s">
        <v>14171</v>
      </c>
      <c r="AD598" t="s">
        <v>14172</v>
      </c>
    </row>
    <row r="599" spans="1:30" x14ac:dyDescent="1.25">
      <c r="A599" t="s">
        <v>30</v>
      </c>
      <c r="B599" t="s">
        <v>496</v>
      </c>
      <c r="C599" t="s">
        <v>14173</v>
      </c>
      <c r="D599" t="s">
        <v>14174</v>
      </c>
      <c r="E599" t="s">
        <v>14175</v>
      </c>
      <c r="F599" t="s">
        <v>14176</v>
      </c>
      <c r="G599" t="s">
        <v>14177</v>
      </c>
      <c r="H599" t="s">
        <v>14178</v>
      </c>
      <c r="I599" t="s">
        <v>14179</v>
      </c>
      <c r="J599" t="s">
        <v>14180</v>
      </c>
      <c r="K599" t="s">
        <v>14181</v>
      </c>
      <c r="L599" t="s">
        <v>14182</v>
      </c>
      <c r="M599" t="s">
        <v>14183</v>
      </c>
      <c r="N599" t="s">
        <v>1095</v>
      </c>
      <c r="O599" t="s">
        <v>14184</v>
      </c>
      <c r="P599" t="s">
        <v>9937</v>
      </c>
      <c r="Q599" t="s">
        <v>14185</v>
      </c>
      <c r="R599" t="s">
        <v>14186</v>
      </c>
      <c r="S599" t="s">
        <v>14187</v>
      </c>
      <c r="T599" t="s">
        <v>827</v>
      </c>
      <c r="U599" t="s">
        <v>14188</v>
      </c>
      <c r="V599" t="s">
        <v>14189</v>
      </c>
      <c r="W599" t="s">
        <v>14190</v>
      </c>
      <c r="X599" t="s">
        <v>14191</v>
      </c>
      <c r="Y599" t="s">
        <v>1095</v>
      </c>
      <c r="Z599" t="s">
        <v>12700</v>
      </c>
      <c r="AA599" t="s">
        <v>14192</v>
      </c>
      <c r="AB599" t="s">
        <v>14193</v>
      </c>
      <c r="AC599" t="s">
        <v>14194</v>
      </c>
      <c r="AD599" t="s">
        <v>14195</v>
      </c>
    </row>
    <row r="600" spans="1:30" x14ac:dyDescent="1.25">
      <c r="A600" t="s">
        <v>30</v>
      </c>
      <c r="B600" t="s">
        <v>327</v>
      </c>
      <c r="C600" t="s">
        <v>14196</v>
      </c>
      <c r="D600" t="s">
        <v>14197</v>
      </c>
      <c r="E600" t="s">
        <v>14198</v>
      </c>
      <c r="F600" t="s">
        <v>14199</v>
      </c>
      <c r="G600" t="s">
        <v>14200</v>
      </c>
      <c r="H600" t="s">
        <v>14201</v>
      </c>
      <c r="I600" t="s">
        <v>14111</v>
      </c>
      <c r="J600" t="s">
        <v>14202</v>
      </c>
      <c r="K600" t="s">
        <v>14203</v>
      </c>
      <c r="L600" t="s">
        <v>14204</v>
      </c>
      <c r="M600" t="s">
        <v>14205</v>
      </c>
      <c r="N600" t="s">
        <v>1433</v>
      </c>
      <c r="O600" t="s">
        <v>14206</v>
      </c>
      <c r="P600" t="s">
        <v>956</v>
      </c>
      <c r="Q600" t="s">
        <v>14207</v>
      </c>
      <c r="R600" t="s">
        <v>14208</v>
      </c>
      <c r="S600" t="s">
        <v>14209</v>
      </c>
      <c r="T600" t="s">
        <v>827</v>
      </c>
      <c r="U600" t="s">
        <v>14210</v>
      </c>
      <c r="V600" t="s">
        <v>5794</v>
      </c>
      <c r="W600" t="s">
        <v>6108</v>
      </c>
      <c r="X600" t="s">
        <v>14211</v>
      </c>
      <c r="Y600" t="s">
        <v>979</v>
      </c>
      <c r="Z600" t="s">
        <v>14212</v>
      </c>
      <c r="AA600" t="s">
        <v>14213</v>
      </c>
      <c r="AB600" t="s">
        <v>14214</v>
      </c>
      <c r="AC600" t="s">
        <v>14215</v>
      </c>
      <c r="AD600" t="s">
        <v>14216</v>
      </c>
    </row>
    <row r="601" spans="1:30" x14ac:dyDescent="1.25">
      <c r="A601" t="s">
        <v>30</v>
      </c>
      <c r="B601" t="s">
        <v>274</v>
      </c>
      <c r="C601" t="s">
        <v>14217</v>
      </c>
      <c r="D601" t="s">
        <v>14218</v>
      </c>
      <c r="E601" t="s">
        <v>14219</v>
      </c>
      <c r="F601" t="s">
        <v>14220</v>
      </c>
      <c r="G601" t="s">
        <v>14221</v>
      </c>
      <c r="H601" t="s">
        <v>10280</v>
      </c>
      <c r="I601" t="s">
        <v>14222</v>
      </c>
      <c r="J601" t="s">
        <v>14223</v>
      </c>
      <c r="K601" t="s">
        <v>14224</v>
      </c>
      <c r="L601" t="s">
        <v>14225</v>
      </c>
      <c r="M601" t="s">
        <v>14226</v>
      </c>
      <c r="N601" t="s">
        <v>1552</v>
      </c>
      <c r="O601" t="s">
        <v>14227</v>
      </c>
      <c r="P601" t="s">
        <v>14228</v>
      </c>
      <c r="Q601" t="s">
        <v>14229</v>
      </c>
      <c r="R601" t="s">
        <v>14230</v>
      </c>
      <c r="S601" t="s">
        <v>4675</v>
      </c>
      <c r="T601" t="s">
        <v>827</v>
      </c>
      <c r="U601" t="s">
        <v>14231</v>
      </c>
      <c r="V601" t="s">
        <v>14232</v>
      </c>
      <c r="W601" t="s">
        <v>14233</v>
      </c>
      <c r="X601" t="s">
        <v>14234</v>
      </c>
      <c r="Y601" t="s">
        <v>1064</v>
      </c>
      <c r="Z601" t="s">
        <v>14235</v>
      </c>
      <c r="AA601" t="s">
        <v>14236</v>
      </c>
      <c r="AB601" t="s">
        <v>14237</v>
      </c>
      <c r="AC601" t="s">
        <v>14238</v>
      </c>
      <c r="AD601" t="s">
        <v>14239</v>
      </c>
    </row>
    <row r="602" spans="1:30" x14ac:dyDescent="1.25">
      <c r="A602" t="s">
        <v>30</v>
      </c>
      <c r="B602" t="s">
        <v>297</v>
      </c>
      <c r="C602" t="s">
        <v>14240</v>
      </c>
      <c r="D602" t="s">
        <v>14241</v>
      </c>
      <c r="E602" t="s">
        <v>14242</v>
      </c>
      <c r="F602" t="s">
        <v>14243</v>
      </c>
      <c r="G602" t="s">
        <v>14244</v>
      </c>
      <c r="H602" t="s">
        <v>14245</v>
      </c>
      <c r="I602" t="s">
        <v>7672</v>
      </c>
      <c r="J602" t="s">
        <v>14246</v>
      </c>
      <c r="K602" t="s">
        <v>14247</v>
      </c>
      <c r="L602" t="s">
        <v>14248</v>
      </c>
      <c r="M602" t="s">
        <v>14249</v>
      </c>
      <c r="N602" t="s">
        <v>1095</v>
      </c>
      <c r="O602" t="s">
        <v>14250</v>
      </c>
      <c r="P602" t="s">
        <v>3515</v>
      </c>
      <c r="Q602" t="s">
        <v>14251</v>
      </c>
      <c r="R602" t="s">
        <v>14252</v>
      </c>
      <c r="S602" t="s">
        <v>10451</v>
      </c>
      <c r="T602" t="s">
        <v>827</v>
      </c>
      <c r="U602" t="s">
        <v>5041</v>
      </c>
      <c r="V602" t="s">
        <v>14253</v>
      </c>
      <c r="W602" t="s">
        <v>14254</v>
      </c>
      <c r="X602" t="s">
        <v>14255</v>
      </c>
      <c r="Y602" t="s">
        <v>1121</v>
      </c>
      <c r="Z602" t="s">
        <v>14256</v>
      </c>
      <c r="AA602" t="s">
        <v>14257</v>
      </c>
      <c r="AB602" t="s">
        <v>14258</v>
      </c>
      <c r="AC602" t="s">
        <v>14259</v>
      </c>
      <c r="AD602" t="s">
        <v>14260</v>
      </c>
    </row>
    <row r="603" spans="1:30" x14ac:dyDescent="1.25">
      <c r="A603" t="s">
        <v>30</v>
      </c>
      <c r="B603" t="s">
        <v>311</v>
      </c>
      <c r="C603" t="s">
        <v>14261</v>
      </c>
      <c r="D603" t="s">
        <v>14262</v>
      </c>
      <c r="E603" t="s">
        <v>14263</v>
      </c>
      <c r="F603" t="s">
        <v>14264</v>
      </c>
      <c r="G603" t="s">
        <v>14265</v>
      </c>
      <c r="H603" t="s">
        <v>14266</v>
      </c>
      <c r="I603" t="s">
        <v>7107</v>
      </c>
      <c r="J603" t="s">
        <v>14267</v>
      </c>
      <c r="K603" t="s">
        <v>14268</v>
      </c>
      <c r="L603" t="s">
        <v>14269</v>
      </c>
      <c r="M603" t="s">
        <v>14270</v>
      </c>
      <c r="N603" t="s">
        <v>1968</v>
      </c>
      <c r="O603" t="s">
        <v>14271</v>
      </c>
      <c r="P603" t="s">
        <v>9864</v>
      </c>
      <c r="Q603" t="s">
        <v>14272</v>
      </c>
      <c r="R603" t="s">
        <v>14273</v>
      </c>
      <c r="S603" t="s">
        <v>14274</v>
      </c>
      <c r="T603" t="s">
        <v>827</v>
      </c>
      <c r="U603" t="s">
        <v>14275</v>
      </c>
      <c r="V603" t="s">
        <v>14276</v>
      </c>
      <c r="W603" t="s">
        <v>6691</v>
      </c>
      <c r="X603" t="s">
        <v>14277</v>
      </c>
      <c r="Y603" t="s">
        <v>1005</v>
      </c>
      <c r="Z603" t="s">
        <v>14278</v>
      </c>
      <c r="AA603" t="s">
        <v>14279</v>
      </c>
      <c r="AB603" t="s">
        <v>14280</v>
      </c>
      <c r="AC603" t="s">
        <v>14281</v>
      </c>
      <c r="AD603" t="s">
        <v>14282</v>
      </c>
    </row>
    <row r="604" spans="1:30" x14ac:dyDescent="1.25">
      <c r="A604" t="s">
        <v>30</v>
      </c>
      <c r="B604" t="s">
        <v>315</v>
      </c>
      <c r="C604" t="s">
        <v>14283</v>
      </c>
      <c r="D604" t="s">
        <v>14284</v>
      </c>
      <c r="E604" t="s">
        <v>14285</v>
      </c>
      <c r="F604" t="s">
        <v>14286</v>
      </c>
      <c r="G604" t="s">
        <v>14287</v>
      </c>
      <c r="H604" t="s">
        <v>14288</v>
      </c>
      <c r="I604" t="s">
        <v>7672</v>
      </c>
      <c r="J604" t="s">
        <v>14289</v>
      </c>
      <c r="K604" t="s">
        <v>14290</v>
      </c>
      <c r="L604" t="s">
        <v>14291</v>
      </c>
      <c r="M604" t="s">
        <v>14292</v>
      </c>
      <c r="N604" t="s">
        <v>1005</v>
      </c>
      <c r="O604" t="s">
        <v>14293</v>
      </c>
      <c r="P604" t="s">
        <v>5296</v>
      </c>
      <c r="Q604" t="s">
        <v>14294</v>
      </c>
      <c r="R604" t="s">
        <v>14295</v>
      </c>
      <c r="S604" t="s">
        <v>14296</v>
      </c>
      <c r="T604" t="s">
        <v>827</v>
      </c>
      <c r="U604" t="s">
        <v>14297</v>
      </c>
      <c r="V604" t="s">
        <v>14298</v>
      </c>
      <c r="W604" t="s">
        <v>10685</v>
      </c>
      <c r="X604" t="s">
        <v>14299</v>
      </c>
      <c r="Y604" t="s">
        <v>1433</v>
      </c>
      <c r="Z604" t="s">
        <v>14300</v>
      </c>
      <c r="AA604" t="s">
        <v>14301</v>
      </c>
      <c r="AB604" t="s">
        <v>14302</v>
      </c>
      <c r="AC604" t="s">
        <v>14303</v>
      </c>
      <c r="AD604" t="s">
        <v>14304</v>
      </c>
    </row>
    <row r="605" spans="1:30" x14ac:dyDescent="1.25">
      <c r="A605" t="s">
        <v>30</v>
      </c>
      <c r="B605" t="s">
        <v>339</v>
      </c>
      <c r="C605" t="s">
        <v>14305</v>
      </c>
      <c r="D605" t="s">
        <v>14306</v>
      </c>
      <c r="E605" t="s">
        <v>14307</v>
      </c>
      <c r="F605" t="s">
        <v>14308</v>
      </c>
      <c r="G605" t="s">
        <v>14309</v>
      </c>
      <c r="H605" t="s">
        <v>14310</v>
      </c>
      <c r="I605" t="s">
        <v>7532</v>
      </c>
      <c r="J605" t="s">
        <v>14311</v>
      </c>
      <c r="K605" t="s">
        <v>14312</v>
      </c>
      <c r="L605" t="s">
        <v>14313</v>
      </c>
      <c r="M605" t="s">
        <v>14314</v>
      </c>
      <c r="N605" t="s">
        <v>1619</v>
      </c>
      <c r="O605" t="s">
        <v>14315</v>
      </c>
      <c r="P605" t="s">
        <v>2002</v>
      </c>
      <c r="Q605" t="s">
        <v>14316</v>
      </c>
      <c r="R605" t="s">
        <v>14317</v>
      </c>
      <c r="S605" t="s">
        <v>14318</v>
      </c>
      <c r="T605" t="s">
        <v>827</v>
      </c>
      <c r="U605" t="s">
        <v>14319</v>
      </c>
      <c r="V605" t="s">
        <v>14320</v>
      </c>
      <c r="W605" t="s">
        <v>14321</v>
      </c>
      <c r="X605" t="s">
        <v>14322</v>
      </c>
      <c r="Y605" t="s">
        <v>1640</v>
      </c>
      <c r="Z605" t="s">
        <v>14323</v>
      </c>
      <c r="AA605" t="s">
        <v>14324</v>
      </c>
      <c r="AB605" t="s">
        <v>14325</v>
      </c>
      <c r="AC605" t="s">
        <v>14326</v>
      </c>
      <c r="AD605" t="s">
        <v>14327</v>
      </c>
    </row>
    <row r="606" spans="1:30" x14ac:dyDescent="1.25">
      <c r="A606" t="s">
        <v>30</v>
      </c>
      <c r="B606" t="s">
        <v>117</v>
      </c>
      <c r="C606" t="s">
        <v>14328</v>
      </c>
      <c r="D606" t="s">
        <v>14329</v>
      </c>
      <c r="E606" t="s">
        <v>14330</v>
      </c>
      <c r="F606" t="s">
        <v>14331</v>
      </c>
      <c r="G606" t="s">
        <v>10379</v>
      </c>
      <c r="H606" t="s">
        <v>14332</v>
      </c>
      <c r="I606" t="s">
        <v>7249</v>
      </c>
      <c r="J606" t="s">
        <v>14333</v>
      </c>
      <c r="K606" t="s">
        <v>14334</v>
      </c>
      <c r="L606" t="s">
        <v>14335</v>
      </c>
      <c r="M606" t="s">
        <v>14336</v>
      </c>
      <c r="N606" t="s">
        <v>858</v>
      </c>
      <c r="O606" t="s">
        <v>14337</v>
      </c>
      <c r="P606" t="s">
        <v>4164</v>
      </c>
      <c r="Q606" t="s">
        <v>14338</v>
      </c>
      <c r="R606" t="s">
        <v>14339</v>
      </c>
      <c r="S606" t="s">
        <v>14340</v>
      </c>
      <c r="T606" t="s">
        <v>827</v>
      </c>
      <c r="U606" t="s">
        <v>14341</v>
      </c>
      <c r="V606" t="s">
        <v>14342</v>
      </c>
      <c r="W606" t="s">
        <v>14343</v>
      </c>
      <c r="X606" t="s">
        <v>14344</v>
      </c>
      <c r="Y606" t="s">
        <v>1175</v>
      </c>
      <c r="Z606" t="s">
        <v>14345</v>
      </c>
      <c r="AA606" t="s">
        <v>14346</v>
      </c>
      <c r="AB606" t="s">
        <v>14347</v>
      </c>
      <c r="AC606" t="s">
        <v>14348</v>
      </c>
      <c r="AD606" t="s">
        <v>14349</v>
      </c>
    </row>
    <row r="607" spans="1:30" x14ac:dyDescent="1.25">
      <c r="A607" t="s">
        <v>30</v>
      </c>
      <c r="B607" t="s">
        <v>409</v>
      </c>
      <c r="C607" t="s">
        <v>14350</v>
      </c>
      <c r="D607" t="s">
        <v>14351</v>
      </c>
      <c r="E607" t="s">
        <v>14352</v>
      </c>
      <c r="F607" t="s">
        <v>14353</v>
      </c>
      <c r="G607" t="s">
        <v>14354</v>
      </c>
      <c r="H607" t="s">
        <v>14355</v>
      </c>
      <c r="I607" t="s">
        <v>14356</v>
      </c>
      <c r="J607" t="s">
        <v>14357</v>
      </c>
      <c r="K607" t="s">
        <v>14358</v>
      </c>
      <c r="L607" t="s">
        <v>14359</v>
      </c>
      <c r="M607" t="s">
        <v>14360</v>
      </c>
      <c r="N607" t="s">
        <v>858</v>
      </c>
      <c r="O607" t="s">
        <v>14361</v>
      </c>
      <c r="P607" t="s">
        <v>14362</v>
      </c>
      <c r="Q607" t="s">
        <v>14363</v>
      </c>
      <c r="R607" t="s">
        <v>14364</v>
      </c>
      <c r="S607" t="s">
        <v>6420</v>
      </c>
      <c r="T607" t="s">
        <v>827</v>
      </c>
      <c r="U607" t="s">
        <v>14365</v>
      </c>
      <c r="V607" t="s">
        <v>14366</v>
      </c>
      <c r="W607" t="s">
        <v>14367</v>
      </c>
      <c r="X607" t="s">
        <v>14368</v>
      </c>
      <c r="Y607" t="s">
        <v>2187</v>
      </c>
      <c r="Z607" t="s">
        <v>14369</v>
      </c>
      <c r="AA607" t="s">
        <v>14370</v>
      </c>
      <c r="AB607" t="s">
        <v>14371</v>
      </c>
      <c r="AC607" t="s">
        <v>14372</v>
      </c>
      <c r="AD607" t="s">
        <v>14373</v>
      </c>
    </row>
    <row r="608" spans="1:30" x14ac:dyDescent="1.25">
      <c r="A608" t="s">
        <v>30</v>
      </c>
      <c r="B608" t="s">
        <v>438</v>
      </c>
      <c r="C608" t="s">
        <v>14374</v>
      </c>
      <c r="D608" t="s">
        <v>14375</v>
      </c>
      <c r="E608" t="s">
        <v>14376</v>
      </c>
      <c r="F608" t="s">
        <v>14377</v>
      </c>
      <c r="G608" t="s">
        <v>14378</v>
      </c>
      <c r="H608" t="s">
        <v>14379</v>
      </c>
      <c r="I608" t="s">
        <v>14380</v>
      </c>
      <c r="J608" t="s">
        <v>14381</v>
      </c>
      <c r="K608" t="s">
        <v>14382</v>
      </c>
      <c r="L608" t="s">
        <v>14383</v>
      </c>
      <c r="M608" t="s">
        <v>14384</v>
      </c>
      <c r="N608" t="s">
        <v>1296</v>
      </c>
      <c r="O608" t="s">
        <v>14385</v>
      </c>
      <c r="P608" t="s">
        <v>5638</v>
      </c>
      <c r="Q608" t="s">
        <v>14386</v>
      </c>
      <c r="R608" t="s">
        <v>14387</v>
      </c>
      <c r="S608" t="s">
        <v>14388</v>
      </c>
      <c r="T608" t="s">
        <v>827</v>
      </c>
      <c r="U608" t="s">
        <v>14389</v>
      </c>
      <c r="V608" t="s">
        <v>14390</v>
      </c>
      <c r="W608" t="s">
        <v>14391</v>
      </c>
      <c r="X608" t="s">
        <v>14392</v>
      </c>
      <c r="Y608" t="s">
        <v>858</v>
      </c>
      <c r="Z608" t="s">
        <v>14393</v>
      </c>
      <c r="AA608" t="s">
        <v>14394</v>
      </c>
      <c r="AB608" t="s">
        <v>14395</v>
      </c>
      <c r="AC608" t="s">
        <v>14396</v>
      </c>
      <c r="AD608" t="s">
        <v>14397</v>
      </c>
    </row>
    <row r="609" spans="1:30" x14ac:dyDescent="1.25">
      <c r="A609" t="s">
        <v>30</v>
      </c>
      <c r="B609" t="s">
        <v>466</v>
      </c>
      <c r="C609" t="s">
        <v>14398</v>
      </c>
      <c r="D609" t="s">
        <v>14399</v>
      </c>
      <c r="E609" t="s">
        <v>14400</v>
      </c>
      <c r="F609" t="s">
        <v>7306</v>
      </c>
      <c r="G609" t="s">
        <v>14401</v>
      </c>
      <c r="H609" t="s">
        <v>3920</v>
      </c>
      <c r="I609" t="s">
        <v>7086</v>
      </c>
      <c r="J609" t="s">
        <v>14402</v>
      </c>
      <c r="K609" t="s">
        <v>14403</v>
      </c>
      <c r="L609" t="s">
        <v>14404</v>
      </c>
      <c r="M609" t="s">
        <v>14405</v>
      </c>
      <c r="N609" t="s">
        <v>2255</v>
      </c>
      <c r="O609" t="s">
        <v>14406</v>
      </c>
      <c r="P609" t="s">
        <v>1640</v>
      </c>
      <c r="Q609" t="s">
        <v>14407</v>
      </c>
      <c r="R609" t="s">
        <v>14408</v>
      </c>
      <c r="S609" t="s">
        <v>1998</v>
      </c>
      <c r="T609" t="s">
        <v>827</v>
      </c>
      <c r="U609" t="s">
        <v>14409</v>
      </c>
      <c r="V609" t="s">
        <v>14410</v>
      </c>
      <c r="W609" t="s">
        <v>9339</v>
      </c>
      <c r="X609" t="s">
        <v>14411</v>
      </c>
      <c r="Y609" t="s">
        <v>837</v>
      </c>
      <c r="Z609" t="s">
        <v>14412</v>
      </c>
      <c r="AA609" t="s">
        <v>14413</v>
      </c>
      <c r="AB609" t="s">
        <v>14414</v>
      </c>
      <c r="AC609" t="s">
        <v>14415</v>
      </c>
      <c r="AD609" t="s">
        <v>14416</v>
      </c>
    </row>
    <row r="610" spans="1:30" x14ac:dyDescent="1.25">
      <c r="A610" t="s">
        <v>30</v>
      </c>
      <c r="B610" t="s">
        <v>453</v>
      </c>
      <c r="C610" t="s">
        <v>14417</v>
      </c>
      <c r="D610" t="s">
        <v>14418</v>
      </c>
      <c r="E610" t="s">
        <v>14419</v>
      </c>
      <c r="F610" t="s">
        <v>14420</v>
      </c>
      <c r="G610" t="s">
        <v>14421</v>
      </c>
      <c r="H610" t="s">
        <v>14422</v>
      </c>
      <c r="I610" t="s">
        <v>14111</v>
      </c>
      <c r="J610" t="s">
        <v>14423</v>
      </c>
      <c r="K610" t="s">
        <v>14424</v>
      </c>
      <c r="L610" t="s">
        <v>14425</v>
      </c>
      <c r="M610" t="s">
        <v>14426</v>
      </c>
      <c r="N610" t="s">
        <v>1005</v>
      </c>
      <c r="O610" t="s">
        <v>14427</v>
      </c>
      <c r="P610" t="s">
        <v>14428</v>
      </c>
      <c r="Q610" t="s">
        <v>14429</v>
      </c>
      <c r="R610" t="s">
        <v>14430</v>
      </c>
      <c r="S610" t="s">
        <v>14431</v>
      </c>
      <c r="T610" t="s">
        <v>827</v>
      </c>
      <c r="U610" t="s">
        <v>14432</v>
      </c>
      <c r="V610" t="s">
        <v>14433</v>
      </c>
      <c r="W610" t="s">
        <v>14434</v>
      </c>
      <c r="X610" t="s">
        <v>14435</v>
      </c>
      <c r="Y610" t="s">
        <v>1611</v>
      </c>
      <c r="Z610" t="s">
        <v>14436</v>
      </c>
      <c r="AA610" t="s">
        <v>14437</v>
      </c>
      <c r="AB610" t="s">
        <v>14438</v>
      </c>
      <c r="AC610" t="s">
        <v>14439</v>
      </c>
      <c r="AD610" t="s">
        <v>14440</v>
      </c>
    </row>
    <row r="611" spans="1:30" x14ac:dyDescent="1.25">
      <c r="A611" t="s">
        <v>30</v>
      </c>
      <c r="B611" t="s">
        <v>490</v>
      </c>
      <c r="C611" t="s">
        <v>14441</v>
      </c>
      <c r="D611" t="s">
        <v>14442</v>
      </c>
      <c r="E611" t="s">
        <v>14443</v>
      </c>
      <c r="F611" t="s">
        <v>14444</v>
      </c>
      <c r="G611" t="s">
        <v>14445</v>
      </c>
      <c r="H611" t="s">
        <v>6370</v>
      </c>
      <c r="I611" t="s">
        <v>14446</v>
      </c>
      <c r="J611" t="s">
        <v>14447</v>
      </c>
      <c r="K611" t="s">
        <v>14448</v>
      </c>
      <c r="L611" t="s">
        <v>14449</v>
      </c>
      <c r="M611" t="s">
        <v>14450</v>
      </c>
      <c r="N611" t="s">
        <v>1058</v>
      </c>
      <c r="O611" t="s">
        <v>14451</v>
      </c>
      <c r="P611" t="s">
        <v>4111</v>
      </c>
      <c r="Q611" t="s">
        <v>14452</v>
      </c>
      <c r="R611" t="s">
        <v>14453</v>
      </c>
      <c r="S611" t="s">
        <v>14454</v>
      </c>
      <c r="T611" t="s">
        <v>827</v>
      </c>
      <c r="U611" t="s">
        <v>14455</v>
      </c>
      <c r="V611" t="s">
        <v>14456</v>
      </c>
      <c r="W611" t="s">
        <v>14457</v>
      </c>
      <c r="X611" t="s">
        <v>14458</v>
      </c>
      <c r="Y611" t="s">
        <v>1005</v>
      </c>
      <c r="Z611" t="s">
        <v>14459</v>
      </c>
      <c r="AA611" t="s">
        <v>14460</v>
      </c>
      <c r="AB611" t="s">
        <v>14461</v>
      </c>
      <c r="AC611" t="s">
        <v>14462</v>
      </c>
      <c r="AD611" t="s">
        <v>14463</v>
      </c>
    </row>
    <row r="612" spans="1:30" x14ac:dyDescent="1.25">
      <c r="A612" t="s">
        <v>30</v>
      </c>
      <c r="B612" t="s">
        <v>516</v>
      </c>
      <c r="C612" t="s">
        <v>14464</v>
      </c>
      <c r="D612" t="s">
        <v>14465</v>
      </c>
      <c r="E612" t="s">
        <v>14466</v>
      </c>
      <c r="F612" t="s">
        <v>14467</v>
      </c>
      <c r="G612" t="s">
        <v>14468</v>
      </c>
      <c r="H612" t="s">
        <v>14469</v>
      </c>
      <c r="I612" t="s">
        <v>1053</v>
      </c>
      <c r="J612" t="s">
        <v>14470</v>
      </c>
      <c r="K612" t="s">
        <v>14471</v>
      </c>
      <c r="L612" t="s">
        <v>14472</v>
      </c>
      <c r="M612" t="s">
        <v>14473</v>
      </c>
      <c r="N612" t="s">
        <v>979</v>
      </c>
      <c r="O612" t="s">
        <v>14474</v>
      </c>
      <c r="P612" t="s">
        <v>1010</v>
      </c>
      <c r="Q612" t="s">
        <v>14475</v>
      </c>
      <c r="R612" t="s">
        <v>14476</v>
      </c>
      <c r="S612" t="s">
        <v>14477</v>
      </c>
      <c r="T612" t="s">
        <v>827</v>
      </c>
      <c r="U612" t="s">
        <v>14478</v>
      </c>
      <c r="V612" t="s">
        <v>14479</v>
      </c>
      <c r="W612" t="s">
        <v>14480</v>
      </c>
      <c r="X612" t="s">
        <v>14481</v>
      </c>
      <c r="Y612" t="s">
        <v>1619</v>
      </c>
      <c r="Z612" t="s">
        <v>14482</v>
      </c>
      <c r="AA612" t="s">
        <v>14483</v>
      </c>
      <c r="AB612" t="s">
        <v>14484</v>
      </c>
      <c r="AC612" t="s">
        <v>14485</v>
      </c>
      <c r="AD612" t="s">
        <v>14486</v>
      </c>
    </row>
    <row r="613" spans="1:30" x14ac:dyDescent="1.25">
      <c r="A613" t="s">
        <v>30</v>
      </c>
      <c r="B613" t="s">
        <v>552</v>
      </c>
      <c r="C613" t="s">
        <v>14487</v>
      </c>
      <c r="D613" t="s">
        <v>14488</v>
      </c>
      <c r="E613" t="s">
        <v>14489</v>
      </c>
      <c r="F613" t="s">
        <v>14490</v>
      </c>
      <c r="G613" t="s">
        <v>14491</v>
      </c>
      <c r="H613" t="s">
        <v>14492</v>
      </c>
      <c r="I613" t="s">
        <v>14134</v>
      </c>
      <c r="J613" t="s">
        <v>14493</v>
      </c>
      <c r="K613" t="s">
        <v>14494</v>
      </c>
      <c r="L613" t="s">
        <v>14495</v>
      </c>
      <c r="M613" t="s">
        <v>14496</v>
      </c>
      <c r="N613" t="s">
        <v>1869</v>
      </c>
      <c r="O613" t="s">
        <v>14497</v>
      </c>
      <c r="P613" t="s">
        <v>880</v>
      </c>
      <c r="Q613" t="s">
        <v>14498</v>
      </c>
      <c r="R613" t="s">
        <v>14499</v>
      </c>
      <c r="S613" t="s">
        <v>14500</v>
      </c>
      <c r="T613" t="s">
        <v>827</v>
      </c>
      <c r="U613" t="s">
        <v>14501</v>
      </c>
      <c r="V613" t="s">
        <v>14502</v>
      </c>
      <c r="W613" t="s">
        <v>14503</v>
      </c>
      <c r="X613" t="s">
        <v>14504</v>
      </c>
      <c r="Y613" t="s">
        <v>1998</v>
      </c>
      <c r="Z613" t="s">
        <v>8571</v>
      </c>
      <c r="AA613" t="s">
        <v>14505</v>
      </c>
      <c r="AB613" t="s">
        <v>14506</v>
      </c>
      <c r="AC613" t="s">
        <v>14507</v>
      </c>
      <c r="AD613" t="s">
        <v>14508</v>
      </c>
    </row>
    <row r="614" spans="1:30" x14ac:dyDescent="1.25">
      <c r="A614" t="s">
        <v>30</v>
      </c>
      <c r="B614" t="s">
        <v>618</v>
      </c>
      <c r="C614" t="s">
        <v>14509</v>
      </c>
      <c r="D614" t="s">
        <v>14510</v>
      </c>
      <c r="E614" t="s">
        <v>14511</v>
      </c>
      <c r="F614" t="s">
        <v>14512</v>
      </c>
      <c r="G614" t="s">
        <v>14513</v>
      </c>
      <c r="H614" t="s">
        <v>14514</v>
      </c>
      <c r="I614" t="s">
        <v>7367</v>
      </c>
      <c r="J614" t="s">
        <v>14515</v>
      </c>
      <c r="K614" t="s">
        <v>14516</v>
      </c>
      <c r="L614" t="s">
        <v>14517</v>
      </c>
      <c r="M614" t="s">
        <v>14518</v>
      </c>
      <c r="N614" t="s">
        <v>1015</v>
      </c>
      <c r="O614" t="s">
        <v>14519</v>
      </c>
      <c r="P614" t="s">
        <v>14520</v>
      </c>
      <c r="Q614" t="s">
        <v>14521</v>
      </c>
      <c r="R614" t="s">
        <v>14522</v>
      </c>
      <c r="S614" t="s">
        <v>14523</v>
      </c>
      <c r="T614" t="s">
        <v>870</v>
      </c>
      <c r="U614" t="s">
        <v>14524</v>
      </c>
      <c r="V614" t="s">
        <v>14525</v>
      </c>
      <c r="W614" t="s">
        <v>14526</v>
      </c>
      <c r="X614" t="s">
        <v>14527</v>
      </c>
      <c r="Y614" t="s">
        <v>1674</v>
      </c>
      <c r="Z614" t="s">
        <v>14528</v>
      </c>
      <c r="AA614" t="s">
        <v>14529</v>
      </c>
      <c r="AB614" t="s">
        <v>14530</v>
      </c>
      <c r="AC614" t="s">
        <v>14531</v>
      </c>
      <c r="AD614" t="s">
        <v>14532</v>
      </c>
    </row>
    <row r="615" spans="1:30" x14ac:dyDescent="1.25">
      <c r="A615" t="s">
        <v>30</v>
      </c>
      <c r="B615" t="s">
        <v>592</v>
      </c>
      <c r="C615" t="s">
        <v>14533</v>
      </c>
      <c r="D615" t="s">
        <v>14534</v>
      </c>
      <c r="E615" t="s">
        <v>14535</v>
      </c>
      <c r="F615" t="s">
        <v>14536</v>
      </c>
      <c r="G615" t="s">
        <v>14537</v>
      </c>
      <c r="H615" t="s">
        <v>14538</v>
      </c>
      <c r="I615" t="s">
        <v>7296</v>
      </c>
      <c r="J615" t="s">
        <v>14539</v>
      </c>
      <c r="K615" t="s">
        <v>14540</v>
      </c>
      <c r="L615" t="s">
        <v>14541</v>
      </c>
      <c r="M615" t="s">
        <v>14542</v>
      </c>
      <c r="N615" t="s">
        <v>1552</v>
      </c>
      <c r="O615" t="s">
        <v>14543</v>
      </c>
      <c r="P615" t="s">
        <v>9586</v>
      </c>
      <c r="Q615" t="s">
        <v>14544</v>
      </c>
      <c r="R615" t="s">
        <v>14545</v>
      </c>
      <c r="S615" t="s">
        <v>14546</v>
      </c>
      <c r="T615" t="s">
        <v>827</v>
      </c>
      <c r="U615" t="s">
        <v>14547</v>
      </c>
      <c r="V615" t="s">
        <v>14548</v>
      </c>
      <c r="W615" t="s">
        <v>14549</v>
      </c>
      <c r="X615" t="s">
        <v>14550</v>
      </c>
      <c r="Y615" t="s">
        <v>1069</v>
      </c>
      <c r="Z615" t="s">
        <v>14551</v>
      </c>
      <c r="AA615" t="s">
        <v>14552</v>
      </c>
      <c r="AB615" t="s">
        <v>14553</v>
      </c>
      <c r="AC615" t="s">
        <v>14554</v>
      </c>
      <c r="AD615" t="s">
        <v>14555</v>
      </c>
    </row>
    <row r="616" spans="1:30" x14ac:dyDescent="1.25">
      <c r="A616" t="s">
        <v>30</v>
      </c>
      <c r="B616" t="s">
        <v>650</v>
      </c>
      <c r="C616" t="s">
        <v>14556</v>
      </c>
      <c r="D616" t="s">
        <v>14557</v>
      </c>
      <c r="E616" t="s">
        <v>14558</v>
      </c>
      <c r="F616" t="s">
        <v>14559</v>
      </c>
      <c r="G616" t="s">
        <v>14560</v>
      </c>
      <c r="H616" t="s">
        <v>14561</v>
      </c>
      <c r="I616" t="s">
        <v>14562</v>
      </c>
      <c r="J616" t="s">
        <v>14563</v>
      </c>
      <c r="K616" t="s">
        <v>14564</v>
      </c>
      <c r="L616" t="s">
        <v>14565</v>
      </c>
      <c r="M616" t="s">
        <v>14566</v>
      </c>
      <c r="N616" t="s">
        <v>1005</v>
      </c>
      <c r="O616" t="s">
        <v>14567</v>
      </c>
      <c r="P616" t="s">
        <v>3131</v>
      </c>
      <c r="Q616" t="s">
        <v>14568</v>
      </c>
      <c r="R616" t="s">
        <v>14569</v>
      </c>
      <c r="S616" t="s">
        <v>8755</v>
      </c>
      <c r="T616" t="s">
        <v>875</v>
      </c>
      <c r="U616" t="s">
        <v>14570</v>
      </c>
      <c r="V616" t="s">
        <v>14571</v>
      </c>
      <c r="W616" t="s">
        <v>14572</v>
      </c>
      <c r="X616" t="s">
        <v>14573</v>
      </c>
      <c r="Y616" t="s">
        <v>1175</v>
      </c>
      <c r="Z616" t="s">
        <v>14574</v>
      </c>
      <c r="AA616" t="s">
        <v>14575</v>
      </c>
      <c r="AB616" t="s">
        <v>14576</v>
      </c>
      <c r="AC616" t="s">
        <v>14577</v>
      </c>
      <c r="AD616" t="s">
        <v>14578</v>
      </c>
    </row>
    <row r="617" spans="1:30" x14ac:dyDescent="1.25">
      <c r="A617" t="s">
        <v>30</v>
      </c>
      <c r="B617" t="s">
        <v>580</v>
      </c>
      <c r="C617" t="s">
        <v>14579</v>
      </c>
      <c r="D617" t="s">
        <v>14580</v>
      </c>
      <c r="E617" t="s">
        <v>14581</v>
      </c>
      <c r="F617" t="s">
        <v>14582</v>
      </c>
      <c r="G617" t="s">
        <v>14583</v>
      </c>
      <c r="H617" t="s">
        <v>14584</v>
      </c>
      <c r="I617" t="s">
        <v>946</v>
      </c>
      <c r="J617" t="s">
        <v>14585</v>
      </c>
      <c r="K617" t="s">
        <v>14586</v>
      </c>
      <c r="L617" t="s">
        <v>14587</v>
      </c>
      <c r="M617" t="s">
        <v>14588</v>
      </c>
      <c r="N617" t="s">
        <v>1005</v>
      </c>
      <c r="O617" t="s">
        <v>14589</v>
      </c>
      <c r="P617" t="s">
        <v>2002</v>
      </c>
      <c r="Q617" t="s">
        <v>14590</v>
      </c>
      <c r="R617" t="s">
        <v>14591</v>
      </c>
      <c r="S617" t="s">
        <v>5219</v>
      </c>
      <c r="T617" t="s">
        <v>827</v>
      </c>
      <c r="U617" t="s">
        <v>14592</v>
      </c>
      <c r="V617" t="s">
        <v>14593</v>
      </c>
      <c r="W617" t="s">
        <v>14594</v>
      </c>
      <c r="X617" t="s">
        <v>14595</v>
      </c>
      <c r="Y617" t="s">
        <v>1674</v>
      </c>
      <c r="Z617" t="s">
        <v>14596</v>
      </c>
      <c r="AA617" t="s">
        <v>14597</v>
      </c>
      <c r="AB617" t="s">
        <v>14598</v>
      </c>
      <c r="AC617" t="s">
        <v>14599</v>
      </c>
      <c r="AD617" t="s">
        <v>14600</v>
      </c>
    </row>
    <row r="618" spans="1:30" x14ac:dyDescent="1.25">
      <c r="A618" t="s">
        <v>30</v>
      </c>
      <c r="B618" t="s">
        <v>691</v>
      </c>
      <c r="C618" t="s">
        <v>14601</v>
      </c>
      <c r="D618" t="s">
        <v>14602</v>
      </c>
      <c r="E618" t="s">
        <v>14603</v>
      </c>
      <c r="F618" t="s">
        <v>14604</v>
      </c>
      <c r="G618" t="s">
        <v>14605</v>
      </c>
      <c r="H618" t="s">
        <v>14606</v>
      </c>
      <c r="I618" t="s">
        <v>14607</v>
      </c>
      <c r="J618" t="s">
        <v>14608</v>
      </c>
      <c r="K618" t="s">
        <v>14609</v>
      </c>
      <c r="L618" t="s">
        <v>14610</v>
      </c>
      <c r="M618" t="s">
        <v>14611</v>
      </c>
      <c r="N618" t="s">
        <v>1069</v>
      </c>
      <c r="O618" t="s">
        <v>14612</v>
      </c>
      <c r="P618" t="s">
        <v>3364</v>
      </c>
      <c r="Q618" t="s">
        <v>14613</v>
      </c>
      <c r="R618" t="s">
        <v>14614</v>
      </c>
      <c r="S618" t="s">
        <v>14615</v>
      </c>
      <c r="T618" t="s">
        <v>827</v>
      </c>
      <c r="U618" t="s">
        <v>14616</v>
      </c>
      <c r="V618" t="s">
        <v>14617</v>
      </c>
      <c r="W618" t="s">
        <v>9364</v>
      </c>
      <c r="X618" t="s">
        <v>14618</v>
      </c>
      <c r="Y618" t="s">
        <v>2051</v>
      </c>
      <c r="Z618" t="s">
        <v>14619</v>
      </c>
      <c r="AA618" t="s">
        <v>14620</v>
      </c>
      <c r="AB618" t="s">
        <v>14621</v>
      </c>
      <c r="AC618" t="s">
        <v>14622</v>
      </c>
      <c r="AD618" t="s">
        <v>14623</v>
      </c>
    </row>
    <row r="619" spans="1:30" x14ac:dyDescent="1.25">
      <c r="A619" t="s">
        <v>30</v>
      </c>
      <c r="B619" t="s">
        <v>751</v>
      </c>
      <c r="C619" t="s">
        <v>14624</v>
      </c>
      <c r="D619" t="s">
        <v>14625</v>
      </c>
      <c r="E619" t="s">
        <v>14626</v>
      </c>
      <c r="F619" t="s">
        <v>14627</v>
      </c>
      <c r="G619" t="s">
        <v>14628</v>
      </c>
      <c r="H619" t="s">
        <v>14629</v>
      </c>
      <c r="I619" t="s">
        <v>7296</v>
      </c>
      <c r="J619" t="s">
        <v>14630</v>
      </c>
      <c r="K619" t="s">
        <v>14631</v>
      </c>
      <c r="L619" t="s">
        <v>14632</v>
      </c>
      <c r="M619" t="s">
        <v>14633</v>
      </c>
      <c r="N619" t="s">
        <v>979</v>
      </c>
      <c r="O619" t="s">
        <v>14634</v>
      </c>
      <c r="P619" t="s">
        <v>6597</v>
      </c>
      <c r="Q619" t="s">
        <v>14635</v>
      </c>
      <c r="R619" t="s">
        <v>14636</v>
      </c>
      <c r="S619" t="s">
        <v>14637</v>
      </c>
      <c r="T619" t="s">
        <v>827</v>
      </c>
      <c r="U619" t="s">
        <v>14638</v>
      </c>
      <c r="V619" t="s">
        <v>14639</v>
      </c>
      <c r="W619" t="s">
        <v>14640</v>
      </c>
      <c r="X619" t="s">
        <v>14641</v>
      </c>
      <c r="Y619" t="s">
        <v>1121</v>
      </c>
      <c r="Z619" t="s">
        <v>14642</v>
      </c>
      <c r="AA619" t="s">
        <v>14643</v>
      </c>
      <c r="AB619" t="s">
        <v>14644</v>
      </c>
      <c r="AC619" t="s">
        <v>14645</v>
      </c>
      <c r="AD619" t="s">
        <v>14646</v>
      </c>
    </row>
    <row r="620" spans="1:30" x14ac:dyDescent="1.25">
      <c r="A620" t="s">
        <v>30</v>
      </c>
      <c r="B620" t="s">
        <v>767</v>
      </c>
      <c r="C620" t="s">
        <v>14647</v>
      </c>
      <c r="D620" t="s">
        <v>14648</v>
      </c>
      <c r="E620" t="s">
        <v>14649</v>
      </c>
      <c r="F620" t="s">
        <v>14650</v>
      </c>
      <c r="G620" t="s">
        <v>14651</v>
      </c>
      <c r="H620" t="s">
        <v>14652</v>
      </c>
      <c r="I620" t="s">
        <v>7107</v>
      </c>
      <c r="J620" t="s">
        <v>14653</v>
      </c>
      <c r="K620" t="s">
        <v>14654</v>
      </c>
      <c r="L620" t="s">
        <v>14655</v>
      </c>
      <c r="M620" t="s">
        <v>14656</v>
      </c>
      <c r="N620" t="s">
        <v>1869</v>
      </c>
      <c r="O620" t="s">
        <v>14657</v>
      </c>
      <c r="P620" t="s">
        <v>7349</v>
      </c>
      <c r="Q620" t="s">
        <v>14658</v>
      </c>
      <c r="R620" t="s">
        <v>14659</v>
      </c>
      <c r="S620" t="s">
        <v>3917</v>
      </c>
      <c r="T620" t="s">
        <v>827</v>
      </c>
      <c r="U620" t="s">
        <v>14660</v>
      </c>
      <c r="V620" t="s">
        <v>14661</v>
      </c>
      <c r="W620" t="s">
        <v>14662</v>
      </c>
      <c r="X620" t="s">
        <v>14663</v>
      </c>
      <c r="Y620" t="s">
        <v>1226</v>
      </c>
      <c r="Z620" t="s">
        <v>14664</v>
      </c>
      <c r="AA620" t="s">
        <v>14665</v>
      </c>
      <c r="AB620" t="s">
        <v>14666</v>
      </c>
      <c r="AC620" t="s">
        <v>14667</v>
      </c>
      <c r="AD620" t="s">
        <v>14668</v>
      </c>
    </row>
    <row r="621" spans="1:30" x14ac:dyDescent="1.25">
      <c r="A621" t="s">
        <v>30</v>
      </c>
      <c r="B621" t="s">
        <v>479</v>
      </c>
      <c r="C621" t="s">
        <v>14669</v>
      </c>
      <c r="D621" t="s">
        <v>14670</v>
      </c>
      <c r="E621" t="s">
        <v>14671</v>
      </c>
      <c r="F621" t="s">
        <v>14672</v>
      </c>
      <c r="G621" t="s">
        <v>14673</v>
      </c>
      <c r="H621" t="s">
        <v>14674</v>
      </c>
      <c r="I621" t="s">
        <v>14675</v>
      </c>
      <c r="J621" t="s">
        <v>14676</v>
      </c>
      <c r="K621" t="s">
        <v>14677</v>
      </c>
      <c r="L621" t="s">
        <v>14678</v>
      </c>
      <c r="M621" t="s">
        <v>14679</v>
      </c>
      <c r="N621" t="s">
        <v>1069</v>
      </c>
      <c r="O621" t="s">
        <v>14680</v>
      </c>
      <c r="P621" t="s">
        <v>2371</v>
      </c>
      <c r="Q621" t="s">
        <v>14681</v>
      </c>
      <c r="R621" t="s">
        <v>14682</v>
      </c>
      <c r="S621" t="s">
        <v>2031</v>
      </c>
      <c r="T621" t="s">
        <v>827</v>
      </c>
      <c r="U621" t="s">
        <v>14683</v>
      </c>
      <c r="V621" t="s">
        <v>14684</v>
      </c>
      <c r="W621" t="s">
        <v>13756</v>
      </c>
      <c r="X621" t="s">
        <v>6005</v>
      </c>
      <c r="Y621" t="s">
        <v>1576</v>
      </c>
      <c r="Z621" t="s">
        <v>14685</v>
      </c>
      <c r="AA621" t="s">
        <v>14686</v>
      </c>
      <c r="AB621" t="s">
        <v>14687</v>
      </c>
      <c r="AC621" t="s">
        <v>14688</v>
      </c>
      <c r="AD621" t="s">
        <v>14689</v>
      </c>
    </row>
    <row r="622" spans="1:30" x14ac:dyDescent="1.25">
      <c r="A622" t="s">
        <v>30</v>
      </c>
      <c r="B622" t="s">
        <v>503</v>
      </c>
      <c r="C622" t="s">
        <v>14690</v>
      </c>
      <c r="D622" t="s">
        <v>14691</v>
      </c>
      <c r="E622" t="s">
        <v>14692</v>
      </c>
      <c r="F622" t="s">
        <v>14693</v>
      </c>
      <c r="G622" t="s">
        <v>14694</v>
      </c>
      <c r="H622" t="s">
        <v>14695</v>
      </c>
      <c r="I622" t="s">
        <v>946</v>
      </c>
      <c r="J622" t="s">
        <v>14696</v>
      </c>
      <c r="K622" t="s">
        <v>14697</v>
      </c>
      <c r="L622" t="s">
        <v>14698</v>
      </c>
      <c r="M622" t="s">
        <v>14699</v>
      </c>
      <c r="N622" t="s">
        <v>1968</v>
      </c>
      <c r="O622" t="s">
        <v>14700</v>
      </c>
      <c r="P622" t="s">
        <v>4329</v>
      </c>
      <c r="Q622" t="s">
        <v>14701</v>
      </c>
      <c r="R622" t="s">
        <v>14702</v>
      </c>
      <c r="S622" t="s">
        <v>2980</v>
      </c>
      <c r="T622" t="s">
        <v>827</v>
      </c>
      <c r="U622" t="s">
        <v>8890</v>
      </c>
      <c r="V622" t="s">
        <v>14703</v>
      </c>
      <c r="W622" t="s">
        <v>14704</v>
      </c>
      <c r="X622" t="s">
        <v>14705</v>
      </c>
      <c r="Y622" t="s">
        <v>1069</v>
      </c>
      <c r="Z622" t="s">
        <v>14706</v>
      </c>
      <c r="AA622" t="s">
        <v>14707</v>
      </c>
      <c r="AB622" t="s">
        <v>14708</v>
      </c>
      <c r="AC622" t="s">
        <v>14709</v>
      </c>
      <c r="AD622" t="s">
        <v>14710</v>
      </c>
    </row>
    <row r="623" spans="1:30" x14ac:dyDescent="1.25">
      <c r="A623" t="s">
        <v>31</v>
      </c>
      <c r="B623" t="s">
        <v>196</v>
      </c>
      <c r="C623" t="s">
        <v>14711</v>
      </c>
      <c r="D623" t="s">
        <v>14712</v>
      </c>
      <c r="E623" t="s">
        <v>14713</v>
      </c>
      <c r="F623" t="s">
        <v>14714</v>
      </c>
      <c r="G623" t="s">
        <v>14715</v>
      </c>
      <c r="H623" t="s">
        <v>14716</v>
      </c>
      <c r="I623" t="s">
        <v>14717</v>
      </c>
      <c r="J623" t="s">
        <v>14718</v>
      </c>
      <c r="K623" t="s">
        <v>14719</v>
      </c>
      <c r="L623" t="s">
        <v>14720</v>
      </c>
      <c r="M623" t="s">
        <v>14721</v>
      </c>
      <c r="N623" t="s">
        <v>1015</v>
      </c>
      <c r="O623" t="s">
        <v>14722</v>
      </c>
      <c r="P623" t="s">
        <v>14723</v>
      </c>
      <c r="Q623" t="s">
        <v>14724</v>
      </c>
      <c r="R623" t="s">
        <v>14725</v>
      </c>
      <c r="S623" t="s">
        <v>6898</v>
      </c>
      <c r="T623" t="s">
        <v>827</v>
      </c>
      <c r="U623" t="s">
        <v>4695</v>
      </c>
      <c r="V623" t="s">
        <v>14726</v>
      </c>
      <c r="W623" t="s">
        <v>14727</v>
      </c>
      <c r="X623" t="s">
        <v>14728</v>
      </c>
      <c r="Y623" t="s">
        <v>1636</v>
      </c>
      <c r="Z623" t="s">
        <v>14729</v>
      </c>
      <c r="AA623" t="s">
        <v>14730</v>
      </c>
      <c r="AB623" t="s">
        <v>14731</v>
      </c>
      <c r="AC623" t="s">
        <v>14732</v>
      </c>
      <c r="AD623" t="s">
        <v>14733</v>
      </c>
    </row>
    <row r="624" spans="1:30" x14ac:dyDescent="1.25">
      <c r="A624" t="s">
        <v>31</v>
      </c>
      <c r="B624" t="s">
        <v>260</v>
      </c>
      <c r="C624" t="s">
        <v>14734</v>
      </c>
      <c r="D624" t="s">
        <v>14735</v>
      </c>
      <c r="E624" t="s">
        <v>14736</v>
      </c>
      <c r="F624" t="s">
        <v>14737</v>
      </c>
      <c r="G624" t="s">
        <v>14738</v>
      </c>
      <c r="H624" t="s">
        <v>14739</v>
      </c>
      <c r="I624" t="s">
        <v>14740</v>
      </c>
      <c r="J624" t="s">
        <v>14741</v>
      </c>
      <c r="K624" t="s">
        <v>14742</v>
      </c>
      <c r="L624" t="s">
        <v>14743</v>
      </c>
      <c r="M624" t="s">
        <v>14744</v>
      </c>
      <c r="N624" t="s">
        <v>1968</v>
      </c>
      <c r="O624" t="s">
        <v>14745</v>
      </c>
      <c r="P624" t="s">
        <v>14746</v>
      </c>
      <c r="Q624" t="s">
        <v>14747</v>
      </c>
      <c r="R624" t="s">
        <v>14748</v>
      </c>
      <c r="S624" t="s">
        <v>4525</v>
      </c>
      <c r="T624" t="s">
        <v>827</v>
      </c>
      <c r="U624" t="s">
        <v>14749</v>
      </c>
      <c r="V624" t="s">
        <v>14750</v>
      </c>
      <c r="W624" t="s">
        <v>14751</v>
      </c>
      <c r="X624" t="s">
        <v>14752</v>
      </c>
      <c r="Y624" t="s">
        <v>3420</v>
      </c>
      <c r="Z624" t="s">
        <v>14753</v>
      </c>
      <c r="AA624" t="s">
        <v>14754</v>
      </c>
      <c r="AB624" t="s">
        <v>14755</v>
      </c>
      <c r="AC624" t="s">
        <v>14756</v>
      </c>
      <c r="AD624" t="s">
        <v>14757</v>
      </c>
    </row>
    <row r="625" spans="1:30" x14ac:dyDescent="1.25">
      <c r="A625" t="s">
        <v>31</v>
      </c>
      <c r="B625" t="s">
        <v>381</v>
      </c>
      <c r="C625" t="s">
        <v>14758</v>
      </c>
      <c r="D625" t="s">
        <v>14759</v>
      </c>
      <c r="E625" t="s">
        <v>14760</v>
      </c>
      <c r="F625" t="s">
        <v>14761</v>
      </c>
      <c r="G625" t="s">
        <v>4568</v>
      </c>
      <c r="H625" t="s">
        <v>14762</v>
      </c>
      <c r="I625" t="s">
        <v>14763</v>
      </c>
      <c r="J625" t="s">
        <v>14764</v>
      </c>
      <c r="K625" t="s">
        <v>14765</v>
      </c>
      <c r="L625" t="s">
        <v>14766</v>
      </c>
      <c r="M625" t="s">
        <v>14767</v>
      </c>
      <c r="N625" t="s">
        <v>1058</v>
      </c>
      <c r="O625" t="s">
        <v>14768</v>
      </c>
      <c r="P625" t="s">
        <v>14769</v>
      </c>
      <c r="Q625" t="s">
        <v>14770</v>
      </c>
      <c r="R625" t="s">
        <v>14771</v>
      </c>
      <c r="S625" t="s">
        <v>14772</v>
      </c>
      <c r="T625" t="s">
        <v>827</v>
      </c>
      <c r="U625" t="s">
        <v>14773</v>
      </c>
      <c r="V625" t="s">
        <v>14774</v>
      </c>
      <c r="W625" t="s">
        <v>13556</v>
      </c>
      <c r="X625" t="s">
        <v>1403</v>
      </c>
      <c r="Y625" t="s">
        <v>1535</v>
      </c>
      <c r="Z625" t="s">
        <v>6093</v>
      </c>
      <c r="AA625" t="s">
        <v>14775</v>
      </c>
      <c r="AB625" t="s">
        <v>14776</v>
      </c>
      <c r="AC625" t="s">
        <v>14777</v>
      </c>
      <c r="AD625" t="s">
        <v>14778</v>
      </c>
    </row>
    <row r="626" spans="1:30" x14ac:dyDescent="1.25">
      <c r="A626" t="s">
        <v>31</v>
      </c>
      <c r="B626" t="s">
        <v>523</v>
      </c>
      <c r="C626" t="s">
        <v>14779</v>
      </c>
      <c r="D626" t="s">
        <v>14780</v>
      </c>
      <c r="E626" t="s">
        <v>14781</v>
      </c>
      <c r="F626" t="s">
        <v>14782</v>
      </c>
      <c r="G626" t="s">
        <v>14456</v>
      </c>
      <c r="H626" t="s">
        <v>14783</v>
      </c>
      <c r="I626" t="s">
        <v>14784</v>
      </c>
      <c r="J626" t="s">
        <v>14785</v>
      </c>
      <c r="K626" t="s">
        <v>14786</v>
      </c>
      <c r="L626" t="s">
        <v>14787</v>
      </c>
      <c r="M626" t="s">
        <v>14788</v>
      </c>
      <c r="N626" t="s">
        <v>858</v>
      </c>
      <c r="O626" t="s">
        <v>14789</v>
      </c>
      <c r="P626" t="s">
        <v>14790</v>
      </c>
      <c r="Q626" t="s">
        <v>14791</v>
      </c>
      <c r="R626" t="s">
        <v>14792</v>
      </c>
      <c r="S626" t="s">
        <v>945</v>
      </c>
      <c r="T626" t="s">
        <v>827</v>
      </c>
      <c r="U626" t="s">
        <v>14793</v>
      </c>
      <c r="V626" t="s">
        <v>14794</v>
      </c>
      <c r="W626" t="s">
        <v>14795</v>
      </c>
      <c r="X626" t="s">
        <v>14796</v>
      </c>
      <c r="Y626" t="s">
        <v>2913</v>
      </c>
      <c r="Z626" t="s">
        <v>8170</v>
      </c>
      <c r="AA626" t="s">
        <v>14797</v>
      </c>
      <c r="AB626" t="s">
        <v>14798</v>
      </c>
      <c r="AC626" t="s">
        <v>14799</v>
      </c>
      <c r="AD626" t="s">
        <v>14800</v>
      </c>
    </row>
    <row r="627" spans="1:30" x14ac:dyDescent="1.25">
      <c r="A627" t="s">
        <v>31</v>
      </c>
      <c r="B627" t="s">
        <v>633</v>
      </c>
      <c r="C627" t="s">
        <v>14801</v>
      </c>
      <c r="D627" t="s">
        <v>14802</v>
      </c>
      <c r="E627" t="s">
        <v>14803</v>
      </c>
      <c r="F627" t="s">
        <v>4539</v>
      </c>
      <c r="G627" t="s">
        <v>9496</v>
      </c>
      <c r="H627" t="s">
        <v>14804</v>
      </c>
      <c r="I627" t="s">
        <v>14805</v>
      </c>
      <c r="J627" t="s">
        <v>14806</v>
      </c>
      <c r="K627" t="s">
        <v>14807</v>
      </c>
      <c r="L627" t="s">
        <v>14808</v>
      </c>
      <c r="M627" t="s">
        <v>14809</v>
      </c>
      <c r="N627" t="s">
        <v>1069</v>
      </c>
      <c r="O627" t="s">
        <v>14810</v>
      </c>
      <c r="P627" t="s">
        <v>9339</v>
      </c>
      <c r="Q627" t="s">
        <v>14811</v>
      </c>
      <c r="R627" t="s">
        <v>14812</v>
      </c>
      <c r="S627" t="s">
        <v>14813</v>
      </c>
      <c r="T627" t="s">
        <v>827</v>
      </c>
      <c r="U627" t="s">
        <v>14814</v>
      </c>
      <c r="V627" t="s">
        <v>14815</v>
      </c>
      <c r="W627" t="s">
        <v>14816</v>
      </c>
      <c r="X627" t="s">
        <v>14817</v>
      </c>
      <c r="Y627" t="s">
        <v>2465</v>
      </c>
      <c r="Z627" t="s">
        <v>14818</v>
      </c>
      <c r="AA627" t="s">
        <v>14819</v>
      </c>
      <c r="AB627" t="s">
        <v>14820</v>
      </c>
      <c r="AC627" t="s">
        <v>14821</v>
      </c>
      <c r="AD627" t="s">
        <v>14822</v>
      </c>
    </row>
    <row r="628" spans="1:30" x14ac:dyDescent="1.25">
      <c r="A628" t="s">
        <v>31</v>
      </c>
      <c r="B628" t="s">
        <v>676</v>
      </c>
      <c r="C628" t="s">
        <v>14823</v>
      </c>
      <c r="D628" t="s">
        <v>14824</v>
      </c>
      <c r="E628" t="s">
        <v>14825</v>
      </c>
      <c r="F628" t="s">
        <v>14826</v>
      </c>
      <c r="G628" t="s">
        <v>14827</v>
      </c>
      <c r="H628" t="s">
        <v>14828</v>
      </c>
      <c r="I628" t="s">
        <v>14829</v>
      </c>
      <c r="J628" t="s">
        <v>14830</v>
      </c>
      <c r="K628" t="s">
        <v>14831</v>
      </c>
      <c r="L628" t="s">
        <v>14832</v>
      </c>
      <c r="M628" t="s">
        <v>14833</v>
      </c>
      <c r="N628" t="s">
        <v>1069</v>
      </c>
      <c r="O628" t="s">
        <v>14834</v>
      </c>
      <c r="P628" t="s">
        <v>838</v>
      </c>
      <c r="Q628" t="s">
        <v>14835</v>
      </c>
      <c r="R628" t="s">
        <v>14836</v>
      </c>
      <c r="S628" t="s">
        <v>10849</v>
      </c>
      <c r="T628" t="s">
        <v>827</v>
      </c>
      <c r="U628" t="s">
        <v>14837</v>
      </c>
      <c r="V628" t="s">
        <v>14838</v>
      </c>
      <c r="W628" t="s">
        <v>14839</v>
      </c>
      <c r="X628" t="s">
        <v>14840</v>
      </c>
      <c r="Y628" t="s">
        <v>1535</v>
      </c>
      <c r="Z628" t="s">
        <v>14841</v>
      </c>
      <c r="AA628" t="s">
        <v>14842</v>
      </c>
      <c r="AB628" t="s">
        <v>14843</v>
      </c>
      <c r="AC628" t="s">
        <v>14844</v>
      </c>
      <c r="AD628" t="s">
        <v>14845</v>
      </c>
    </row>
    <row r="629" spans="1:30" x14ac:dyDescent="1.25">
      <c r="A629" t="s">
        <v>31</v>
      </c>
      <c r="B629" t="s">
        <v>731</v>
      </c>
      <c r="C629" t="s">
        <v>14846</v>
      </c>
      <c r="D629" t="s">
        <v>14847</v>
      </c>
      <c r="E629" t="s">
        <v>14848</v>
      </c>
      <c r="F629" t="s">
        <v>14849</v>
      </c>
      <c r="G629" t="s">
        <v>14850</v>
      </c>
      <c r="H629" t="s">
        <v>14851</v>
      </c>
      <c r="I629" t="s">
        <v>14852</v>
      </c>
      <c r="J629" t="s">
        <v>14853</v>
      </c>
      <c r="K629" t="s">
        <v>14854</v>
      </c>
      <c r="L629" t="s">
        <v>14855</v>
      </c>
      <c r="M629" t="s">
        <v>14856</v>
      </c>
      <c r="N629" t="s">
        <v>1058</v>
      </c>
      <c r="O629" t="s">
        <v>14857</v>
      </c>
      <c r="P629" t="s">
        <v>14858</v>
      </c>
      <c r="Q629" t="s">
        <v>14859</v>
      </c>
      <c r="R629" t="s">
        <v>14860</v>
      </c>
      <c r="S629" t="s">
        <v>2010</v>
      </c>
      <c r="T629" t="s">
        <v>827</v>
      </c>
      <c r="U629" t="s">
        <v>14861</v>
      </c>
      <c r="V629" t="s">
        <v>14862</v>
      </c>
      <c r="W629" t="s">
        <v>14863</v>
      </c>
      <c r="X629" t="s">
        <v>14864</v>
      </c>
      <c r="Y629" t="s">
        <v>2465</v>
      </c>
      <c r="Z629" t="s">
        <v>14865</v>
      </c>
      <c r="AA629" t="s">
        <v>14866</v>
      </c>
      <c r="AB629" t="s">
        <v>14867</v>
      </c>
      <c r="AC629" t="s">
        <v>14868</v>
      </c>
      <c r="AD629" t="s">
        <v>14869</v>
      </c>
    </row>
    <row r="630" spans="1:30" x14ac:dyDescent="1.25">
      <c r="A630" t="s">
        <v>31</v>
      </c>
      <c r="B630" t="s">
        <v>764</v>
      </c>
      <c r="C630" t="s">
        <v>14870</v>
      </c>
      <c r="D630" t="s">
        <v>14871</v>
      </c>
      <c r="E630" t="s">
        <v>14872</v>
      </c>
      <c r="F630" t="s">
        <v>14873</v>
      </c>
      <c r="G630" t="s">
        <v>14874</v>
      </c>
      <c r="H630" t="s">
        <v>14875</v>
      </c>
      <c r="I630" t="s">
        <v>14876</v>
      </c>
      <c r="J630" t="s">
        <v>14877</v>
      </c>
      <c r="K630" t="s">
        <v>14878</v>
      </c>
      <c r="L630" t="s">
        <v>14879</v>
      </c>
      <c r="M630" t="s">
        <v>14880</v>
      </c>
      <c r="N630" t="s">
        <v>1121</v>
      </c>
      <c r="O630" t="s">
        <v>14881</v>
      </c>
      <c r="P630" t="s">
        <v>1253</v>
      </c>
      <c r="Q630" t="s">
        <v>14882</v>
      </c>
      <c r="R630" t="s">
        <v>14883</v>
      </c>
      <c r="S630" t="s">
        <v>5058</v>
      </c>
      <c r="T630" t="s">
        <v>827</v>
      </c>
      <c r="U630" t="s">
        <v>14884</v>
      </c>
      <c r="V630" t="s">
        <v>14885</v>
      </c>
      <c r="W630" t="s">
        <v>14886</v>
      </c>
      <c r="X630" t="s">
        <v>14887</v>
      </c>
      <c r="Y630" t="s">
        <v>1253</v>
      </c>
      <c r="Z630" t="s">
        <v>14888</v>
      </c>
      <c r="AA630" t="s">
        <v>14889</v>
      </c>
      <c r="AB630" t="s">
        <v>14890</v>
      </c>
      <c r="AC630" t="s">
        <v>14891</v>
      </c>
      <c r="AD630" t="s">
        <v>14892</v>
      </c>
    </row>
    <row r="631" spans="1:30" x14ac:dyDescent="1.25">
      <c r="A631" t="s">
        <v>32</v>
      </c>
      <c r="B631" t="s">
        <v>132</v>
      </c>
      <c r="C631" t="s">
        <v>14893</v>
      </c>
      <c r="D631" t="s">
        <v>14894</v>
      </c>
      <c r="E631" t="s">
        <v>14895</v>
      </c>
      <c r="F631" t="s">
        <v>14896</v>
      </c>
      <c r="G631" t="s">
        <v>14897</v>
      </c>
      <c r="H631" t="s">
        <v>9793</v>
      </c>
      <c r="I631" t="s">
        <v>14898</v>
      </c>
      <c r="J631" t="s">
        <v>14899</v>
      </c>
      <c r="K631" t="s">
        <v>14900</v>
      </c>
      <c r="L631" t="s">
        <v>14901</v>
      </c>
      <c r="M631" t="s">
        <v>14902</v>
      </c>
      <c r="N631" t="s">
        <v>1611</v>
      </c>
      <c r="O631" t="s">
        <v>14903</v>
      </c>
      <c r="P631" t="s">
        <v>877</v>
      </c>
      <c r="Q631" t="s">
        <v>14904</v>
      </c>
      <c r="R631" t="s">
        <v>14905</v>
      </c>
      <c r="S631" t="s">
        <v>11223</v>
      </c>
      <c r="T631" t="s">
        <v>837</v>
      </c>
      <c r="U631" t="s">
        <v>14906</v>
      </c>
      <c r="V631" t="s">
        <v>14907</v>
      </c>
      <c r="W631" t="s">
        <v>14908</v>
      </c>
      <c r="X631" t="s">
        <v>14909</v>
      </c>
      <c r="Y631" t="s">
        <v>1433</v>
      </c>
      <c r="Z631" t="s">
        <v>14910</v>
      </c>
      <c r="AA631" t="s">
        <v>14911</v>
      </c>
      <c r="AB631" t="s">
        <v>14912</v>
      </c>
      <c r="AC631" t="s">
        <v>14913</v>
      </c>
      <c r="AD631" t="s">
        <v>14914</v>
      </c>
    </row>
    <row r="632" spans="1:30" x14ac:dyDescent="1.25">
      <c r="A632" t="s">
        <v>32</v>
      </c>
      <c r="B632" t="s">
        <v>474</v>
      </c>
      <c r="C632" t="s">
        <v>14915</v>
      </c>
      <c r="D632" t="s">
        <v>14916</v>
      </c>
      <c r="E632" t="s">
        <v>14917</v>
      </c>
      <c r="F632" t="s">
        <v>14918</v>
      </c>
      <c r="G632" t="s">
        <v>14919</v>
      </c>
      <c r="H632" t="s">
        <v>2097</v>
      </c>
      <c r="I632" t="s">
        <v>14920</v>
      </c>
      <c r="J632" t="s">
        <v>14921</v>
      </c>
      <c r="K632" t="s">
        <v>14922</v>
      </c>
      <c r="L632" t="s">
        <v>4284</v>
      </c>
      <c r="M632" t="s">
        <v>14923</v>
      </c>
      <c r="N632" t="s">
        <v>1850</v>
      </c>
      <c r="O632" t="s">
        <v>14924</v>
      </c>
      <c r="P632" t="s">
        <v>3319</v>
      </c>
      <c r="Q632" t="s">
        <v>14925</v>
      </c>
      <c r="R632" t="s">
        <v>14926</v>
      </c>
      <c r="S632" t="s">
        <v>4932</v>
      </c>
      <c r="T632" t="s">
        <v>875</v>
      </c>
      <c r="U632" t="s">
        <v>14927</v>
      </c>
      <c r="V632" t="s">
        <v>12162</v>
      </c>
      <c r="W632" t="s">
        <v>14928</v>
      </c>
      <c r="X632" t="s">
        <v>14929</v>
      </c>
      <c r="Y632" t="s">
        <v>1850</v>
      </c>
      <c r="Z632" t="s">
        <v>14930</v>
      </c>
      <c r="AA632" t="s">
        <v>14931</v>
      </c>
      <c r="AB632" t="s">
        <v>14932</v>
      </c>
      <c r="AC632" t="s">
        <v>14933</v>
      </c>
      <c r="AD632" t="s">
        <v>14934</v>
      </c>
    </row>
    <row r="633" spans="1:30" x14ac:dyDescent="1.25">
      <c r="A633" t="s">
        <v>32</v>
      </c>
      <c r="B633" t="s">
        <v>590</v>
      </c>
      <c r="C633" t="s">
        <v>14935</v>
      </c>
      <c r="D633" t="s">
        <v>14936</v>
      </c>
      <c r="E633" t="s">
        <v>14937</v>
      </c>
      <c r="F633" t="s">
        <v>14938</v>
      </c>
      <c r="G633" t="s">
        <v>14939</v>
      </c>
      <c r="H633" t="s">
        <v>12131</v>
      </c>
      <c r="I633" t="s">
        <v>14940</v>
      </c>
      <c r="J633" t="s">
        <v>14941</v>
      </c>
      <c r="K633" t="s">
        <v>14942</v>
      </c>
      <c r="L633" t="s">
        <v>14943</v>
      </c>
      <c r="M633" t="s">
        <v>14944</v>
      </c>
      <c r="N633" t="s">
        <v>1005</v>
      </c>
      <c r="O633" t="s">
        <v>14945</v>
      </c>
      <c r="P633" t="s">
        <v>5247</v>
      </c>
      <c r="Q633" t="s">
        <v>14946</v>
      </c>
      <c r="R633" t="s">
        <v>14947</v>
      </c>
      <c r="S633" t="s">
        <v>14948</v>
      </c>
      <c r="T633" t="s">
        <v>840</v>
      </c>
      <c r="U633" t="s">
        <v>14949</v>
      </c>
      <c r="V633" t="s">
        <v>14950</v>
      </c>
      <c r="W633" t="s">
        <v>14951</v>
      </c>
      <c r="X633" t="s">
        <v>14952</v>
      </c>
      <c r="Y633" t="s">
        <v>833</v>
      </c>
      <c r="Z633" t="s">
        <v>14953</v>
      </c>
      <c r="AA633" t="s">
        <v>14954</v>
      </c>
      <c r="AB633" t="s">
        <v>14955</v>
      </c>
      <c r="AC633" t="s">
        <v>14956</v>
      </c>
      <c r="AD633" t="s">
        <v>14957</v>
      </c>
    </row>
    <row r="634" spans="1:30" x14ac:dyDescent="1.25">
      <c r="A634" t="s">
        <v>32</v>
      </c>
      <c r="B634" t="s">
        <v>607</v>
      </c>
      <c r="C634" t="s">
        <v>14958</v>
      </c>
      <c r="D634" t="s">
        <v>14959</v>
      </c>
      <c r="E634" t="s">
        <v>14960</v>
      </c>
      <c r="F634" t="s">
        <v>14961</v>
      </c>
      <c r="G634" t="s">
        <v>14962</v>
      </c>
      <c r="H634" t="s">
        <v>11803</v>
      </c>
      <c r="I634" t="s">
        <v>14963</v>
      </c>
      <c r="J634" t="s">
        <v>14964</v>
      </c>
      <c r="K634" t="s">
        <v>10531</v>
      </c>
      <c r="L634" t="s">
        <v>14965</v>
      </c>
      <c r="M634" t="s">
        <v>14966</v>
      </c>
      <c r="N634" t="s">
        <v>1611</v>
      </c>
      <c r="O634" t="s">
        <v>14967</v>
      </c>
      <c r="P634" t="s">
        <v>1095</v>
      </c>
      <c r="Q634" t="s">
        <v>14968</v>
      </c>
      <c r="R634" t="s">
        <v>14969</v>
      </c>
      <c r="S634" t="s">
        <v>1811</v>
      </c>
      <c r="T634" t="s">
        <v>875</v>
      </c>
      <c r="U634" t="s">
        <v>14970</v>
      </c>
      <c r="V634" t="s">
        <v>14971</v>
      </c>
      <c r="W634" t="s">
        <v>14972</v>
      </c>
      <c r="X634" t="s">
        <v>14973</v>
      </c>
      <c r="Y634" t="s">
        <v>1041</v>
      </c>
      <c r="Z634" t="s">
        <v>14974</v>
      </c>
      <c r="AA634" t="s">
        <v>14975</v>
      </c>
      <c r="AB634" t="s">
        <v>14976</v>
      </c>
      <c r="AC634" t="s">
        <v>14977</v>
      </c>
      <c r="AD634" t="s">
        <v>14978</v>
      </c>
    </row>
    <row r="635" spans="1:30" x14ac:dyDescent="1.25">
      <c r="A635" t="s">
        <v>32</v>
      </c>
      <c r="B635" t="s">
        <v>483</v>
      </c>
      <c r="C635" t="s">
        <v>14979</v>
      </c>
      <c r="D635" t="s">
        <v>14980</v>
      </c>
      <c r="E635" t="s">
        <v>14981</v>
      </c>
      <c r="F635" t="s">
        <v>14982</v>
      </c>
      <c r="G635" t="s">
        <v>14983</v>
      </c>
      <c r="H635" t="s">
        <v>6766</v>
      </c>
      <c r="I635" t="s">
        <v>14984</v>
      </c>
      <c r="J635" t="s">
        <v>14985</v>
      </c>
      <c r="K635" t="s">
        <v>14986</v>
      </c>
      <c r="L635" t="s">
        <v>12997</v>
      </c>
      <c r="M635" t="s">
        <v>14987</v>
      </c>
      <c r="N635" t="s">
        <v>1041</v>
      </c>
      <c r="O635" t="s">
        <v>14988</v>
      </c>
      <c r="P635" t="s">
        <v>3567</v>
      </c>
      <c r="Q635" t="s">
        <v>14989</v>
      </c>
      <c r="R635" t="s">
        <v>14990</v>
      </c>
      <c r="S635" t="s">
        <v>1433</v>
      </c>
      <c r="T635" t="s">
        <v>840</v>
      </c>
      <c r="U635" t="s">
        <v>14991</v>
      </c>
      <c r="V635" t="s">
        <v>14992</v>
      </c>
      <c r="W635" t="s">
        <v>12859</v>
      </c>
      <c r="X635" t="s">
        <v>14993</v>
      </c>
      <c r="Y635" t="s">
        <v>1611</v>
      </c>
      <c r="Z635" t="s">
        <v>14994</v>
      </c>
      <c r="AA635" t="s">
        <v>14995</v>
      </c>
      <c r="AB635" t="s">
        <v>14996</v>
      </c>
      <c r="AC635" t="s">
        <v>14997</v>
      </c>
      <c r="AD635" t="s">
        <v>14998</v>
      </c>
    </row>
    <row r="636" spans="1:30" x14ac:dyDescent="1.25">
      <c r="A636" t="s">
        <v>32</v>
      </c>
      <c r="B636" t="s">
        <v>467</v>
      </c>
      <c r="C636" t="s">
        <v>14999</v>
      </c>
      <c r="D636" t="s">
        <v>15000</v>
      </c>
      <c r="E636" t="s">
        <v>15001</v>
      </c>
      <c r="F636" t="s">
        <v>15002</v>
      </c>
      <c r="G636" t="s">
        <v>15003</v>
      </c>
      <c r="H636" t="s">
        <v>1733</v>
      </c>
      <c r="I636" t="s">
        <v>15004</v>
      </c>
      <c r="J636" t="s">
        <v>15005</v>
      </c>
      <c r="K636" t="s">
        <v>15006</v>
      </c>
      <c r="L636" t="s">
        <v>14500</v>
      </c>
      <c r="M636" t="s">
        <v>15007</v>
      </c>
      <c r="N636" t="s">
        <v>1069</v>
      </c>
      <c r="O636" t="s">
        <v>15008</v>
      </c>
      <c r="P636" t="s">
        <v>1144</v>
      </c>
      <c r="Q636" t="s">
        <v>15009</v>
      </c>
      <c r="R636" t="s">
        <v>15010</v>
      </c>
      <c r="S636" t="s">
        <v>1355</v>
      </c>
      <c r="T636" t="s">
        <v>2051</v>
      </c>
      <c r="U636" t="s">
        <v>15011</v>
      </c>
      <c r="V636" t="s">
        <v>15012</v>
      </c>
      <c r="W636" t="s">
        <v>4501</v>
      </c>
      <c r="X636" t="s">
        <v>15013</v>
      </c>
      <c r="Y636" t="s">
        <v>1506</v>
      </c>
      <c r="Z636" t="s">
        <v>15014</v>
      </c>
      <c r="AA636" t="s">
        <v>15015</v>
      </c>
      <c r="AB636" t="s">
        <v>15016</v>
      </c>
      <c r="AC636" t="s">
        <v>15017</v>
      </c>
      <c r="AD636" t="s">
        <v>15018</v>
      </c>
    </row>
    <row r="637" spans="1:30" x14ac:dyDescent="1.25">
      <c r="A637" t="s">
        <v>32</v>
      </c>
      <c r="B637" t="s">
        <v>253</v>
      </c>
      <c r="C637" t="s">
        <v>15019</v>
      </c>
      <c r="D637" t="s">
        <v>15020</v>
      </c>
      <c r="E637" t="s">
        <v>1138</v>
      </c>
      <c r="F637" t="s">
        <v>3277</v>
      </c>
      <c r="G637" t="s">
        <v>1752</v>
      </c>
      <c r="H637" t="s">
        <v>827</v>
      </c>
      <c r="I637" t="s">
        <v>3723</v>
      </c>
      <c r="J637" t="s">
        <v>2163</v>
      </c>
      <c r="K637" t="s">
        <v>875</v>
      </c>
      <c r="L637" t="s">
        <v>827</v>
      </c>
      <c r="M637" t="s">
        <v>827</v>
      </c>
      <c r="N637" t="s">
        <v>1674</v>
      </c>
      <c r="O637" t="s">
        <v>15021</v>
      </c>
      <c r="P637" t="s">
        <v>827</v>
      </c>
      <c r="Q637" t="s">
        <v>870</v>
      </c>
      <c r="R637" t="s">
        <v>870</v>
      </c>
      <c r="S637" t="s">
        <v>827</v>
      </c>
      <c r="T637" t="s">
        <v>11824</v>
      </c>
      <c r="U637" t="s">
        <v>1041</v>
      </c>
      <c r="V637" t="s">
        <v>1041</v>
      </c>
      <c r="W637" t="s">
        <v>827</v>
      </c>
      <c r="X637" t="s">
        <v>827</v>
      </c>
      <c r="Y637" t="s">
        <v>1619</v>
      </c>
      <c r="Z637" t="s">
        <v>4566</v>
      </c>
      <c r="AA637" t="s">
        <v>15022</v>
      </c>
      <c r="AB637" t="s">
        <v>15022</v>
      </c>
      <c r="AC637" t="s">
        <v>827</v>
      </c>
      <c r="AD637" t="s">
        <v>827</v>
      </c>
    </row>
    <row r="638" spans="1:30" x14ac:dyDescent="1.25">
      <c r="A638" t="s">
        <v>32</v>
      </c>
      <c r="B638" t="s">
        <v>144</v>
      </c>
      <c r="C638" t="s">
        <v>15023</v>
      </c>
      <c r="D638" t="s">
        <v>15024</v>
      </c>
      <c r="E638" t="s">
        <v>15025</v>
      </c>
      <c r="F638" t="s">
        <v>15026</v>
      </c>
      <c r="G638" t="s">
        <v>15027</v>
      </c>
      <c r="H638" t="s">
        <v>908</v>
      </c>
      <c r="I638" t="s">
        <v>15028</v>
      </c>
      <c r="J638" t="s">
        <v>15029</v>
      </c>
      <c r="K638" t="s">
        <v>15030</v>
      </c>
      <c r="L638" t="s">
        <v>4932</v>
      </c>
      <c r="M638" t="s">
        <v>15031</v>
      </c>
      <c r="N638" t="s">
        <v>2255</v>
      </c>
      <c r="O638" t="s">
        <v>15032</v>
      </c>
      <c r="P638" t="s">
        <v>1506</v>
      </c>
      <c r="Q638" t="s">
        <v>14548</v>
      </c>
      <c r="R638" t="s">
        <v>15033</v>
      </c>
      <c r="S638" t="s">
        <v>2047</v>
      </c>
      <c r="T638" t="s">
        <v>1015</v>
      </c>
      <c r="U638" t="s">
        <v>7295</v>
      </c>
      <c r="V638" t="s">
        <v>15034</v>
      </c>
      <c r="W638" t="s">
        <v>9566</v>
      </c>
      <c r="X638" t="s">
        <v>1869</v>
      </c>
      <c r="Y638" t="s">
        <v>850</v>
      </c>
      <c r="Z638" t="s">
        <v>15035</v>
      </c>
      <c r="AA638" t="s">
        <v>15036</v>
      </c>
      <c r="AB638" t="s">
        <v>15037</v>
      </c>
      <c r="AC638" t="s">
        <v>15038</v>
      </c>
      <c r="AD638" t="s">
        <v>15039</v>
      </c>
    </row>
    <row r="639" spans="1:30" x14ac:dyDescent="1.25">
      <c r="A639" t="s">
        <v>32</v>
      </c>
      <c r="B639" t="s">
        <v>47</v>
      </c>
      <c r="C639" t="s">
        <v>15040</v>
      </c>
      <c r="D639" t="s">
        <v>15041</v>
      </c>
      <c r="E639" t="s">
        <v>15042</v>
      </c>
      <c r="F639" t="s">
        <v>15043</v>
      </c>
      <c r="G639" t="s">
        <v>15044</v>
      </c>
      <c r="H639" t="s">
        <v>15045</v>
      </c>
      <c r="I639" t="s">
        <v>15046</v>
      </c>
      <c r="J639" t="s">
        <v>15047</v>
      </c>
      <c r="K639" t="s">
        <v>15048</v>
      </c>
      <c r="L639" t="s">
        <v>2785</v>
      </c>
      <c r="M639" t="s">
        <v>15049</v>
      </c>
      <c r="N639" t="s">
        <v>1121</v>
      </c>
      <c r="O639" t="s">
        <v>15050</v>
      </c>
      <c r="P639" t="s">
        <v>10311</v>
      </c>
      <c r="Q639" t="s">
        <v>15051</v>
      </c>
      <c r="R639" t="s">
        <v>15052</v>
      </c>
      <c r="S639" t="s">
        <v>3415</v>
      </c>
      <c r="T639" t="s">
        <v>875</v>
      </c>
      <c r="U639" t="s">
        <v>15053</v>
      </c>
      <c r="V639" t="s">
        <v>15054</v>
      </c>
      <c r="W639" t="s">
        <v>15055</v>
      </c>
      <c r="X639" t="s">
        <v>15056</v>
      </c>
      <c r="Y639" t="s">
        <v>2346</v>
      </c>
      <c r="Z639" t="s">
        <v>15057</v>
      </c>
      <c r="AA639" t="s">
        <v>15058</v>
      </c>
      <c r="AB639" t="s">
        <v>15059</v>
      </c>
      <c r="AC639" t="s">
        <v>15060</v>
      </c>
      <c r="AD639" t="s">
        <v>15061</v>
      </c>
    </row>
    <row r="640" spans="1:30" x14ac:dyDescent="1.25">
      <c r="A640" t="s">
        <v>32</v>
      </c>
      <c r="B640" t="s">
        <v>461</v>
      </c>
      <c r="C640" t="s">
        <v>15062</v>
      </c>
      <c r="D640" t="s">
        <v>15063</v>
      </c>
      <c r="E640" t="s">
        <v>15064</v>
      </c>
      <c r="F640" t="s">
        <v>15065</v>
      </c>
      <c r="G640" t="s">
        <v>15066</v>
      </c>
      <c r="H640" t="s">
        <v>4550</v>
      </c>
      <c r="I640" t="s">
        <v>15067</v>
      </c>
      <c r="J640" t="s">
        <v>15068</v>
      </c>
      <c r="K640" t="s">
        <v>15069</v>
      </c>
      <c r="L640" t="s">
        <v>15070</v>
      </c>
      <c r="M640" t="s">
        <v>15071</v>
      </c>
      <c r="N640" t="s">
        <v>1869</v>
      </c>
      <c r="O640" t="s">
        <v>15072</v>
      </c>
      <c r="P640" t="s">
        <v>2077</v>
      </c>
      <c r="Q640" t="s">
        <v>15073</v>
      </c>
      <c r="R640" t="s">
        <v>15074</v>
      </c>
      <c r="S640" t="s">
        <v>856</v>
      </c>
      <c r="T640" t="s">
        <v>2346</v>
      </c>
      <c r="U640" t="s">
        <v>15075</v>
      </c>
      <c r="V640" t="s">
        <v>15076</v>
      </c>
      <c r="W640" t="s">
        <v>15077</v>
      </c>
      <c r="X640" t="s">
        <v>15078</v>
      </c>
      <c r="Y640" t="s">
        <v>870</v>
      </c>
      <c r="Z640" t="s">
        <v>5299</v>
      </c>
      <c r="AA640" t="s">
        <v>15079</v>
      </c>
      <c r="AB640" t="s">
        <v>15080</v>
      </c>
      <c r="AC640" t="s">
        <v>15081</v>
      </c>
      <c r="AD640" t="s">
        <v>15082</v>
      </c>
    </row>
    <row r="641" spans="1:30" x14ac:dyDescent="1.25">
      <c r="A641" t="s">
        <v>32</v>
      </c>
      <c r="B641" t="s">
        <v>40</v>
      </c>
      <c r="C641" t="s">
        <v>15083</v>
      </c>
      <c r="D641" t="s">
        <v>15084</v>
      </c>
      <c r="E641" t="s">
        <v>15085</v>
      </c>
      <c r="F641" t="s">
        <v>15086</v>
      </c>
      <c r="G641" t="s">
        <v>15087</v>
      </c>
      <c r="H641" t="s">
        <v>15088</v>
      </c>
      <c r="I641" t="s">
        <v>15089</v>
      </c>
      <c r="J641" t="s">
        <v>15090</v>
      </c>
      <c r="K641" t="s">
        <v>15091</v>
      </c>
      <c r="L641" t="s">
        <v>15092</v>
      </c>
      <c r="M641" t="s">
        <v>15093</v>
      </c>
      <c r="N641" t="s">
        <v>1226</v>
      </c>
      <c r="O641" t="s">
        <v>15094</v>
      </c>
      <c r="P641" t="s">
        <v>11922</v>
      </c>
      <c r="Q641" t="s">
        <v>15095</v>
      </c>
      <c r="R641" t="s">
        <v>15096</v>
      </c>
      <c r="S641" t="s">
        <v>7883</v>
      </c>
      <c r="T641" t="s">
        <v>957</v>
      </c>
      <c r="U641" t="s">
        <v>15097</v>
      </c>
      <c r="V641" t="s">
        <v>15098</v>
      </c>
      <c r="W641" t="s">
        <v>10797</v>
      </c>
      <c r="X641" t="s">
        <v>15099</v>
      </c>
      <c r="Y641" t="s">
        <v>858</v>
      </c>
      <c r="Z641" t="s">
        <v>15100</v>
      </c>
      <c r="AA641" t="s">
        <v>15101</v>
      </c>
      <c r="AB641" t="s">
        <v>15102</v>
      </c>
      <c r="AC641" t="s">
        <v>15103</v>
      </c>
      <c r="AD641" t="s">
        <v>15104</v>
      </c>
    </row>
    <row r="642" spans="1:30" x14ac:dyDescent="1.25">
      <c r="A642" t="s">
        <v>32</v>
      </c>
      <c r="B642" t="s">
        <v>240</v>
      </c>
      <c r="C642" t="s">
        <v>15105</v>
      </c>
      <c r="D642" t="s">
        <v>15106</v>
      </c>
      <c r="E642" t="s">
        <v>15107</v>
      </c>
      <c r="F642" t="s">
        <v>15108</v>
      </c>
      <c r="G642" t="s">
        <v>15109</v>
      </c>
      <c r="H642" t="s">
        <v>3273</v>
      </c>
      <c r="I642" t="s">
        <v>15110</v>
      </c>
      <c r="J642" t="s">
        <v>15111</v>
      </c>
      <c r="K642" t="s">
        <v>15112</v>
      </c>
      <c r="L642" t="s">
        <v>15113</v>
      </c>
      <c r="M642" t="s">
        <v>15114</v>
      </c>
      <c r="N642" t="s">
        <v>1296</v>
      </c>
      <c r="O642" t="s">
        <v>15115</v>
      </c>
      <c r="P642" t="s">
        <v>6742</v>
      </c>
      <c r="Q642" t="s">
        <v>15116</v>
      </c>
      <c r="R642" t="s">
        <v>15117</v>
      </c>
      <c r="S642" t="s">
        <v>3319</v>
      </c>
      <c r="T642" t="s">
        <v>870</v>
      </c>
      <c r="U642" t="s">
        <v>15118</v>
      </c>
      <c r="V642" t="s">
        <v>15119</v>
      </c>
      <c r="W642" t="s">
        <v>15120</v>
      </c>
      <c r="X642" t="s">
        <v>13338</v>
      </c>
      <c r="Y642" t="s">
        <v>1850</v>
      </c>
      <c r="Z642" t="s">
        <v>15121</v>
      </c>
      <c r="AA642" t="s">
        <v>15122</v>
      </c>
      <c r="AB642" t="s">
        <v>15123</v>
      </c>
      <c r="AC642" t="s">
        <v>15124</v>
      </c>
      <c r="AD642" t="s">
        <v>15125</v>
      </c>
    </row>
    <row r="643" spans="1:30" x14ac:dyDescent="1.25">
      <c r="A643" t="s">
        <v>32</v>
      </c>
      <c r="B643" t="s">
        <v>230</v>
      </c>
      <c r="C643" t="s">
        <v>15126</v>
      </c>
      <c r="D643" t="s">
        <v>15127</v>
      </c>
      <c r="E643" t="s">
        <v>15128</v>
      </c>
      <c r="F643" t="s">
        <v>15129</v>
      </c>
      <c r="G643" t="s">
        <v>15130</v>
      </c>
      <c r="H643" t="s">
        <v>897</v>
      </c>
      <c r="I643" t="s">
        <v>15131</v>
      </c>
      <c r="J643" t="s">
        <v>15132</v>
      </c>
      <c r="K643" t="s">
        <v>15133</v>
      </c>
      <c r="L643" t="s">
        <v>15134</v>
      </c>
      <c r="M643" t="s">
        <v>15135</v>
      </c>
      <c r="N643" t="s">
        <v>1095</v>
      </c>
      <c r="O643" t="s">
        <v>15136</v>
      </c>
      <c r="P643" t="s">
        <v>3006</v>
      </c>
      <c r="Q643" t="s">
        <v>15137</v>
      </c>
      <c r="R643" t="s">
        <v>15138</v>
      </c>
      <c r="S643" t="s">
        <v>15139</v>
      </c>
      <c r="T643" t="s">
        <v>875</v>
      </c>
      <c r="U643" t="s">
        <v>15140</v>
      </c>
      <c r="V643" t="s">
        <v>15141</v>
      </c>
      <c r="W643" t="s">
        <v>15142</v>
      </c>
      <c r="X643" t="s">
        <v>15143</v>
      </c>
      <c r="Y643" t="s">
        <v>1433</v>
      </c>
      <c r="Z643" t="s">
        <v>15144</v>
      </c>
      <c r="AA643" t="s">
        <v>15145</v>
      </c>
      <c r="AB643" t="s">
        <v>15146</v>
      </c>
      <c r="AC643" t="s">
        <v>15147</v>
      </c>
      <c r="AD643" t="s">
        <v>15148</v>
      </c>
    </row>
    <row r="644" spans="1:30" x14ac:dyDescent="1.25">
      <c r="A644" t="s">
        <v>32</v>
      </c>
      <c r="B644" t="s">
        <v>446</v>
      </c>
      <c r="C644" t="s">
        <v>15149</v>
      </c>
      <c r="D644" t="s">
        <v>15150</v>
      </c>
      <c r="E644" t="s">
        <v>15151</v>
      </c>
      <c r="F644" t="s">
        <v>15152</v>
      </c>
      <c r="G644" t="s">
        <v>15153</v>
      </c>
      <c r="H644" t="s">
        <v>6597</v>
      </c>
      <c r="I644" t="s">
        <v>15154</v>
      </c>
      <c r="J644" t="s">
        <v>15155</v>
      </c>
      <c r="K644" t="s">
        <v>15156</v>
      </c>
      <c r="L644" t="s">
        <v>15157</v>
      </c>
      <c r="M644" t="s">
        <v>15158</v>
      </c>
      <c r="N644" t="s">
        <v>1095</v>
      </c>
      <c r="O644" t="s">
        <v>15159</v>
      </c>
      <c r="P644" t="s">
        <v>15160</v>
      </c>
      <c r="Q644" t="s">
        <v>15161</v>
      </c>
      <c r="R644" t="s">
        <v>15162</v>
      </c>
      <c r="S644" t="s">
        <v>3462</v>
      </c>
      <c r="T644" t="s">
        <v>875</v>
      </c>
      <c r="U644" t="s">
        <v>15163</v>
      </c>
      <c r="V644" t="s">
        <v>15164</v>
      </c>
      <c r="W644" t="s">
        <v>15165</v>
      </c>
      <c r="X644" t="s">
        <v>15166</v>
      </c>
      <c r="Y644" t="s">
        <v>858</v>
      </c>
      <c r="Z644" t="s">
        <v>15167</v>
      </c>
      <c r="AA644" t="s">
        <v>15168</v>
      </c>
      <c r="AB644" t="s">
        <v>15169</v>
      </c>
      <c r="AC644" t="s">
        <v>15170</v>
      </c>
      <c r="AD644" t="s">
        <v>15171</v>
      </c>
    </row>
    <row r="645" spans="1:30" x14ac:dyDescent="1.25">
      <c r="A645" t="s">
        <v>32</v>
      </c>
      <c r="B645" t="s">
        <v>143</v>
      </c>
      <c r="C645" t="s">
        <v>15172</v>
      </c>
      <c r="D645" t="s">
        <v>15173</v>
      </c>
      <c r="E645" t="s">
        <v>15174</v>
      </c>
      <c r="F645" t="s">
        <v>15175</v>
      </c>
      <c r="G645" t="s">
        <v>15176</v>
      </c>
      <c r="H645" t="s">
        <v>7907</v>
      </c>
      <c r="I645" t="s">
        <v>15177</v>
      </c>
      <c r="J645" t="s">
        <v>15178</v>
      </c>
      <c r="K645" t="s">
        <v>15179</v>
      </c>
      <c r="L645" t="s">
        <v>5068</v>
      </c>
      <c r="M645" t="s">
        <v>15180</v>
      </c>
      <c r="N645" t="s">
        <v>833</v>
      </c>
      <c r="O645" t="s">
        <v>15181</v>
      </c>
      <c r="P645" t="s">
        <v>925</v>
      </c>
      <c r="Q645" t="s">
        <v>15182</v>
      </c>
      <c r="R645" t="s">
        <v>15183</v>
      </c>
      <c r="S645" t="s">
        <v>9963</v>
      </c>
      <c r="T645" t="s">
        <v>2051</v>
      </c>
      <c r="U645" t="s">
        <v>15184</v>
      </c>
      <c r="V645" t="s">
        <v>15185</v>
      </c>
      <c r="W645" t="s">
        <v>15186</v>
      </c>
      <c r="X645" t="s">
        <v>15187</v>
      </c>
      <c r="Y645" t="s">
        <v>880</v>
      </c>
      <c r="Z645" t="s">
        <v>12192</v>
      </c>
      <c r="AA645" t="s">
        <v>15188</v>
      </c>
      <c r="AB645" t="s">
        <v>15189</v>
      </c>
      <c r="AC645" t="s">
        <v>15190</v>
      </c>
      <c r="AD645" t="s">
        <v>15191</v>
      </c>
    </row>
    <row r="646" spans="1:30" x14ac:dyDescent="1.25">
      <c r="A646" t="s">
        <v>32</v>
      </c>
      <c r="B646" t="s">
        <v>102</v>
      </c>
      <c r="C646" t="s">
        <v>15192</v>
      </c>
      <c r="D646" t="s">
        <v>15193</v>
      </c>
      <c r="E646" t="s">
        <v>15194</v>
      </c>
      <c r="F646" t="s">
        <v>15195</v>
      </c>
      <c r="G646" t="s">
        <v>15196</v>
      </c>
      <c r="H646" t="s">
        <v>1909</v>
      </c>
      <c r="I646" t="s">
        <v>15197</v>
      </c>
      <c r="J646" t="s">
        <v>15198</v>
      </c>
      <c r="K646" t="s">
        <v>15199</v>
      </c>
      <c r="L646" t="s">
        <v>15200</v>
      </c>
      <c r="M646" t="s">
        <v>15201</v>
      </c>
      <c r="N646" t="s">
        <v>2346</v>
      </c>
      <c r="O646" t="s">
        <v>15202</v>
      </c>
      <c r="P646" t="s">
        <v>15203</v>
      </c>
      <c r="Q646" t="s">
        <v>15204</v>
      </c>
      <c r="R646" t="s">
        <v>15205</v>
      </c>
      <c r="S646" t="s">
        <v>10930</v>
      </c>
      <c r="T646" t="s">
        <v>875</v>
      </c>
      <c r="U646" t="s">
        <v>15206</v>
      </c>
      <c r="V646" t="s">
        <v>15207</v>
      </c>
      <c r="W646" t="s">
        <v>15208</v>
      </c>
      <c r="X646" t="s">
        <v>15209</v>
      </c>
      <c r="Y646" t="s">
        <v>1015</v>
      </c>
      <c r="Z646" t="s">
        <v>15210</v>
      </c>
      <c r="AA646" t="s">
        <v>15211</v>
      </c>
      <c r="AB646" t="s">
        <v>15212</v>
      </c>
      <c r="AC646" t="s">
        <v>15213</v>
      </c>
      <c r="AD646" t="s">
        <v>15214</v>
      </c>
    </row>
    <row r="647" spans="1:30" x14ac:dyDescent="1.25">
      <c r="A647" t="s">
        <v>32</v>
      </c>
      <c r="B647" t="s">
        <v>557</v>
      </c>
      <c r="C647" t="s">
        <v>15215</v>
      </c>
      <c r="D647" t="s">
        <v>15216</v>
      </c>
      <c r="E647" t="s">
        <v>15217</v>
      </c>
      <c r="F647" t="s">
        <v>15218</v>
      </c>
      <c r="G647" t="s">
        <v>15219</v>
      </c>
      <c r="H647" t="s">
        <v>10643</v>
      </c>
      <c r="I647" t="s">
        <v>15220</v>
      </c>
      <c r="J647" t="s">
        <v>15221</v>
      </c>
      <c r="K647" t="s">
        <v>15222</v>
      </c>
      <c r="L647" t="s">
        <v>15223</v>
      </c>
      <c r="M647" t="s">
        <v>15224</v>
      </c>
      <c r="N647" t="s">
        <v>1121</v>
      </c>
      <c r="O647" t="s">
        <v>15225</v>
      </c>
      <c r="P647" t="s">
        <v>2029</v>
      </c>
      <c r="Q647" t="s">
        <v>15226</v>
      </c>
      <c r="R647" t="s">
        <v>15227</v>
      </c>
      <c r="S647" t="s">
        <v>6152</v>
      </c>
      <c r="T647" t="s">
        <v>1144</v>
      </c>
      <c r="U647" t="s">
        <v>15228</v>
      </c>
      <c r="V647" t="s">
        <v>15229</v>
      </c>
      <c r="W647" t="s">
        <v>15230</v>
      </c>
      <c r="X647" t="s">
        <v>15231</v>
      </c>
      <c r="Y647" t="s">
        <v>2208</v>
      </c>
      <c r="Z647" t="s">
        <v>6356</v>
      </c>
      <c r="AA647" t="s">
        <v>15232</v>
      </c>
      <c r="AB647" t="s">
        <v>15233</v>
      </c>
      <c r="AC647" t="s">
        <v>15234</v>
      </c>
      <c r="AD647" t="s">
        <v>15235</v>
      </c>
    </row>
    <row r="648" spans="1:30" x14ac:dyDescent="1.25">
      <c r="A648" t="s">
        <v>32</v>
      </c>
      <c r="B648" t="s">
        <v>636</v>
      </c>
      <c r="C648" t="s">
        <v>15236</v>
      </c>
      <c r="D648" t="s">
        <v>15237</v>
      </c>
      <c r="E648" t="s">
        <v>15238</v>
      </c>
      <c r="F648" t="s">
        <v>15239</v>
      </c>
      <c r="G648" t="s">
        <v>15240</v>
      </c>
      <c r="H648" t="s">
        <v>13079</v>
      </c>
      <c r="I648" t="s">
        <v>15241</v>
      </c>
      <c r="J648" t="s">
        <v>15242</v>
      </c>
      <c r="K648" t="s">
        <v>15243</v>
      </c>
      <c r="L648" t="s">
        <v>15244</v>
      </c>
      <c r="M648" t="s">
        <v>15245</v>
      </c>
      <c r="N648" t="s">
        <v>1121</v>
      </c>
      <c r="O648" t="s">
        <v>15246</v>
      </c>
      <c r="P648" t="s">
        <v>1243</v>
      </c>
      <c r="Q648" t="s">
        <v>15247</v>
      </c>
      <c r="R648" t="s">
        <v>15248</v>
      </c>
      <c r="S648" t="s">
        <v>15249</v>
      </c>
      <c r="T648" t="s">
        <v>875</v>
      </c>
      <c r="U648" t="s">
        <v>15250</v>
      </c>
      <c r="V648" t="s">
        <v>15251</v>
      </c>
      <c r="W648" t="s">
        <v>13626</v>
      </c>
      <c r="X648" t="s">
        <v>15252</v>
      </c>
      <c r="Y648" t="s">
        <v>1279</v>
      </c>
      <c r="Z648" t="s">
        <v>15253</v>
      </c>
      <c r="AA648" t="s">
        <v>15254</v>
      </c>
      <c r="AB648" t="s">
        <v>15255</v>
      </c>
      <c r="AC648" t="s">
        <v>15256</v>
      </c>
      <c r="AD648" t="s">
        <v>15257</v>
      </c>
    </row>
    <row r="649" spans="1:30" x14ac:dyDescent="1.25">
      <c r="A649" t="s">
        <v>32</v>
      </c>
      <c r="B649" t="s">
        <v>379</v>
      </c>
      <c r="C649" t="s">
        <v>15258</v>
      </c>
      <c r="D649" t="s">
        <v>15259</v>
      </c>
      <c r="E649" t="s">
        <v>15260</v>
      </c>
      <c r="F649" t="s">
        <v>15261</v>
      </c>
      <c r="G649" t="s">
        <v>15262</v>
      </c>
      <c r="H649" t="s">
        <v>15263</v>
      </c>
      <c r="I649" t="s">
        <v>15264</v>
      </c>
      <c r="J649" t="s">
        <v>15265</v>
      </c>
      <c r="K649" t="s">
        <v>15266</v>
      </c>
      <c r="L649" t="s">
        <v>15267</v>
      </c>
      <c r="M649" t="s">
        <v>15268</v>
      </c>
      <c r="N649" t="s">
        <v>1433</v>
      </c>
      <c r="O649" t="s">
        <v>15269</v>
      </c>
      <c r="P649" t="s">
        <v>15270</v>
      </c>
      <c r="Q649" t="s">
        <v>15271</v>
      </c>
      <c r="R649" t="s">
        <v>15272</v>
      </c>
      <c r="S649" t="s">
        <v>15273</v>
      </c>
      <c r="T649" t="s">
        <v>1144</v>
      </c>
      <c r="U649" t="s">
        <v>15274</v>
      </c>
      <c r="V649" t="s">
        <v>15275</v>
      </c>
      <c r="W649" t="s">
        <v>15276</v>
      </c>
      <c r="X649" t="s">
        <v>15277</v>
      </c>
      <c r="Y649" t="s">
        <v>908</v>
      </c>
      <c r="Z649" t="s">
        <v>15278</v>
      </c>
      <c r="AA649" t="s">
        <v>15279</v>
      </c>
      <c r="AB649" t="s">
        <v>15280</v>
      </c>
      <c r="AC649" t="s">
        <v>15281</v>
      </c>
      <c r="AD649" t="s">
        <v>15282</v>
      </c>
    </row>
    <row r="650" spans="1:30" x14ac:dyDescent="1.25">
      <c r="A650" t="s">
        <v>32</v>
      </c>
      <c r="B650" t="s">
        <v>661</v>
      </c>
      <c r="C650" t="s">
        <v>15283</v>
      </c>
      <c r="D650" t="s">
        <v>15284</v>
      </c>
      <c r="E650" t="s">
        <v>15285</v>
      </c>
      <c r="F650" t="s">
        <v>15286</v>
      </c>
      <c r="G650" t="s">
        <v>15287</v>
      </c>
      <c r="H650" t="s">
        <v>4458</v>
      </c>
      <c r="I650" t="s">
        <v>15288</v>
      </c>
      <c r="J650" t="s">
        <v>15289</v>
      </c>
      <c r="K650" t="s">
        <v>15290</v>
      </c>
      <c r="L650" t="s">
        <v>15291</v>
      </c>
      <c r="M650" t="s">
        <v>15292</v>
      </c>
      <c r="N650" t="s">
        <v>1968</v>
      </c>
      <c r="O650" t="s">
        <v>15293</v>
      </c>
      <c r="P650" t="s">
        <v>14233</v>
      </c>
      <c r="Q650" t="s">
        <v>15294</v>
      </c>
      <c r="R650" t="s">
        <v>15295</v>
      </c>
      <c r="S650" t="s">
        <v>5460</v>
      </c>
      <c r="T650" t="s">
        <v>903</v>
      </c>
      <c r="U650" t="s">
        <v>15296</v>
      </c>
      <c r="V650" t="s">
        <v>15297</v>
      </c>
      <c r="W650" t="s">
        <v>15298</v>
      </c>
      <c r="X650" t="s">
        <v>15299</v>
      </c>
      <c r="Y650" t="s">
        <v>3060</v>
      </c>
      <c r="Z650" t="s">
        <v>15300</v>
      </c>
      <c r="AA650" t="s">
        <v>15301</v>
      </c>
      <c r="AB650" t="s">
        <v>15302</v>
      </c>
      <c r="AC650" t="s">
        <v>15303</v>
      </c>
      <c r="AD650" t="s">
        <v>15304</v>
      </c>
    </row>
    <row r="651" spans="1:30" x14ac:dyDescent="1.25">
      <c r="A651" t="s">
        <v>32</v>
      </c>
      <c r="B651" t="s">
        <v>278</v>
      </c>
      <c r="C651" t="s">
        <v>15305</v>
      </c>
      <c r="D651" t="s">
        <v>15306</v>
      </c>
      <c r="E651" t="s">
        <v>15307</v>
      </c>
      <c r="F651" t="s">
        <v>15308</v>
      </c>
      <c r="G651" t="s">
        <v>15309</v>
      </c>
      <c r="H651" t="s">
        <v>7976</v>
      </c>
      <c r="I651" t="s">
        <v>15310</v>
      </c>
      <c r="J651" t="s">
        <v>15311</v>
      </c>
      <c r="K651" t="s">
        <v>15312</v>
      </c>
      <c r="L651" t="s">
        <v>15313</v>
      </c>
      <c r="M651" t="s">
        <v>15314</v>
      </c>
      <c r="N651" t="s">
        <v>1095</v>
      </c>
      <c r="O651" t="s">
        <v>15315</v>
      </c>
      <c r="P651" t="s">
        <v>15316</v>
      </c>
      <c r="Q651" t="s">
        <v>15317</v>
      </c>
      <c r="R651" t="s">
        <v>15318</v>
      </c>
      <c r="S651" t="s">
        <v>15319</v>
      </c>
      <c r="T651" t="s">
        <v>903</v>
      </c>
      <c r="U651" t="s">
        <v>15320</v>
      </c>
      <c r="V651" t="s">
        <v>15321</v>
      </c>
      <c r="W651" t="s">
        <v>15322</v>
      </c>
      <c r="X651" t="s">
        <v>12191</v>
      </c>
      <c r="Y651" t="s">
        <v>1015</v>
      </c>
      <c r="Z651" t="s">
        <v>15323</v>
      </c>
      <c r="AA651" t="s">
        <v>15324</v>
      </c>
      <c r="AB651" t="s">
        <v>15325</v>
      </c>
      <c r="AC651" t="s">
        <v>15326</v>
      </c>
      <c r="AD651" t="s">
        <v>15327</v>
      </c>
    </row>
    <row r="652" spans="1:30" x14ac:dyDescent="1.25">
      <c r="A652" t="s">
        <v>32</v>
      </c>
      <c r="B652" t="s">
        <v>732</v>
      </c>
      <c r="C652" t="s">
        <v>15328</v>
      </c>
      <c r="D652" t="s">
        <v>15329</v>
      </c>
      <c r="E652" t="s">
        <v>15330</v>
      </c>
      <c r="F652" t="s">
        <v>15331</v>
      </c>
      <c r="G652" t="s">
        <v>15332</v>
      </c>
      <c r="H652" t="s">
        <v>5182</v>
      </c>
      <c r="I652" t="s">
        <v>15333</v>
      </c>
      <c r="J652" t="s">
        <v>15334</v>
      </c>
      <c r="K652" t="s">
        <v>15335</v>
      </c>
      <c r="L652" t="s">
        <v>15336</v>
      </c>
      <c r="M652" t="s">
        <v>15337</v>
      </c>
      <c r="N652" t="s">
        <v>1095</v>
      </c>
      <c r="O652" t="s">
        <v>15338</v>
      </c>
      <c r="P652" t="s">
        <v>5226</v>
      </c>
      <c r="Q652" t="s">
        <v>15339</v>
      </c>
      <c r="R652" t="s">
        <v>15340</v>
      </c>
      <c r="S652" t="s">
        <v>2958</v>
      </c>
      <c r="T652" t="s">
        <v>874</v>
      </c>
      <c r="U652" t="s">
        <v>15341</v>
      </c>
      <c r="V652" t="s">
        <v>15342</v>
      </c>
      <c r="W652" t="s">
        <v>3635</v>
      </c>
      <c r="X652" t="s">
        <v>15343</v>
      </c>
      <c r="Y652" t="s">
        <v>880</v>
      </c>
      <c r="Z652" t="s">
        <v>15344</v>
      </c>
      <c r="AA652" t="s">
        <v>15345</v>
      </c>
      <c r="AB652" t="s">
        <v>15346</v>
      </c>
      <c r="AC652" t="s">
        <v>15347</v>
      </c>
      <c r="AD652" t="s">
        <v>15348</v>
      </c>
    </row>
    <row r="653" spans="1:30" x14ac:dyDescent="1.25">
      <c r="A653" t="s">
        <v>32</v>
      </c>
      <c r="B653" t="s">
        <v>432</v>
      </c>
      <c r="C653" t="s">
        <v>15349</v>
      </c>
      <c r="D653" t="s">
        <v>15350</v>
      </c>
      <c r="E653" t="s">
        <v>15351</v>
      </c>
      <c r="F653" t="s">
        <v>15352</v>
      </c>
      <c r="G653" t="s">
        <v>15353</v>
      </c>
      <c r="H653" t="s">
        <v>15354</v>
      </c>
      <c r="I653" t="s">
        <v>15355</v>
      </c>
      <c r="J653" t="s">
        <v>15356</v>
      </c>
      <c r="K653" t="s">
        <v>15357</v>
      </c>
      <c r="L653" t="s">
        <v>15358</v>
      </c>
      <c r="M653" t="s">
        <v>15359</v>
      </c>
      <c r="N653" t="s">
        <v>833</v>
      </c>
      <c r="O653" t="s">
        <v>15360</v>
      </c>
      <c r="P653" t="s">
        <v>979</v>
      </c>
      <c r="Q653" t="s">
        <v>15361</v>
      </c>
      <c r="R653" t="s">
        <v>15362</v>
      </c>
      <c r="S653" t="s">
        <v>4566</v>
      </c>
      <c r="T653" t="s">
        <v>840</v>
      </c>
      <c r="U653" t="s">
        <v>15363</v>
      </c>
      <c r="V653" t="s">
        <v>15364</v>
      </c>
      <c r="W653" t="s">
        <v>15365</v>
      </c>
      <c r="X653" t="s">
        <v>15366</v>
      </c>
      <c r="Y653" t="s">
        <v>1968</v>
      </c>
      <c r="Z653" t="s">
        <v>15367</v>
      </c>
      <c r="AA653" t="s">
        <v>15368</v>
      </c>
      <c r="AB653" t="s">
        <v>15369</v>
      </c>
      <c r="AC653" t="s">
        <v>15370</v>
      </c>
      <c r="AD653" t="s">
        <v>15371</v>
      </c>
    </row>
    <row r="654" spans="1:30" x14ac:dyDescent="1.25">
      <c r="A654" t="s">
        <v>32</v>
      </c>
      <c r="B654" t="s">
        <v>574</v>
      </c>
      <c r="C654" t="s">
        <v>15372</v>
      </c>
      <c r="D654" t="s">
        <v>15373</v>
      </c>
      <c r="E654" t="s">
        <v>15374</v>
      </c>
      <c r="F654" t="s">
        <v>15375</v>
      </c>
      <c r="G654" t="s">
        <v>15376</v>
      </c>
      <c r="H654" t="s">
        <v>15377</v>
      </c>
      <c r="I654" t="s">
        <v>15378</v>
      </c>
      <c r="J654" t="s">
        <v>15379</v>
      </c>
      <c r="K654" t="s">
        <v>15380</v>
      </c>
      <c r="L654" t="s">
        <v>15381</v>
      </c>
      <c r="M654" t="s">
        <v>15382</v>
      </c>
      <c r="N654" t="s">
        <v>833</v>
      </c>
      <c r="O654" t="s">
        <v>15383</v>
      </c>
      <c r="P654" t="s">
        <v>9566</v>
      </c>
      <c r="Q654" t="s">
        <v>15384</v>
      </c>
      <c r="R654" t="s">
        <v>15385</v>
      </c>
      <c r="S654" t="s">
        <v>15386</v>
      </c>
      <c r="T654" t="s">
        <v>875</v>
      </c>
      <c r="U654" t="s">
        <v>15387</v>
      </c>
      <c r="V654" t="s">
        <v>15388</v>
      </c>
      <c r="W654" t="s">
        <v>15389</v>
      </c>
      <c r="X654" t="s">
        <v>850</v>
      </c>
      <c r="Y654" t="s">
        <v>1138</v>
      </c>
      <c r="Z654" t="s">
        <v>15390</v>
      </c>
      <c r="AA654" t="s">
        <v>15391</v>
      </c>
      <c r="AB654" t="s">
        <v>15392</v>
      </c>
      <c r="AC654" t="s">
        <v>15393</v>
      </c>
      <c r="AD654" t="s">
        <v>15394</v>
      </c>
    </row>
    <row r="655" spans="1:30" x14ac:dyDescent="1.25">
      <c r="A655" t="s">
        <v>32</v>
      </c>
      <c r="B655" t="s">
        <v>234</v>
      </c>
      <c r="C655" t="s">
        <v>15395</v>
      </c>
      <c r="D655" t="s">
        <v>15396</v>
      </c>
      <c r="E655" t="s">
        <v>15397</v>
      </c>
      <c r="F655" t="s">
        <v>15398</v>
      </c>
      <c r="G655" t="s">
        <v>15399</v>
      </c>
      <c r="H655" t="s">
        <v>2958</v>
      </c>
      <c r="I655" t="s">
        <v>15400</v>
      </c>
      <c r="J655" t="s">
        <v>15401</v>
      </c>
      <c r="K655" t="s">
        <v>15402</v>
      </c>
      <c r="L655" t="s">
        <v>10817</v>
      </c>
      <c r="M655" t="s">
        <v>15403</v>
      </c>
      <c r="N655" t="s">
        <v>1433</v>
      </c>
      <c r="O655" t="s">
        <v>15404</v>
      </c>
      <c r="P655" t="s">
        <v>3431</v>
      </c>
      <c r="Q655" t="s">
        <v>15405</v>
      </c>
      <c r="R655" t="s">
        <v>15406</v>
      </c>
      <c r="S655" t="s">
        <v>2208</v>
      </c>
      <c r="T655" t="s">
        <v>870</v>
      </c>
      <c r="U655" t="s">
        <v>15407</v>
      </c>
      <c r="V655" t="s">
        <v>15408</v>
      </c>
      <c r="W655" t="s">
        <v>15409</v>
      </c>
      <c r="X655" t="s">
        <v>15410</v>
      </c>
      <c r="Y655" t="s">
        <v>979</v>
      </c>
      <c r="Z655" t="s">
        <v>15411</v>
      </c>
      <c r="AA655" t="s">
        <v>15412</v>
      </c>
      <c r="AB655" t="s">
        <v>15413</v>
      </c>
      <c r="AC655" t="s">
        <v>15414</v>
      </c>
      <c r="AD655" t="s">
        <v>15415</v>
      </c>
    </row>
    <row r="656" spans="1:30" x14ac:dyDescent="1.25">
      <c r="A656" t="s">
        <v>32</v>
      </c>
      <c r="B656" t="s">
        <v>231</v>
      </c>
      <c r="C656" t="s">
        <v>15416</v>
      </c>
      <c r="D656" t="s">
        <v>15417</v>
      </c>
      <c r="E656" t="s">
        <v>15418</v>
      </c>
      <c r="F656" t="s">
        <v>15419</v>
      </c>
      <c r="G656" t="s">
        <v>15420</v>
      </c>
      <c r="H656" t="s">
        <v>7883</v>
      </c>
      <c r="I656" t="s">
        <v>15421</v>
      </c>
      <c r="J656" t="s">
        <v>15422</v>
      </c>
      <c r="K656" t="s">
        <v>15423</v>
      </c>
      <c r="L656" t="s">
        <v>15424</v>
      </c>
      <c r="M656" t="s">
        <v>15425</v>
      </c>
      <c r="N656" t="s">
        <v>1850</v>
      </c>
      <c r="O656" t="s">
        <v>15426</v>
      </c>
      <c r="P656" t="s">
        <v>4908</v>
      </c>
      <c r="Q656" t="s">
        <v>15427</v>
      </c>
      <c r="R656" t="s">
        <v>15428</v>
      </c>
      <c r="S656" t="s">
        <v>2125</v>
      </c>
      <c r="T656" t="s">
        <v>827</v>
      </c>
      <c r="U656" t="s">
        <v>9938</v>
      </c>
      <c r="V656" t="s">
        <v>15429</v>
      </c>
      <c r="W656" t="s">
        <v>3297</v>
      </c>
      <c r="X656" t="s">
        <v>15430</v>
      </c>
      <c r="Y656" t="s">
        <v>1005</v>
      </c>
      <c r="Z656" t="s">
        <v>15431</v>
      </c>
      <c r="AA656" t="s">
        <v>15432</v>
      </c>
      <c r="AB656" t="s">
        <v>15433</v>
      </c>
      <c r="AC656" t="s">
        <v>15434</v>
      </c>
      <c r="AD656" t="s">
        <v>15435</v>
      </c>
    </row>
    <row r="657" spans="1:30" x14ac:dyDescent="1.25">
      <c r="A657" t="s">
        <v>32</v>
      </c>
      <c r="B657" t="s">
        <v>352</v>
      </c>
      <c r="C657" t="s">
        <v>15436</v>
      </c>
      <c r="D657" t="s">
        <v>15437</v>
      </c>
      <c r="E657" t="s">
        <v>15438</v>
      </c>
      <c r="F657" t="s">
        <v>15439</v>
      </c>
      <c r="G657" t="s">
        <v>15440</v>
      </c>
      <c r="H657" t="s">
        <v>15441</v>
      </c>
      <c r="I657" t="s">
        <v>15442</v>
      </c>
      <c r="J657" t="s">
        <v>15443</v>
      </c>
      <c r="K657" t="s">
        <v>15444</v>
      </c>
      <c r="L657" t="s">
        <v>15445</v>
      </c>
      <c r="M657" t="s">
        <v>15446</v>
      </c>
      <c r="N657" t="s">
        <v>833</v>
      </c>
      <c r="O657" t="s">
        <v>15447</v>
      </c>
      <c r="P657" t="s">
        <v>3723</v>
      </c>
      <c r="Q657" t="s">
        <v>15448</v>
      </c>
      <c r="R657" t="s">
        <v>15449</v>
      </c>
      <c r="S657" t="s">
        <v>2906</v>
      </c>
      <c r="T657" t="s">
        <v>875</v>
      </c>
      <c r="U657" t="s">
        <v>15450</v>
      </c>
      <c r="V657" t="s">
        <v>15451</v>
      </c>
      <c r="W657" t="s">
        <v>15452</v>
      </c>
      <c r="X657" t="s">
        <v>15453</v>
      </c>
      <c r="Y657" t="s">
        <v>1015</v>
      </c>
      <c r="Z657" t="s">
        <v>11601</v>
      </c>
      <c r="AA657" t="s">
        <v>15454</v>
      </c>
      <c r="AB657" t="s">
        <v>15455</v>
      </c>
      <c r="AC657" t="s">
        <v>15456</v>
      </c>
      <c r="AD657" t="s">
        <v>15457</v>
      </c>
    </row>
    <row r="658" spans="1:30" x14ac:dyDescent="1.25">
      <c r="A658" t="s">
        <v>32</v>
      </c>
      <c r="B658" t="s">
        <v>353</v>
      </c>
      <c r="C658" t="s">
        <v>15458</v>
      </c>
      <c r="D658" t="s">
        <v>15459</v>
      </c>
      <c r="E658" t="s">
        <v>15460</v>
      </c>
      <c r="F658" t="s">
        <v>15461</v>
      </c>
      <c r="G658" t="s">
        <v>15462</v>
      </c>
      <c r="H658" t="s">
        <v>15463</v>
      </c>
      <c r="I658" t="s">
        <v>15464</v>
      </c>
      <c r="J658" t="s">
        <v>15465</v>
      </c>
      <c r="K658" t="s">
        <v>15466</v>
      </c>
      <c r="L658" t="s">
        <v>15467</v>
      </c>
      <c r="M658" t="s">
        <v>15468</v>
      </c>
      <c r="N658" t="s">
        <v>1041</v>
      </c>
      <c r="O658" t="s">
        <v>15469</v>
      </c>
      <c r="P658" t="s">
        <v>3420</v>
      </c>
      <c r="Q658" t="s">
        <v>15470</v>
      </c>
      <c r="R658" t="s">
        <v>15471</v>
      </c>
      <c r="S658" t="s">
        <v>877</v>
      </c>
      <c r="T658" t="s">
        <v>827</v>
      </c>
      <c r="U658" t="s">
        <v>15472</v>
      </c>
      <c r="V658" t="s">
        <v>15473</v>
      </c>
      <c r="W658" t="s">
        <v>15474</v>
      </c>
      <c r="X658" t="s">
        <v>15475</v>
      </c>
      <c r="Y658" t="s">
        <v>1552</v>
      </c>
      <c r="Z658" t="s">
        <v>15476</v>
      </c>
      <c r="AA658" t="s">
        <v>15477</v>
      </c>
      <c r="AB658" t="s">
        <v>15478</v>
      </c>
      <c r="AC658" t="s">
        <v>15479</v>
      </c>
      <c r="AD658" t="s">
        <v>15480</v>
      </c>
    </row>
    <row r="659" spans="1:30" x14ac:dyDescent="1.25">
      <c r="A659" t="s">
        <v>32</v>
      </c>
      <c r="B659" t="s">
        <v>302</v>
      </c>
      <c r="C659" t="s">
        <v>15481</v>
      </c>
      <c r="D659" t="s">
        <v>15482</v>
      </c>
      <c r="E659" t="s">
        <v>15483</v>
      </c>
      <c r="F659" t="s">
        <v>15484</v>
      </c>
      <c r="G659" t="s">
        <v>15485</v>
      </c>
      <c r="H659" t="s">
        <v>15486</v>
      </c>
      <c r="I659" t="s">
        <v>15487</v>
      </c>
      <c r="J659" t="s">
        <v>15488</v>
      </c>
      <c r="K659" t="s">
        <v>15489</v>
      </c>
      <c r="L659" t="s">
        <v>15490</v>
      </c>
      <c r="M659" t="s">
        <v>15491</v>
      </c>
      <c r="N659" t="s">
        <v>1138</v>
      </c>
      <c r="O659" t="s">
        <v>15492</v>
      </c>
      <c r="P659" t="s">
        <v>15493</v>
      </c>
      <c r="Q659" t="s">
        <v>15494</v>
      </c>
      <c r="R659" t="s">
        <v>15495</v>
      </c>
      <c r="S659" t="s">
        <v>15496</v>
      </c>
      <c r="T659" t="s">
        <v>874</v>
      </c>
      <c r="U659" t="s">
        <v>15497</v>
      </c>
      <c r="V659" t="s">
        <v>15498</v>
      </c>
      <c r="W659" t="s">
        <v>4237</v>
      </c>
      <c r="X659" t="s">
        <v>15499</v>
      </c>
      <c r="Y659" t="s">
        <v>880</v>
      </c>
      <c r="Z659" t="s">
        <v>15500</v>
      </c>
      <c r="AA659" t="s">
        <v>15501</v>
      </c>
      <c r="AB659" t="s">
        <v>15502</v>
      </c>
      <c r="AC659" t="s">
        <v>15503</v>
      </c>
      <c r="AD659" t="s">
        <v>15504</v>
      </c>
    </row>
    <row r="660" spans="1:30" x14ac:dyDescent="1.25">
      <c r="A660" t="s">
        <v>32</v>
      </c>
      <c r="B660" t="s">
        <v>320</v>
      </c>
      <c r="C660" t="s">
        <v>15505</v>
      </c>
      <c r="D660" t="s">
        <v>15506</v>
      </c>
      <c r="E660" t="s">
        <v>15507</v>
      </c>
      <c r="F660" t="s">
        <v>15508</v>
      </c>
      <c r="G660" t="s">
        <v>15509</v>
      </c>
      <c r="H660" t="s">
        <v>15510</v>
      </c>
      <c r="I660" t="s">
        <v>15511</v>
      </c>
      <c r="J660" t="s">
        <v>15512</v>
      </c>
      <c r="K660" t="s">
        <v>15513</v>
      </c>
      <c r="L660" t="s">
        <v>15514</v>
      </c>
      <c r="M660" t="s">
        <v>15515</v>
      </c>
      <c r="N660" t="s">
        <v>897</v>
      </c>
      <c r="O660" t="s">
        <v>15516</v>
      </c>
      <c r="P660" t="s">
        <v>15517</v>
      </c>
      <c r="Q660" t="s">
        <v>15518</v>
      </c>
      <c r="R660" t="s">
        <v>15519</v>
      </c>
      <c r="S660" t="s">
        <v>4905</v>
      </c>
      <c r="T660" t="s">
        <v>1144</v>
      </c>
      <c r="U660" t="s">
        <v>15520</v>
      </c>
      <c r="V660" t="s">
        <v>15521</v>
      </c>
      <c r="W660" t="s">
        <v>15522</v>
      </c>
      <c r="X660" t="s">
        <v>7191</v>
      </c>
      <c r="Y660" t="s">
        <v>925</v>
      </c>
      <c r="Z660" t="s">
        <v>15523</v>
      </c>
      <c r="AA660" t="s">
        <v>15524</v>
      </c>
      <c r="AB660" t="s">
        <v>15525</v>
      </c>
      <c r="AC660" t="s">
        <v>15526</v>
      </c>
      <c r="AD660" t="s">
        <v>15527</v>
      </c>
    </row>
    <row r="661" spans="1:30" x14ac:dyDescent="1.25">
      <c r="A661" t="s">
        <v>32</v>
      </c>
      <c r="B661" t="s">
        <v>419</v>
      </c>
      <c r="C661" t="s">
        <v>15528</v>
      </c>
      <c r="D661" t="s">
        <v>15529</v>
      </c>
      <c r="E661" t="s">
        <v>15530</v>
      </c>
      <c r="F661" t="s">
        <v>15531</v>
      </c>
      <c r="G661" t="s">
        <v>15532</v>
      </c>
      <c r="H661" t="s">
        <v>15533</v>
      </c>
      <c r="I661" t="s">
        <v>15534</v>
      </c>
      <c r="J661" t="s">
        <v>15535</v>
      </c>
      <c r="K661" t="s">
        <v>15536</v>
      </c>
      <c r="L661" t="s">
        <v>15537</v>
      </c>
      <c r="M661" t="s">
        <v>15538</v>
      </c>
      <c r="N661" t="s">
        <v>1968</v>
      </c>
      <c r="O661" t="s">
        <v>15539</v>
      </c>
      <c r="P661" t="s">
        <v>15540</v>
      </c>
      <c r="Q661" t="s">
        <v>15541</v>
      </c>
      <c r="R661" t="s">
        <v>15542</v>
      </c>
      <c r="S661" t="s">
        <v>2906</v>
      </c>
      <c r="T661" t="s">
        <v>827</v>
      </c>
      <c r="U661" t="s">
        <v>15543</v>
      </c>
      <c r="V661" t="s">
        <v>9988</v>
      </c>
      <c r="W661" t="s">
        <v>15544</v>
      </c>
      <c r="X661" t="s">
        <v>15545</v>
      </c>
      <c r="Y661" t="s">
        <v>3494</v>
      </c>
      <c r="Z661" t="s">
        <v>15546</v>
      </c>
      <c r="AA661" t="s">
        <v>15547</v>
      </c>
      <c r="AB661" t="s">
        <v>15548</v>
      </c>
      <c r="AC661" t="s">
        <v>15549</v>
      </c>
      <c r="AD661" t="s">
        <v>15550</v>
      </c>
    </row>
    <row r="662" spans="1:30" x14ac:dyDescent="1.25">
      <c r="A662" t="s">
        <v>32</v>
      </c>
      <c r="B662" t="s">
        <v>273</v>
      </c>
      <c r="C662" t="s">
        <v>15551</v>
      </c>
      <c r="D662" t="s">
        <v>15552</v>
      </c>
      <c r="E662" t="s">
        <v>15553</v>
      </c>
      <c r="F662" t="s">
        <v>15554</v>
      </c>
      <c r="G662" t="s">
        <v>15555</v>
      </c>
      <c r="H662" t="s">
        <v>8210</v>
      </c>
      <c r="I662" t="s">
        <v>15556</v>
      </c>
      <c r="J662" t="s">
        <v>15557</v>
      </c>
      <c r="K662" t="s">
        <v>15558</v>
      </c>
      <c r="L662" t="s">
        <v>15559</v>
      </c>
      <c r="M662" t="s">
        <v>15560</v>
      </c>
      <c r="N662" t="s">
        <v>979</v>
      </c>
      <c r="O662" t="s">
        <v>15561</v>
      </c>
      <c r="P662" t="s">
        <v>15562</v>
      </c>
      <c r="Q662" t="s">
        <v>15563</v>
      </c>
      <c r="R662" t="s">
        <v>15564</v>
      </c>
      <c r="S662" t="s">
        <v>7632</v>
      </c>
      <c r="T662" t="s">
        <v>827</v>
      </c>
      <c r="U662" t="s">
        <v>15565</v>
      </c>
      <c r="V662" t="s">
        <v>15566</v>
      </c>
      <c r="W662" t="s">
        <v>15567</v>
      </c>
      <c r="X662" t="s">
        <v>15568</v>
      </c>
      <c r="Y662" t="s">
        <v>3224</v>
      </c>
      <c r="Z662" t="s">
        <v>15569</v>
      </c>
      <c r="AA662" t="s">
        <v>15570</v>
      </c>
      <c r="AB662" t="s">
        <v>15571</v>
      </c>
      <c r="AC662" t="s">
        <v>15572</v>
      </c>
      <c r="AD662" t="s">
        <v>15573</v>
      </c>
    </row>
    <row r="663" spans="1:30" x14ac:dyDescent="1.25">
      <c r="A663" t="s">
        <v>32</v>
      </c>
      <c r="B663" t="s">
        <v>93</v>
      </c>
      <c r="C663" t="s">
        <v>15574</v>
      </c>
      <c r="D663" t="s">
        <v>15575</v>
      </c>
      <c r="E663" t="s">
        <v>15576</v>
      </c>
      <c r="F663" t="s">
        <v>15577</v>
      </c>
      <c r="G663" t="s">
        <v>15578</v>
      </c>
      <c r="H663" t="s">
        <v>5134</v>
      </c>
      <c r="I663" t="s">
        <v>15579</v>
      </c>
      <c r="J663" t="s">
        <v>15580</v>
      </c>
      <c r="K663" t="s">
        <v>15581</v>
      </c>
      <c r="L663" t="s">
        <v>15582</v>
      </c>
      <c r="M663" t="s">
        <v>15583</v>
      </c>
      <c r="N663" t="s">
        <v>1552</v>
      </c>
      <c r="O663" t="s">
        <v>15584</v>
      </c>
      <c r="P663" t="s">
        <v>10269</v>
      </c>
      <c r="Q663" t="s">
        <v>15585</v>
      </c>
      <c r="R663" t="s">
        <v>15586</v>
      </c>
      <c r="S663" t="s">
        <v>3899</v>
      </c>
      <c r="T663" t="s">
        <v>1144</v>
      </c>
      <c r="U663" t="s">
        <v>15587</v>
      </c>
      <c r="V663" t="s">
        <v>15588</v>
      </c>
      <c r="W663" t="s">
        <v>15589</v>
      </c>
      <c r="X663" t="s">
        <v>15590</v>
      </c>
      <c r="Y663" t="s">
        <v>1253</v>
      </c>
      <c r="Z663" t="s">
        <v>15591</v>
      </c>
      <c r="AA663" t="s">
        <v>15592</v>
      </c>
      <c r="AB663" t="s">
        <v>15593</v>
      </c>
      <c r="AC663" t="s">
        <v>15594</v>
      </c>
      <c r="AD663" t="s">
        <v>15595</v>
      </c>
    </row>
    <row r="664" spans="1:30" x14ac:dyDescent="1.25">
      <c r="A664" t="s">
        <v>32</v>
      </c>
      <c r="B664" t="s">
        <v>237</v>
      </c>
      <c r="C664" t="s">
        <v>15596</v>
      </c>
      <c r="D664" t="s">
        <v>15597</v>
      </c>
      <c r="E664" t="s">
        <v>15598</v>
      </c>
      <c r="F664" t="s">
        <v>15599</v>
      </c>
      <c r="G664" t="s">
        <v>15600</v>
      </c>
      <c r="H664" t="s">
        <v>9007</v>
      </c>
      <c r="I664" t="s">
        <v>15601</v>
      </c>
      <c r="J664" t="s">
        <v>15602</v>
      </c>
      <c r="K664" t="s">
        <v>15603</v>
      </c>
      <c r="L664" t="s">
        <v>15604</v>
      </c>
      <c r="M664" t="s">
        <v>15605</v>
      </c>
      <c r="N664" t="s">
        <v>1095</v>
      </c>
      <c r="O664" t="s">
        <v>15606</v>
      </c>
      <c r="P664" t="s">
        <v>2073</v>
      </c>
      <c r="Q664" t="s">
        <v>15607</v>
      </c>
      <c r="R664" t="s">
        <v>15608</v>
      </c>
      <c r="S664" t="s">
        <v>5443</v>
      </c>
      <c r="T664" t="s">
        <v>2051</v>
      </c>
      <c r="U664" t="s">
        <v>15609</v>
      </c>
      <c r="V664" t="s">
        <v>15610</v>
      </c>
      <c r="W664" t="s">
        <v>15611</v>
      </c>
      <c r="X664" t="s">
        <v>15612</v>
      </c>
      <c r="Y664" t="s">
        <v>3494</v>
      </c>
      <c r="Z664" t="s">
        <v>15430</v>
      </c>
      <c r="AA664" t="s">
        <v>15613</v>
      </c>
      <c r="AB664" t="s">
        <v>15614</v>
      </c>
      <c r="AC664" t="s">
        <v>15615</v>
      </c>
      <c r="AD664" t="s">
        <v>15616</v>
      </c>
    </row>
    <row r="665" spans="1:30" x14ac:dyDescent="1.25">
      <c r="A665" t="s">
        <v>32</v>
      </c>
      <c r="B665" t="s">
        <v>563</v>
      </c>
      <c r="C665" t="s">
        <v>15617</v>
      </c>
      <c r="D665" t="s">
        <v>15618</v>
      </c>
      <c r="E665" t="s">
        <v>15619</v>
      </c>
      <c r="F665" t="s">
        <v>15620</v>
      </c>
      <c r="G665" t="s">
        <v>15621</v>
      </c>
      <c r="H665" t="s">
        <v>10721</v>
      </c>
      <c r="I665" t="s">
        <v>15622</v>
      </c>
      <c r="J665" t="s">
        <v>15623</v>
      </c>
      <c r="K665" t="s">
        <v>15624</v>
      </c>
      <c r="L665" t="s">
        <v>2983</v>
      </c>
      <c r="M665" t="s">
        <v>15625</v>
      </c>
      <c r="N665" t="s">
        <v>1296</v>
      </c>
      <c r="O665" t="s">
        <v>15626</v>
      </c>
      <c r="P665" t="s">
        <v>6930</v>
      </c>
      <c r="Q665" t="s">
        <v>15627</v>
      </c>
      <c r="R665" t="s">
        <v>15628</v>
      </c>
      <c r="S665" t="s">
        <v>1923</v>
      </c>
      <c r="T665" t="s">
        <v>1041</v>
      </c>
      <c r="U665" t="s">
        <v>15629</v>
      </c>
      <c r="V665" t="s">
        <v>15630</v>
      </c>
      <c r="W665" t="s">
        <v>15631</v>
      </c>
      <c r="X665" t="s">
        <v>12076</v>
      </c>
      <c r="Y665" t="s">
        <v>1836</v>
      </c>
      <c r="Z665" t="s">
        <v>15632</v>
      </c>
      <c r="AA665" t="s">
        <v>15633</v>
      </c>
      <c r="AB665" t="s">
        <v>15634</v>
      </c>
      <c r="AC665" t="s">
        <v>15635</v>
      </c>
      <c r="AD665" t="s">
        <v>15636</v>
      </c>
    </row>
    <row r="666" spans="1:30" x14ac:dyDescent="1.25">
      <c r="A666" t="s">
        <v>32</v>
      </c>
      <c r="B666" t="s">
        <v>564</v>
      </c>
      <c r="C666" t="s">
        <v>15637</v>
      </c>
      <c r="D666" t="s">
        <v>15638</v>
      </c>
      <c r="E666" t="s">
        <v>15639</v>
      </c>
      <c r="F666" t="s">
        <v>15640</v>
      </c>
      <c r="G666" t="s">
        <v>15641</v>
      </c>
      <c r="H666" t="s">
        <v>11505</v>
      </c>
      <c r="I666" t="s">
        <v>15642</v>
      </c>
      <c r="J666" t="s">
        <v>15643</v>
      </c>
      <c r="K666" t="s">
        <v>15644</v>
      </c>
      <c r="L666" t="s">
        <v>4163</v>
      </c>
      <c r="M666" t="s">
        <v>15645</v>
      </c>
      <c r="N666" t="s">
        <v>1552</v>
      </c>
      <c r="O666" t="s">
        <v>15646</v>
      </c>
      <c r="P666" t="s">
        <v>4853</v>
      </c>
      <c r="Q666" t="s">
        <v>15647</v>
      </c>
      <c r="R666" t="s">
        <v>15648</v>
      </c>
      <c r="S666" t="s">
        <v>6550</v>
      </c>
      <c r="T666" t="s">
        <v>1121</v>
      </c>
      <c r="U666" t="s">
        <v>15649</v>
      </c>
      <c r="V666" t="s">
        <v>15650</v>
      </c>
      <c r="W666" t="s">
        <v>15651</v>
      </c>
      <c r="X666" t="s">
        <v>15652</v>
      </c>
      <c r="Y666" t="s">
        <v>2029</v>
      </c>
      <c r="Z666" t="s">
        <v>15653</v>
      </c>
      <c r="AA666" t="s">
        <v>15654</v>
      </c>
      <c r="AB666" t="s">
        <v>15655</v>
      </c>
      <c r="AC666" t="s">
        <v>15656</v>
      </c>
      <c r="AD666" t="s">
        <v>15657</v>
      </c>
    </row>
    <row r="667" spans="1:30" x14ac:dyDescent="1.25">
      <c r="A667" t="s">
        <v>32</v>
      </c>
      <c r="B667" t="s">
        <v>82</v>
      </c>
      <c r="C667" t="s">
        <v>15658</v>
      </c>
      <c r="D667" t="s">
        <v>15659</v>
      </c>
      <c r="E667" t="s">
        <v>15660</v>
      </c>
      <c r="F667" t="s">
        <v>15661</v>
      </c>
      <c r="G667" t="s">
        <v>15662</v>
      </c>
      <c r="H667" t="s">
        <v>15663</v>
      </c>
      <c r="I667" t="s">
        <v>15664</v>
      </c>
      <c r="J667" t="s">
        <v>15665</v>
      </c>
      <c r="K667" t="s">
        <v>15666</v>
      </c>
      <c r="L667" t="s">
        <v>15667</v>
      </c>
      <c r="M667" t="s">
        <v>15668</v>
      </c>
      <c r="N667" t="s">
        <v>880</v>
      </c>
      <c r="O667" t="s">
        <v>15669</v>
      </c>
      <c r="P667" t="s">
        <v>15670</v>
      </c>
      <c r="Q667" t="s">
        <v>15671</v>
      </c>
      <c r="R667" t="s">
        <v>15672</v>
      </c>
      <c r="S667" t="s">
        <v>5461</v>
      </c>
      <c r="T667" t="s">
        <v>1640</v>
      </c>
      <c r="U667" t="s">
        <v>15673</v>
      </c>
      <c r="V667" t="s">
        <v>15674</v>
      </c>
      <c r="W667" t="s">
        <v>15675</v>
      </c>
      <c r="X667" t="s">
        <v>15676</v>
      </c>
      <c r="Y667" t="s">
        <v>3060</v>
      </c>
      <c r="Z667" t="s">
        <v>15677</v>
      </c>
      <c r="AA667" t="s">
        <v>15678</v>
      </c>
      <c r="AB667" t="s">
        <v>15679</v>
      </c>
      <c r="AC667" t="s">
        <v>15680</v>
      </c>
      <c r="AD667" t="s">
        <v>15681</v>
      </c>
    </row>
    <row r="668" spans="1:30" x14ac:dyDescent="1.25">
      <c r="A668" t="s">
        <v>32</v>
      </c>
      <c r="B668" t="s">
        <v>261</v>
      </c>
      <c r="C668" t="s">
        <v>15682</v>
      </c>
      <c r="D668" t="s">
        <v>15683</v>
      </c>
      <c r="E668" t="s">
        <v>15684</v>
      </c>
      <c r="F668" t="s">
        <v>15685</v>
      </c>
      <c r="G668" t="s">
        <v>15686</v>
      </c>
      <c r="H668" t="s">
        <v>3995</v>
      </c>
      <c r="I668" t="s">
        <v>15687</v>
      </c>
      <c r="J668" t="s">
        <v>15688</v>
      </c>
      <c r="K668" t="s">
        <v>15689</v>
      </c>
      <c r="L668" t="s">
        <v>15690</v>
      </c>
      <c r="M668" t="s">
        <v>15691</v>
      </c>
      <c r="N668" t="s">
        <v>1552</v>
      </c>
      <c r="O668" t="s">
        <v>15692</v>
      </c>
      <c r="P668" t="s">
        <v>13258</v>
      </c>
      <c r="Q668" t="s">
        <v>15693</v>
      </c>
      <c r="R668" t="s">
        <v>15694</v>
      </c>
      <c r="S668" t="s">
        <v>7632</v>
      </c>
      <c r="T668" t="s">
        <v>1506</v>
      </c>
      <c r="U668" t="s">
        <v>15695</v>
      </c>
      <c r="V668" t="s">
        <v>15696</v>
      </c>
      <c r="W668" t="s">
        <v>15697</v>
      </c>
      <c r="X668" t="s">
        <v>15698</v>
      </c>
      <c r="Y668" t="s">
        <v>1175</v>
      </c>
      <c r="Z668" t="s">
        <v>15699</v>
      </c>
      <c r="AA668" t="s">
        <v>15700</v>
      </c>
      <c r="AB668" t="s">
        <v>15701</v>
      </c>
      <c r="AC668" t="s">
        <v>15702</v>
      </c>
      <c r="AD668" t="s">
        <v>15703</v>
      </c>
    </row>
    <row r="669" spans="1:30" x14ac:dyDescent="1.25">
      <c r="A669" t="s">
        <v>32</v>
      </c>
      <c r="B669" t="s">
        <v>99</v>
      </c>
      <c r="C669" t="s">
        <v>15704</v>
      </c>
      <c r="D669" t="s">
        <v>15705</v>
      </c>
      <c r="E669" t="s">
        <v>15706</v>
      </c>
      <c r="F669" t="s">
        <v>15707</v>
      </c>
      <c r="G669" t="s">
        <v>15708</v>
      </c>
      <c r="H669" t="s">
        <v>3560</v>
      </c>
      <c r="I669" t="s">
        <v>15709</v>
      </c>
      <c r="J669" t="s">
        <v>15710</v>
      </c>
      <c r="K669" t="s">
        <v>15711</v>
      </c>
      <c r="L669" t="s">
        <v>15712</v>
      </c>
      <c r="M669" t="s">
        <v>15713</v>
      </c>
      <c r="N669" t="s">
        <v>1058</v>
      </c>
      <c r="O669" t="s">
        <v>15714</v>
      </c>
      <c r="P669" t="s">
        <v>15715</v>
      </c>
      <c r="Q669" t="s">
        <v>15716</v>
      </c>
      <c r="R669" t="s">
        <v>15717</v>
      </c>
      <c r="S669" t="s">
        <v>8379</v>
      </c>
      <c r="T669" t="s">
        <v>903</v>
      </c>
      <c r="U669" t="s">
        <v>15718</v>
      </c>
      <c r="V669" t="s">
        <v>15719</v>
      </c>
      <c r="W669" t="s">
        <v>15720</v>
      </c>
      <c r="X669" t="s">
        <v>15721</v>
      </c>
      <c r="Y669" t="s">
        <v>880</v>
      </c>
      <c r="Z669" t="s">
        <v>15722</v>
      </c>
      <c r="AA669" t="s">
        <v>15723</v>
      </c>
      <c r="AB669" t="s">
        <v>15724</v>
      </c>
      <c r="AC669" t="s">
        <v>15725</v>
      </c>
      <c r="AD669" t="s">
        <v>15726</v>
      </c>
    </row>
    <row r="670" spans="1:30" x14ac:dyDescent="1.25">
      <c r="A670" t="s">
        <v>32</v>
      </c>
      <c r="B670" t="s">
        <v>76</v>
      </c>
      <c r="C670" t="s">
        <v>15727</v>
      </c>
      <c r="D670" t="s">
        <v>15728</v>
      </c>
      <c r="E670" t="s">
        <v>15729</v>
      </c>
      <c r="F670" t="s">
        <v>15730</v>
      </c>
      <c r="G670" t="s">
        <v>15731</v>
      </c>
      <c r="H670" t="s">
        <v>1771</v>
      </c>
      <c r="I670" t="s">
        <v>15732</v>
      </c>
      <c r="J670" t="s">
        <v>15733</v>
      </c>
      <c r="K670" t="s">
        <v>15734</v>
      </c>
      <c r="L670" t="s">
        <v>4556</v>
      </c>
      <c r="M670" t="s">
        <v>15735</v>
      </c>
      <c r="N670" t="s">
        <v>1069</v>
      </c>
      <c r="O670" t="s">
        <v>15736</v>
      </c>
      <c r="P670" t="s">
        <v>7373</v>
      </c>
      <c r="Q670" t="s">
        <v>15737</v>
      </c>
      <c r="R670" t="s">
        <v>15738</v>
      </c>
      <c r="S670" t="s">
        <v>2102</v>
      </c>
      <c r="T670" t="s">
        <v>827</v>
      </c>
      <c r="U670" t="s">
        <v>15739</v>
      </c>
      <c r="V670" t="s">
        <v>15740</v>
      </c>
      <c r="W670" t="s">
        <v>15741</v>
      </c>
      <c r="X670" t="s">
        <v>15742</v>
      </c>
      <c r="Y670" t="s">
        <v>858</v>
      </c>
      <c r="Z670" t="s">
        <v>7331</v>
      </c>
      <c r="AA670" t="s">
        <v>15743</v>
      </c>
      <c r="AB670" t="s">
        <v>15744</v>
      </c>
      <c r="AC670" t="s">
        <v>15745</v>
      </c>
      <c r="AD670" t="s">
        <v>15746</v>
      </c>
    </row>
    <row r="671" spans="1:30" x14ac:dyDescent="1.25">
      <c r="A671" t="s">
        <v>32</v>
      </c>
      <c r="B671" t="s">
        <v>684</v>
      </c>
      <c r="C671" t="s">
        <v>15747</v>
      </c>
      <c r="D671" t="s">
        <v>15748</v>
      </c>
      <c r="E671" t="s">
        <v>15749</v>
      </c>
      <c r="F671" t="s">
        <v>15750</v>
      </c>
      <c r="G671" t="s">
        <v>15751</v>
      </c>
      <c r="H671" t="s">
        <v>15752</v>
      </c>
      <c r="I671" t="s">
        <v>15753</v>
      </c>
      <c r="J671" t="s">
        <v>15754</v>
      </c>
      <c r="K671" t="s">
        <v>15755</v>
      </c>
      <c r="L671" t="s">
        <v>15756</v>
      </c>
      <c r="M671" t="s">
        <v>15757</v>
      </c>
      <c r="N671" t="s">
        <v>858</v>
      </c>
      <c r="O671" t="s">
        <v>15758</v>
      </c>
      <c r="P671" t="s">
        <v>15759</v>
      </c>
      <c r="Q671" t="s">
        <v>15760</v>
      </c>
      <c r="R671" t="s">
        <v>15761</v>
      </c>
      <c r="S671" t="s">
        <v>11223</v>
      </c>
      <c r="T671" t="s">
        <v>840</v>
      </c>
      <c r="U671" t="s">
        <v>15762</v>
      </c>
      <c r="V671" t="s">
        <v>15763</v>
      </c>
      <c r="W671" t="s">
        <v>15764</v>
      </c>
      <c r="X671" t="s">
        <v>15765</v>
      </c>
      <c r="Y671" t="s">
        <v>1459</v>
      </c>
      <c r="Z671" t="s">
        <v>15766</v>
      </c>
      <c r="AA671" t="s">
        <v>15767</v>
      </c>
      <c r="AB671" t="s">
        <v>15768</v>
      </c>
      <c r="AC671" t="s">
        <v>15769</v>
      </c>
      <c r="AD671" t="s">
        <v>15770</v>
      </c>
    </row>
    <row r="672" spans="1:30" x14ac:dyDescent="1.25">
      <c r="A672" t="s">
        <v>32</v>
      </c>
      <c r="B672" t="s">
        <v>649</v>
      </c>
      <c r="C672" t="s">
        <v>15771</v>
      </c>
      <c r="D672" t="s">
        <v>15772</v>
      </c>
      <c r="E672" t="s">
        <v>15773</v>
      </c>
      <c r="F672" t="s">
        <v>15774</v>
      </c>
      <c r="G672" t="s">
        <v>15775</v>
      </c>
      <c r="H672" t="s">
        <v>2063</v>
      </c>
      <c r="I672" t="s">
        <v>15776</v>
      </c>
      <c r="J672" t="s">
        <v>15777</v>
      </c>
      <c r="K672" t="s">
        <v>15778</v>
      </c>
      <c r="L672" t="s">
        <v>15779</v>
      </c>
      <c r="M672" t="s">
        <v>15780</v>
      </c>
      <c r="N672" t="s">
        <v>1296</v>
      </c>
      <c r="O672" t="s">
        <v>15781</v>
      </c>
      <c r="P672" t="s">
        <v>7472</v>
      </c>
      <c r="Q672" t="s">
        <v>15782</v>
      </c>
      <c r="R672" t="s">
        <v>15783</v>
      </c>
      <c r="S672" t="s">
        <v>13575</v>
      </c>
      <c r="T672" t="s">
        <v>1752</v>
      </c>
      <c r="U672" t="s">
        <v>15784</v>
      </c>
      <c r="V672" t="s">
        <v>15785</v>
      </c>
      <c r="W672" t="s">
        <v>12038</v>
      </c>
      <c r="X672" t="s">
        <v>15786</v>
      </c>
      <c r="Y672" t="s">
        <v>1064</v>
      </c>
      <c r="Z672" t="s">
        <v>15787</v>
      </c>
      <c r="AA672" t="s">
        <v>15788</v>
      </c>
      <c r="AB672" t="s">
        <v>15789</v>
      </c>
      <c r="AC672" t="s">
        <v>15790</v>
      </c>
      <c r="AD672" t="s">
        <v>15791</v>
      </c>
    </row>
    <row r="673" spans="1:30" x14ac:dyDescent="1.25">
      <c r="A673" t="s">
        <v>32</v>
      </c>
      <c r="B673" t="s">
        <v>440</v>
      </c>
      <c r="C673" t="s">
        <v>15792</v>
      </c>
      <c r="D673" t="s">
        <v>15793</v>
      </c>
      <c r="E673" t="s">
        <v>15794</v>
      </c>
      <c r="F673" t="s">
        <v>15795</v>
      </c>
      <c r="G673" t="s">
        <v>15796</v>
      </c>
      <c r="H673" t="s">
        <v>15797</v>
      </c>
      <c r="I673" t="s">
        <v>15798</v>
      </c>
      <c r="J673" t="s">
        <v>15799</v>
      </c>
      <c r="K673" t="s">
        <v>15800</v>
      </c>
      <c r="L673" t="s">
        <v>1003</v>
      </c>
      <c r="M673" t="s">
        <v>15801</v>
      </c>
      <c r="N673" t="s">
        <v>1869</v>
      </c>
      <c r="O673" t="s">
        <v>15802</v>
      </c>
      <c r="P673" t="s">
        <v>15803</v>
      </c>
      <c r="Q673" t="s">
        <v>15804</v>
      </c>
      <c r="R673" t="s">
        <v>15805</v>
      </c>
      <c r="S673" t="s">
        <v>4382</v>
      </c>
      <c r="T673" t="s">
        <v>827</v>
      </c>
      <c r="U673" t="s">
        <v>15806</v>
      </c>
      <c r="V673" t="s">
        <v>15807</v>
      </c>
      <c r="W673" t="s">
        <v>15808</v>
      </c>
      <c r="X673" t="s">
        <v>15809</v>
      </c>
      <c r="Y673" t="s">
        <v>951</v>
      </c>
      <c r="Z673" t="s">
        <v>15810</v>
      </c>
      <c r="AA673" t="s">
        <v>15811</v>
      </c>
      <c r="AB673" t="s">
        <v>15812</v>
      </c>
      <c r="AC673" t="s">
        <v>15813</v>
      </c>
      <c r="AD673" t="s">
        <v>15814</v>
      </c>
    </row>
    <row r="674" spans="1:30" x14ac:dyDescent="1.25">
      <c r="A674" t="s">
        <v>32</v>
      </c>
      <c r="B674" t="s">
        <v>109</v>
      </c>
      <c r="C674" t="s">
        <v>15815</v>
      </c>
      <c r="D674" t="s">
        <v>15816</v>
      </c>
      <c r="E674" t="s">
        <v>15817</v>
      </c>
      <c r="F674" t="s">
        <v>15818</v>
      </c>
      <c r="G674" t="s">
        <v>15819</v>
      </c>
      <c r="H674" t="s">
        <v>15820</v>
      </c>
      <c r="I674" t="s">
        <v>15821</v>
      </c>
      <c r="J674" t="s">
        <v>15822</v>
      </c>
      <c r="K674" t="s">
        <v>15823</v>
      </c>
      <c r="L674" t="s">
        <v>15824</v>
      </c>
      <c r="M674" t="s">
        <v>15825</v>
      </c>
      <c r="N674" t="s">
        <v>979</v>
      </c>
      <c r="O674" t="s">
        <v>15826</v>
      </c>
      <c r="P674" t="s">
        <v>10221</v>
      </c>
      <c r="Q674" t="s">
        <v>15827</v>
      </c>
      <c r="R674" t="s">
        <v>15828</v>
      </c>
      <c r="S674" t="s">
        <v>14428</v>
      </c>
      <c r="T674" t="s">
        <v>1433</v>
      </c>
      <c r="U674" t="s">
        <v>15829</v>
      </c>
      <c r="V674" t="s">
        <v>15830</v>
      </c>
      <c r="W674" t="s">
        <v>15831</v>
      </c>
      <c r="X674" t="s">
        <v>4361</v>
      </c>
      <c r="Y674" t="s">
        <v>1005</v>
      </c>
      <c r="Z674" t="s">
        <v>15832</v>
      </c>
      <c r="AA674" t="s">
        <v>15833</v>
      </c>
      <c r="AB674" t="s">
        <v>15834</v>
      </c>
      <c r="AC674" t="s">
        <v>15835</v>
      </c>
      <c r="AD674" t="s">
        <v>15836</v>
      </c>
    </row>
    <row r="675" spans="1:30" x14ac:dyDescent="1.25">
      <c r="A675" t="s">
        <v>32</v>
      </c>
      <c r="B675" t="s">
        <v>264</v>
      </c>
      <c r="C675" t="s">
        <v>15837</v>
      </c>
      <c r="D675" t="s">
        <v>15838</v>
      </c>
      <c r="E675" t="s">
        <v>15839</v>
      </c>
      <c r="F675" t="s">
        <v>15840</v>
      </c>
      <c r="G675" t="s">
        <v>15841</v>
      </c>
      <c r="H675" t="s">
        <v>15842</v>
      </c>
      <c r="I675" t="s">
        <v>15843</v>
      </c>
      <c r="J675" t="s">
        <v>15844</v>
      </c>
      <c r="K675" t="s">
        <v>15845</v>
      </c>
      <c r="L675" t="s">
        <v>15846</v>
      </c>
      <c r="M675" t="s">
        <v>15847</v>
      </c>
      <c r="N675" t="s">
        <v>1226</v>
      </c>
      <c r="O675" t="s">
        <v>15848</v>
      </c>
      <c r="P675" t="s">
        <v>15849</v>
      </c>
      <c r="Q675" t="s">
        <v>15850</v>
      </c>
      <c r="R675" t="s">
        <v>15851</v>
      </c>
      <c r="S675" t="s">
        <v>1716</v>
      </c>
      <c r="T675" t="s">
        <v>2029</v>
      </c>
      <c r="U675" t="s">
        <v>15852</v>
      </c>
      <c r="V675" t="s">
        <v>6457</v>
      </c>
      <c r="W675" t="s">
        <v>15853</v>
      </c>
      <c r="X675" t="s">
        <v>15854</v>
      </c>
      <c r="Y675" t="s">
        <v>2187</v>
      </c>
      <c r="Z675" t="s">
        <v>15855</v>
      </c>
      <c r="AA675" t="s">
        <v>15856</v>
      </c>
      <c r="AB675" t="s">
        <v>15857</v>
      </c>
      <c r="AC675" t="s">
        <v>15858</v>
      </c>
      <c r="AD675" t="s">
        <v>15859</v>
      </c>
    </row>
    <row r="676" spans="1:30" x14ac:dyDescent="1.25">
      <c r="A676" t="s">
        <v>32</v>
      </c>
      <c r="B676" t="s">
        <v>193</v>
      </c>
      <c r="C676" t="s">
        <v>15860</v>
      </c>
      <c r="D676" t="s">
        <v>15861</v>
      </c>
      <c r="E676" t="s">
        <v>15862</v>
      </c>
      <c r="F676" t="s">
        <v>15863</v>
      </c>
      <c r="G676" t="s">
        <v>15864</v>
      </c>
      <c r="H676" t="s">
        <v>15865</v>
      </c>
      <c r="I676" t="s">
        <v>15866</v>
      </c>
      <c r="J676" t="s">
        <v>15867</v>
      </c>
      <c r="K676" t="s">
        <v>15868</v>
      </c>
      <c r="L676" t="s">
        <v>15869</v>
      </c>
      <c r="M676" t="s">
        <v>15870</v>
      </c>
      <c r="N676" t="s">
        <v>1968</v>
      </c>
      <c r="O676" t="s">
        <v>15871</v>
      </c>
      <c r="P676" t="s">
        <v>5272</v>
      </c>
      <c r="Q676" t="s">
        <v>15872</v>
      </c>
      <c r="R676" t="s">
        <v>15873</v>
      </c>
      <c r="S676" t="s">
        <v>3723</v>
      </c>
      <c r="T676" t="s">
        <v>1836</v>
      </c>
      <c r="U676" t="s">
        <v>15874</v>
      </c>
      <c r="V676" t="s">
        <v>15875</v>
      </c>
      <c r="W676" t="s">
        <v>15876</v>
      </c>
      <c r="X676" t="s">
        <v>15877</v>
      </c>
      <c r="Y676" t="s">
        <v>1041</v>
      </c>
      <c r="Z676" t="s">
        <v>15878</v>
      </c>
      <c r="AA676" t="s">
        <v>15879</v>
      </c>
      <c r="AB676" t="s">
        <v>15880</v>
      </c>
      <c r="AC676" t="s">
        <v>15881</v>
      </c>
      <c r="AD676" t="s">
        <v>15882</v>
      </c>
    </row>
    <row r="677" spans="1:30" x14ac:dyDescent="1.25">
      <c r="A677" t="s">
        <v>32</v>
      </c>
      <c r="B677" t="s">
        <v>462</v>
      </c>
      <c r="C677" t="s">
        <v>15883</v>
      </c>
      <c r="D677" t="s">
        <v>15884</v>
      </c>
      <c r="E677" t="s">
        <v>15885</v>
      </c>
      <c r="F677" t="s">
        <v>15886</v>
      </c>
      <c r="G677" t="s">
        <v>15887</v>
      </c>
      <c r="H677" t="s">
        <v>15888</v>
      </c>
      <c r="I677" t="s">
        <v>15889</v>
      </c>
      <c r="J677" t="s">
        <v>15890</v>
      </c>
      <c r="K677" t="s">
        <v>15891</v>
      </c>
      <c r="L677" t="s">
        <v>15892</v>
      </c>
      <c r="M677" t="s">
        <v>15893</v>
      </c>
      <c r="N677" t="s">
        <v>1968</v>
      </c>
      <c r="O677" t="s">
        <v>15894</v>
      </c>
      <c r="P677" t="s">
        <v>3240</v>
      </c>
      <c r="Q677" t="s">
        <v>15895</v>
      </c>
      <c r="R677" t="s">
        <v>15896</v>
      </c>
      <c r="S677" t="s">
        <v>13258</v>
      </c>
      <c r="T677" t="s">
        <v>1674</v>
      </c>
      <c r="U677" t="s">
        <v>15897</v>
      </c>
      <c r="V677" t="s">
        <v>6037</v>
      </c>
      <c r="W677" t="s">
        <v>15898</v>
      </c>
      <c r="X677" t="s">
        <v>15899</v>
      </c>
      <c r="Y677" t="s">
        <v>2187</v>
      </c>
      <c r="Z677" t="s">
        <v>15900</v>
      </c>
      <c r="AA677" t="s">
        <v>15901</v>
      </c>
      <c r="AB677" t="s">
        <v>15902</v>
      </c>
      <c r="AC677" t="s">
        <v>15903</v>
      </c>
      <c r="AD677" t="s">
        <v>15904</v>
      </c>
    </row>
    <row r="678" spans="1:30" x14ac:dyDescent="1.25">
      <c r="A678" t="s">
        <v>32</v>
      </c>
      <c r="B678" t="s">
        <v>77</v>
      </c>
      <c r="C678" t="s">
        <v>15905</v>
      </c>
      <c r="D678" t="s">
        <v>15906</v>
      </c>
      <c r="E678" t="s">
        <v>15907</v>
      </c>
      <c r="F678" t="s">
        <v>15908</v>
      </c>
      <c r="G678" t="s">
        <v>15909</v>
      </c>
      <c r="H678" t="s">
        <v>15910</v>
      </c>
      <c r="I678" t="s">
        <v>15911</v>
      </c>
      <c r="J678" t="s">
        <v>15912</v>
      </c>
      <c r="K678" t="s">
        <v>15913</v>
      </c>
      <c r="L678" t="s">
        <v>15914</v>
      </c>
      <c r="M678" t="s">
        <v>15915</v>
      </c>
      <c r="N678" t="s">
        <v>1968</v>
      </c>
      <c r="O678" t="s">
        <v>15916</v>
      </c>
      <c r="P678" t="s">
        <v>4332</v>
      </c>
      <c r="Q678" t="s">
        <v>15917</v>
      </c>
      <c r="R678" t="s">
        <v>15918</v>
      </c>
      <c r="S678" t="s">
        <v>12355</v>
      </c>
      <c r="T678" t="s">
        <v>2346</v>
      </c>
      <c r="U678" t="s">
        <v>15919</v>
      </c>
      <c r="V678" t="s">
        <v>15920</v>
      </c>
      <c r="W678" t="s">
        <v>15921</v>
      </c>
      <c r="X678" t="s">
        <v>15922</v>
      </c>
      <c r="Y678" t="s">
        <v>962</v>
      </c>
      <c r="Z678" t="s">
        <v>15923</v>
      </c>
      <c r="AA678" t="s">
        <v>15924</v>
      </c>
      <c r="AB678" t="s">
        <v>15925</v>
      </c>
      <c r="AC678" t="s">
        <v>15926</v>
      </c>
      <c r="AD678" t="s">
        <v>15927</v>
      </c>
    </row>
    <row r="679" spans="1:30" x14ac:dyDescent="1.25">
      <c r="A679" t="s">
        <v>32</v>
      </c>
      <c r="B679" t="s">
        <v>314</v>
      </c>
      <c r="C679" t="s">
        <v>15928</v>
      </c>
      <c r="D679" t="s">
        <v>15929</v>
      </c>
      <c r="E679" t="s">
        <v>15930</v>
      </c>
      <c r="F679" t="s">
        <v>15931</v>
      </c>
      <c r="G679" t="s">
        <v>15932</v>
      </c>
      <c r="H679" t="s">
        <v>15933</v>
      </c>
      <c r="I679" t="s">
        <v>15934</v>
      </c>
      <c r="J679" t="s">
        <v>15935</v>
      </c>
      <c r="K679" t="s">
        <v>15936</v>
      </c>
      <c r="L679" t="s">
        <v>15937</v>
      </c>
      <c r="M679" t="s">
        <v>15938</v>
      </c>
      <c r="N679" t="s">
        <v>1552</v>
      </c>
      <c r="O679" t="s">
        <v>15939</v>
      </c>
      <c r="P679" t="s">
        <v>14637</v>
      </c>
      <c r="Q679" t="s">
        <v>15940</v>
      </c>
      <c r="R679" t="s">
        <v>15941</v>
      </c>
      <c r="S679" t="s">
        <v>15942</v>
      </c>
      <c r="T679" t="s">
        <v>2051</v>
      </c>
      <c r="U679" t="s">
        <v>15943</v>
      </c>
      <c r="V679" t="s">
        <v>15944</v>
      </c>
      <c r="W679" t="s">
        <v>15945</v>
      </c>
      <c r="X679" t="s">
        <v>15946</v>
      </c>
      <c r="Y679" t="s">
        <v>1243</v>
      </c>
      <c r="Z679" t="s">
        <v>15947</v>
      </c>
      <c r="AA679" t="s">
        <v>15948</v>
      </c>
      <c r="AB679" t="s">
        <v>15949</v>
      </c>
      <c r="AC679" t="s">
        <v>15950</v>
      </c>
      <c r="AD679" t="s">
        <v>15951</v>
      </c>
    </row>
    <row r="680" spans="1:30" x14ac:dyDescent="1.25">
      <c r="A680" t="s">
        <v>32</v>
      </c>
      <c r="B680" t="s">
        <v>88</v>
      </c>
      <c r="C680" t="s">
        <v>15952</v>
      </c>
      <c r="D680" t="s">
        <v>15953</v>
      </c>
      <c r="E680" t="s">
        <v>15954</v>
      </c>
      <c r="F680" t="s">
        <v>15955</v>
      </c>
      <c r="G680" t="s">
        <v>15956</v>
      </c>
      <c r="H680" t="s">
        <v>15957</v>
      </c>
      <c r="I680" t="s">
        <v>15958</v>
      </c>
      <c r="J680" t="s">
        <v>15959</v>
      </c>
      <c r="K680" t="s">
        <v>15960</v>
      </c>
      <c r="L680" t="s">
        <v>15961</v>
      </c>
      <c r="M680" t="s">
        <v>15962</v>
      </c>
      <c r="N680" t="s">
        <v>1296</v>
      </c>
      <c r="O680" t="s">
        <v>15963</v>
      </c>
      <c r="P680" t="s">
        <v>9632</v>
      </c>
      <c r="Q680" t="s">
        <v>15964</v>
      </c>
      <c r="R680" t="s">
        <v>15965</v>
      </c>
      <c r="S680" t="s">
        <v>2094</v>
      </c>
      <c r="T680" t="s">
        <v>1640</v>
      </c>
      <c r="U680" t="s">
        <v>15966</v>
      </c>
      <c r="V680" t="s">
        <v>15967</v>
      </c>
      <c r="W680" t="s">
        <v>15968</v>
      </c>
      <c r="X680" t="s">
        <v>15969</v>
      </c>
      <c r="Y680" t="s">
        <v>908</v>
      </c>
      <c r="Z680" t="s">
        <v>15970</v>
      </c>
      <c r="AA680" t="s">
        <v>15971</v>
      </c>
      <c r="AB680" t="s">
        <v>15972</v>
      </c>
      <c r="AC680" t="s">
        <v>15973</v>
      </c>
      <c r="AD680" t="s">
        <v>15974</v>
      </c>
    </row>
    <row r="681" spans="1:30" x14ac:dyDescent="1.25">
      <c r="A681" t="s">
        <v>32</v>
      </c>
      <c r="B681" t="s">
        <v>254</v>
      </c>
      <c r="C681" t="s">
        <v>15975</v>
      </c>
      <c r="D681" t="s">
        <v>15976</v>
      </c>
      <c r="E681" t="s">
        <v>15977</v>
      </c>
      <c r="F681" t="s">
        <v>15978</v>
      </c>
      <c r="G681" t="s">
        <v>15979</v>
      </c>
      <c r="H681" t="s">
        <v>15980</v>
      </c>
      <c r="I681" t="s">
        <v>15981</v>
      </c>
      <c r="J681" t="s">
        <v>15982</v>
      </c>
      <c r="K681" t="s">
        <v>15983</v>
      </c>
      <c r="L681" t="s">
        <v>15984</v>
      </c>
      <c r="M681" t="s">
        <v>15985</v>
      </c>
      <c r="N681" t="s">
        <v>1433</v>
      </c>
      <c r="O681" t="s">
        <v>15986</v>
      </c>
      <c r="P681" t="s">
        <v>15987</v>
      </c>
      <c r="Q681" t="s">
        <v>15988</v>
      </c>
      <c r="R681" t="s">
        <v>15989</v>
      </c>
      <c r="S681" t="s">
        <v>11815</v>
      </c>
      <c r="T681" t="s">
        <v>1144</v>
      </c>
      <c r="U681" t="s">
        <v>15990</v>
      </c>
      <c r="V681" t="s">
        <v>15991</v>
      </c>
      <c r="W681" t="s">
        <v>15992</v>
      </c>
      <c r="X681" t="s">
        <v>15993</v>
      </c>
      <c r="Y681" t="s">
        <v>1243</v>
      </c>
      <c r="Z681" t="s">
        <v>15994</v>
      </c>
      <c r="AA681" t="s">
        <v>15995</v>
      </c>
      <c r="AB681" t="s">
        <v>15996</v>
      </c>
      <c r="AC681" t="s">
        <v>15997</v>
      </c>
      <c r="AD681" t="s">
        <v>15998</v>
      </c>
    </row>
    <row r="682" spans="1:30" x14ac:dyDescent="1.25">
      <c r="A682" t="s">
        <v>32</v>
      </c>
      <c r="B682" t="s">
        <v>741</v>
      </c>
      <c r="C682" t="s">
        <v>15999</v>
      </c>
      <c r="D682" t="s">
        <v>16000</v>
      </c>
      <c r="E682" t="s">
        <v>16001</v>
      </c>
      <c r="F682" t="s">
        <v>16002</v>
      </c>
      <c r="G682" t="s">
        <v>16003</v>
      </c>
      <c r="H682" t="s">
        <v>15559</v>
      </c>
      <c r="I682" t="s">
        <v>16004</v>
      </c>
      <c r="J682" t="s">
        <v>16005</v>
      </c>
      <c r="K682" t="s">
        <v>2154</v>
      </c>
      <c r="L682" t="s">
        <v>16006</v>
      </c>
      <c r="M682" t="s">
        <v>16007</v>
      </c>
      <c r="N682" t="s">
        <v>1850</v>
      </c>
      <c r="O682" t="s">
        <v>16008</v>
      </c>
      <c r="P682" t="s">
        <v>5656</v>
      </c>
      <c r="Q682" t="s">
        <v>16009</v>
      </c>
      <c r="R682" t="s">
        <v>16010</v>
      </c>
      <c r="S682" t="s">
        <v>2302</v>
      </c>
      <c r="T682" t="s">
        <v>827</v>
      </c>
      <c r="U682" t="s">
        <v>16011</v>
      </c>
      <c r="V682" t="s">
        <v>16012</v>
      </c>
      <c r="W682" t="s">
        <v>16013</v>
      </c>
      <c r="X682" t="s">
        <v>16014</v>
      </c>
      <c r="Y682" t="s">
        <v>1836</v>
      </c>
      <c r="Z682" t="s">
        <v>16015</v>
      </c>
      <c r="AA682" t="s">
        <v>16016</v>
      </c>
      <c r="AB682" t="s">
        <v>16017</v>
      </c>
      <c r="AC682" t="s">
        <v>16018</v>
      </c>
      <c r="AD682" t="s">
        <v>16019</v>
      </c>
    </row>
    <row r="683" spans="1:30" x14ac:dyDescent="1.25">
      <c r="A683" t="s">
        <v>32</v>
      </c>
      <c r="B683" t="s">
        <v>469</v>
      </c>
      <c r="C683" t="s">
        <v>16020</v>
      </c>
      <c r="D683" t="s">
        <v>16021</v>
      </c>
      <c r="E683" t="s">
        <v>16022</v>
      </c>
      <c r="F683" t="s">
        <v>16023</v>
      </c>
      <c r="G683" t="s">
        <v>16024</v>
      </c>
      <c r="H683" t="s">
        <v>16025</v>
      </c>
      <c r="I683" t="s">
        <v>16026</v>
      </c>
      <c r="J683" t="s">
        <v>16027</v>
      </c>
      <c r="K683" t="s">
        <v>16028</v>
      </c>
      <c r="L683" t="s">
        <v>16029</v>
      </c>
      <c r="M683" t="s">
        <v>16030</v>
      </c>
      <c r="N683" t="s">
        <v>1433</v>
      </c>
      <c r="O683" t="s">
        <v>16031</v>
      </c>
      <c r="P683" t="s">
        <v>11317</v>
      </c>
      <c r="Q683" t="s">
        <v>16032</v>
      </c>
      <c r="R683" t="s">
        <v>16033</v>
      </c>
      <c r="S683" t="s">
        <v>3319</v>
      </c>
      <c r="T683" t="s">
        <v>874</v>
      </c>
      <c r="U683" t="s">
        <v>16034</v>
      </c>
      <c r="V683" t="s">
        <v>16035</v>
      </c>
      <c r="W683" t="s">
        <v>16036</v>
      </c>
      <c r="X683" t="s">
        <v>16037</v>
      </c>
      <c r="Y683" t="s">
        <v>1751</v>
      </c>
      <c r="Z683" t="s">
        <v>2986</v>
      </c>
      <c r="AA683" t="s">
        <v>16038</v>
      </c>
      <c r="AB683" t="s">
        <v>16039</v>
      </c>
      <c r="AC683" t="s">
        <v>16040</v>
      </c>
      <c r="AD683" t="s">
        <v>16041</v>
      </c>
    </row>
    <row r="684" spans="1:30" x14ac:dyDescent="1.25">
      <c r="A684" t="s">
        <v>32</v>
      </c>
      <c r="B684" t="s">
        <v>667</v>
      </c>
      <c r="C684" t="s">
        <v>16042</v>
      </c>
      <c r="D684" t="s">
        <v>16043</v>
      </c>
      <c r="E684" t="s">
        <v>16044</v>
      </c>
      <c r="F684" t="s">
        <v>16045</v>
      </c>
      <c r="G684" t="s">
        <v>16046</v>
      </c>
      <c r="H684" t="s">
        <v>16047</v>
      </c>
      <c r="I684" t="s">
        <v>16048</v>
      </c>
      <c r="J684" t="s">
        <v>16049</v>
      </c>
      <c r="K684" t="s">
        <v>16050</v>
      </c>
      <c r="L684" t="s">
        <v>16051</v>
      </c>
      <c r="M684" t="s">
        <v>16052</v>
      </c>
      <c r="N684" t="s">
        <v>1095</v>
      </c>
      <c r="O684" t="s">
        <v>16053</v>
      </c>
      <c r="P684" t="s">
        <v>16054</v>
      </c>
      <c r="Q684" t="s">
        <v>16055</v>
      </c>
      <c r="R684" t="s">
        <v>16056</v>
      </c>
      <c r="S684" t="s">
        <v>878</v>
      </c>
      <c r="T684" t="s">
        <v>903</v>
      </c>
      <c r="U684" t="s">
        <v>16057</v>
      </c>
      <c r="V684" t="s">
        <v>16058</v>
      </c>
      <c r="W684" t="s">
        <v>16059</v>
      </c>
      <c r="X684" t="s">
        <v>16060</v>
      </c>
      <c r="Y684" t="s">
        <v>3851</v>
      </c>
      <c r="Z684" t="s">
        <v>16061</v>
      </c>
      <c r="AA684" t="s">
        <v>16062</v>
      </c>
      <c r="AB684" t="s">
        <v>16063</v>
      </c>
      <c r="AC684" t="s">
        <v>16064</v>
      </c>
      <c r="AD684" t="s">
        <v>16065</v>
      </c>
    </row>
    <row r="685" spans="1:30" x14ac:dyDescent="1.25">
      <c r="A685" t="s">
        <v>32</v>
      </c>
      <c r="B685" t="s">
        <v>251</v>
      </c>
      <c r="C685" t="s">
        <v>16066</v>
      </c>
      <c r="D685" t="s">
        <v>16067</v>
      </c>
      <c r="E685" t="s">
        <v>16068</v>
      </c>
      <c r="F685" t="s">
        <v>4404</v>
      </c>
      <c r="G685" t="s">
        <v>8144</v>
      </c>
      <c r="H685" t="s">
        <v>1810</v>
      </c>
      <c r="I685" t="s">
        <v>16069</v>
      </c>
      <c r="J685" t="s">
        <v>16070</v>
      </c>
      <c r="K685" t="s">
        <v>16071</v>
      </c>
      <c r="L685" t="s">
        <v>1175</v>
      </c>
      <c r="M685" t="s">
        <v>16072</v>
      </c>
      <c r="N685" t="s">
        <v>1674</v>
      </c>
      <c r="O685" t="s">
        <v>16073</v>
      </c>
      <c r="P685" t="s">
        <v>827</v>
      </c>
      <c r="Q685" t="s">
        <v>12355</v>
      </c>
      <c r="R685" t="s">
        <v>5340</v>
      </c>
      <c r="S685" t="s">
        <v>827</v>
      </c>
      <c r="T685" t="s">
        <v>2187</v>
      </c>
      <c r="U685" t="s">
        <v>10664</v>
      </c>
      <c r="V685" t="s">
        <v>10664</v>
      </c>
      <c r="W685" t="s">
        <v>827</v>
      </c>
      <c r="X685" t="s">
        <v>16074</v>
      </c>
      <c r="Y685" t="s">
        <v>1674</v>
      </c>
      <c r="Z685" t="s">
        <v>16075</v>
      </c>
      <c r="AA685" t="s">
        <v>16076</v>
      </c>
      <c r="AB685" t="s">
        <v>16076</v>
      </c>
      <c r="AC685" t="s">
        <v>827</v>
      </c>
      <c r="AD685" t="s">
        <v>827</v>
      </c>
    </row>
    <row r="686" spans="1:30" x14ac:dyDescent="1.25">
      <c r="A686" t="s">
        <v>32</v>
      </c>
      <c r="B686" t="s">
        <v>81</v>
      </c>
      <c r="C686" t="s">
        <v>16077</v>
      </c>
      <c r="D686" t="s">
        <v>16078</v>
      </c>
      <c r="E686" t="s">
        <v>16079</v>
      </c>
      <c r="F686" t="s">
        <v>16080</v>
      </c>
      <c r="G686" t="s">
        <v>16081</v>
      </c>
      <c r="H686" t="s">
        <v>2051</v>
      </c>
      <c r="I686" t="s">
        <v>16082</v>
      </c>
      <c r="J686" t="s">
        <v>16083</v>
      </c>
      <c r="K686" t="s">
        <v>16084</v>
      </c>
      <c r="L686" t="s">
        <v>1998</v>
      </c>
      <c r="M686" t="s">
        <v>16085</v>
      </c>
      <c r="N686" t="s">
        <v>1576</v>
      </c>
      <c r="O686" t="s">
        <v>16086</v>
      </c>
      <c r="P686" t="s">
        <v>1144</v>
      </c>
      <c r="Q686" t="s">
        <v>16087</v>
      </c>
      <c r="R686" t="s">
        <v>16088</v>
      </c>
      <c r="S686" t="s">
        <v>875</v>
      </c>
      <c r="T686" t="s">
        <v>2255</v>
      </c>
      <c r="U686" t="s">
        <v>16089</v>
      </c>
      <c r="V686" t="s">
        <v>16090</v>
      </c>
      <c r="W686" t="s">
        <v>875</v>
      </c>
      <c r="X686" t="s">
        <v>2126</v>
      </c>
      <c r="Y686" t="s">
        <v>1640</v>
      </c>
      <c r="Z686" t="s">
        <v>7796</v>
      </c>
      <c r="AA686" t="s">
        <v>16091</v>
      </c>
      <c r="AB686" t="s">
        <v>16092</v>
      </c>
      <c r="AC686" t="s">
        <v>16093</v>
      </c>
      <c r="AD686" t="s">
        <v>16094</v>
      </c>
    </row>
    <row r="687" spans="1:30" x14ac:dyDescent="1.25">
      <c r="A687" t="s">
        <v>32</v>
      </c>
      <c r="B687" t="s">
        <v>281</v>
      </c>
      <c r="C687" t="s">
        <v>16095</v>
      </c>
      <c r="D687" t="s">
        <v>16096</v>
      </c>
      <c r="E687" t="s">
        <v>16097</v>
      </c>
      <c r="F687" t="s">
        <v>16098</v>
      </c>
      <c r="G687" t="s">
        <v>4042</v>
      </c>
      <c r="H687" t="s">
        <v>7954</v>
      </c>
      <c r="I687" t="s">
        <v>16099</v>
      </c>
      <c r="J687" t="s">
        <v>16100</v>
      </c>
      <c r="K687" t="s">
        <v>16101</v>
      </c>
      <c r="L687" t="s">
        <v>16102</v>
      </c>
      <c r="M687" t="s">
        <v>16103</v>
      </c>
      <c r="N687" t="s">
        <v>1121</v>
      </c>
      <c r="O687" t="s">
        <v>16104</v>
      </c>
      <c r="P687" t="s">
        <v>908</v>
      </c>
      <c r="Q687" t="s">
        <v>16105</v>
      </c>
      <c r="R687" t="s">
        <v>16106</v>
      </c>
      <c r="S687" t="s">
        <v>1121</v>
      </c>
      <c r="T687" t="s">
        <v>1403</v>
      </c>
      <c r="U687" t="s">
        <v>16107</v>
      </c>
      <c r="V687" t="s">
        <v>16108</v>
      </c>
      <c r="W687" t="s">
        <v>16109</v>
      </c>
      <c r="X687" t="s">
        <v>16110</v>
      </c>
      <c r="Y687" t="s">
        <v>1403</v>
      </c>
      <c r="Z687" t="s">
        <v>16111</v>
      </c>
      <c r="AA687" t="s">
        <v>16112</v>
      </c>
      <c r="AB687" t="s">
        <v>16113</v>
      </c>
      <c r="AC687" t="s">
        <v>16114</v>
      </c>
      <c r="AD687" t="s">
        <v>16115</v>
      </c>
    </row>
    <row r="688" spans="1:30" x14ac:dyDescent="1.25">
      <c r="A688" t="s">
        <v>32</v>
      </c>
      <c r="B688" t="s">
        <v>59</v>
      </c>
      <c r="C688" t="s">
        <v>16116</v>
      </c>
      <c r="D688" t="s">
        <v>16117</v>
      </c>
      <c r="E688" t="s">
        <v>16118</v>
      </c>
      <c r="F688" t="s">
        <v>16119</v>
      </c>
      <c r="G688" t="s">
        <v>16120</v>
      </c>
      <c r="H688" t="s">
        <v>1732</v>
      </c>
      <c r="I688" t="s">
        <v>16121</v>
      </c>
      <c r="J688" t="s">
        <v>16122</v>
      </c>
      <c r="K688" t="s">
        <v>16123</v>
      </c>
      <c r="L688" t="s">
        <v>16124</v>
      </c>
      <c r="M688" t="s">
        <v>16125</v>
      </c>
      <c r="N688" t="s">
        <v>1433</v>
      </c>
      <c r="O688" t="s">
        <v>16126</v>
      </c>
      <c r="P688" t="s">
        <v>855</v>
      </c>
      <c r="Q688" t="s">
        <v>14811</v>
      </c>
      <c r="R688" t="s">
        <v>16127</v>
      </c>
      <c r="S688" t="s">
        <v>6766</v>
      </c>
      <c r="T688" t="s">
        <v>840</v>
      </c>
      <c r="U688" t="s">
        <v>16128</v>
      </c>
      <c r="V688" t="s">
        <v>15389</v>
      </c>
      <c r="W688" t="s">
        <v>16129</v>
      </c>
      <c r="X688" t="s">
        <v>16130</v>
      </c>
      <c r="Y688" t="s">
        <v>2346</v>
      </c>
      <c r="Z688" t="s">
        <v>16131</v>
      </c>
      <c r="AA688" t="s">
        <v>16132</v>
      </c>
      <c r="AB688" t="s">
        <v>16133</v>
      </c>
      <c r="AC688" t="s">
        <v>16134</v>
      </c>
      <c r="AD688" t="s">
        <v>16135</v>
      </c>
    </row>
    <row r="689" spans="1:30" x14ac:dyDescent="1.25">
      <c r="A689" t="s">
        <v>32</v>
      </c>
      <c r="B689" t="s">
        <v>349</v>
      </c>
      <c r="C689" t="s">
        <v>16136</v>
      </c>
      <c r="D689" t="s">
        <v>16137</v>
      </c>
      <c r="E689" t="s">
        <v>16138</v>
      </c>
      <c r="F689" t="s">
        <v>16139</v>
      </c>
      <c r="G689" t="s">
        <v>16140</v>
      </c>
      <c r="H689" t="s">
        <v>3470</v>
      </c>
      <c r="I689" t="s">
        <v>16141</v>
      </c>
      <c r="J689" t="s">
        <v>16142</v>
      </c>
      <c r="K689" t="s">
        <v>16143</v>
      </c>
      <c r="L689" t="s">
        <v>6452</v>
      </c>
      <c r="M689" t="s">
        <v>16144</v>
      </c>
      <c r="N689" t="s">
        <v>1869</v>
      </c>
      <c r="O689" t="s">
        <v>16145</v>
      </c>
      <c r="P689" t="s">
        <v>3462</v>
      </c>
      <c r="Q689" t="s">
        <v>16146</v>
      </c>
      <c r="R689" t="s">
        <v>16147</v>
      </c>
      <c r="S689" t="s">
        <v>2795</v>
      </c>
      <c r="T689" t="s">
        <v>903</v>
      </c>
      <c r="U689" t="s">
        <v>9318</v>
      </c>
      <c r="V689" t="s">
        <v>16148</v>
      </c>
      <c r="W689" t="s">
        <v>16149</v>
      </c>
      <c r="X689" t="s">
        <v>16150</v>
      </c>
      <c r="Y689" t="s">
        <v>858</v>
      </c>
      <c r="Z689" t="s">
        <v>16151</v>
      </c>
      <c r="AA689" t="s">
        <v>16152</v>
      </c>
      <c r="AB689" t="s">
        <v>16153</v>
      </c>
      <c r="AC689" t="s">
        <v>16154</v>
      </c>
      <c r="AD689" t="s">
        <v>16155</v>
      </c>
    </row>
    <row r="690" spans="1:30" x14ac:dyDescent="1.25">
      <c r="A690" t="s">
        <v>32</v>
      </c>
      <c r="B690" t="s">
        <v>73</v>
      </c>
      <c r="C690" t="s">
        <v>16156</v>
      </c>
      <c r="D690" t="s">
        <v>16157</v>
      </c>
      <c r="E690" t="s">
        <v>16158</v>
      </c>
      <c r="F690" t="s">
        <v>16159</v>
      </c>
      <c r="G690" t="s">
        <v>16160</v>
      </c>
      <c r="H690" t="s">
        <v>3945</v>
      </c>
      <c r="I690" t="s">
        <v>16161</v>
      </c>
      <c r="J690" t="s">
        <v>16162</v>
      </c>
      <c r="K690" t="s">
        <v>16163</v>
      </c>
      <c r="L690" t="s">
        <v>16164</v>
      </c>
      <c r="M690" t="s">
        <v>16165</v>
      </c>
      <c r="N690" t="s">
        <v>1850</v>
      </c>
      <c r="O690" t="s">
        <v>16166</v>
      </c>
      <c r="P690" t="s">
        <v>1138</v>
      </c>
      <c r="Q690" t="s">
        <v>16167</v>
      </c>
      <c r="R690" t="s">
        <v>13347</v>
      </c>
      <c r="S690" t="s">
        <v>1058</v>
      </c>
      <c r="T690" t="s">
        <v>875</v>
      </c>
      <c r="U690" t="s">
        <v>16168</v>
      </c>
      <c r="V690" t="s">
        <v>16169</v>
      </c>
      <c r="W690" t="s">
        <v>16170</v>
      </c>
      <c r="X690" t="s">
        <v>16171</v>
      </c>
      <c r="Y690" t="s">
        <v>1552</v>
      </c>
      <c r="Z690" t="s">
        <v>16172</v>
      </c>
      <c r="AA690" t="s">
        <v>16173</v>
      </c>
      <c r="AB690" t="s">
        <v>16174</v>
      </c>
      <c r="AC690" t="s">
        <v>16175</v>
      </c>
      <c r="AD690" t="s">
        <v>16176</v>
      </c>
    </row>
    <row r="691" spans="1:30" x14ac:dyDescent="1.25">
      <c r="A691" t="s">
        <v>32</v>
      </c>
      <c r="B691" t="s">
        <v>368</v>
      </c>
      <c r="C691" t="s">
        <v>16177</v>
      </c>
      <c r="D691" t="s">
        <v>16178</v>
      </c>
      <c r="E691" t="s">
        <v>16179</v>
      </c>
      <c r="F691" t="s">
        <v>16180</v>
      </c>
      <c r="G691" t="s">
        <v>16181</v>
      </c>
      <c r="H691" t="s">
        <v>2619</v>
      </c>
      <c r="I691" t="s">
        <v>16182</v>
      </c>
      <c r="J691" t="s">
        <v>16183</v>
      </c>
      <c r="K691" t="s">
        <v>16184</v>
      </c>
      <c r="L691" t="s">
        <v>2741</v>
      </c>
      <c r="M691" t="s">
        <v>16185</v>
      </c>
      <c r="N691" t="s">
        <v>1069</v>
      </c>
      <c r="O691" t="s">
        <v>16186</v>
      </c>
      <c r="P691" t="s">
        <v>1637</v>
      </c>
      <c r="Q691" t="s">
        <v>16187</v>
      </c>
      <c r="R691" t="s">
        <v>16188</v>
      </c>
      <c r="S691" t="s">
        <v>4684</v>
      </c>
      <c r="T691" t="s">
        <v>1138</v>
      </c>
      <c r="U691" t="s">
        <v>16189</v>
      </c>
      <c r="V691" t="s">
        <v>16190</v>
      </c>
      <c r="W691" t="s">
        <v>16191</v>
      </c>
      <c r="X691" t="s">
        <v>16192</v>
      </c>
      <c r="Y691" t="s">
        <v>962</v>
      </c>
      <c r="Z691" t="s">
        <v>16193</v>
      </c>
      <c r="AA691" t="s">
        <v>16194</v>
      </c>
      <c r="AB691" t="s">
        <v>16195</v>
      </c>
      <c r="AC691" t="s">
        <v>16196</v>
      </c>
      <c r="AD691" t="s">
        <v>16197</v>
      </c>
    </row>
    <row r="692" spans="1:30" x14ac:dyDescent="1.25">
      <c r="A692" t="s">
        <v>32</v>
      </c>
      <c r="B692" t="s">
        <v>155</v>
      </c>
      <c r="C692" t="s">
        <v>16198</v>
      </c>
      <c r="D692" t="s">
        <v>16199</v>
      </c>
      <c r="E692" t="s">
        <v>16200</v>
      </c>
      <c r="F692" t="s">
        <v>16201</v>
      </c>
      <c r="G692" t="s">
        <v>16202</v>
      </c>
      <c r="H692" t="s">
        <v>16203</v>
      </c>
      <c r="I692" t="s">
        <v>16204</v>
      </c>
      <c r="J692" t="s">
        <v>16205</v>
      </c>
      <c r="K692" t="s">
        <v>16206</v>
      </c>
      <c r="L692" t="s">
        <v>16207</v>
      </c>
      <c r="M692" t="s">
        <v>16208</v>
      </c>
      <c r="N692" t="s">
        <v>858</v>
      </c>
      <c r="O692" t="s">
        <v>16209</v>
      </c>
      <c r="P692" t="s">
        <v>4663</v>
      </c>
      <c r="Q692" t="s">
        <v>16210</v>
      </c>
      <c r="R692" t="s">
        <v>16211</v>
      </c>
      <c r="S692" t="s">
        <v>2931</v>
      </c>
      <c r="T692" t="s">
        <v>870</v>
      </c>
      <c r="U692" t="s">
        <v>16212</v>
      </c>
      <c r="V692" t="s">
        <v>16213</v>
      </c>
      <c r="W692" t="s">
        <v>16214</v>
      </c>
      <c r="X692" t="s">
        <v>6027</v>
      </c>
      <c r="Y692" t="s">
        <v>979</v>
      </c>
      <c r="Z692" t="s">
        <v>16215</v>
      </c>
      <c r="AA692" t="s">
        <v>16216</v>
      </c>
      <c r="AB692" t="s">
        <v>16217</v>
      </c>
      <c r="AC692" t="s">
        <v>16218</v>
      </c>
      <c r="AD692" t="s">
        <v>16219</v>
      </c>
    </row>
    <row r="693" spans="1:30" x14ac:dyDescent="1.25">
      <c r="A693" t="s">
        <v>32</v>
      </c>
      <c r="B693" t="s">
        <v>414</v>
      </c>
      <c r="C693" t="s">
        <v>16220</v>
      </c>
      <c r="D693" t="s">
        <v>16221</v>
      </c>
      <c r="E693" t="s">
        <v>16222</v>
      </c>
      <c r="F693" t="s">
        <v>16223</v>
      </c>
      <c r="G693" t="s">
        <v>16224</v>
      </c>
      <c r="H693" t="s">
        <v>10619</v>
      </c>
      <c r="I693" t="s">
        <v>16225</v>
      </c>
      <c r="J693" t="s">
        <v>16226</v>
      </c>
      <c r="K693" t="s">
        <v>16227</v>
      </c>
      <c r="L693" t="s">
        <v>16228</v>
      </c>
      <c r="M693" t="s">
        <v>16229</v>
      </c>
      <c r="N693" t="s">
        <v>1869</v>
      </c>
      <c r="O693" t="s">
        <v>16230</v>
      </c>
      <c r="P693" t="s">
        <v>5462</v>
      </c>
      <c r="Q693" t="s">
        <v>16231</v>
      </c>
      <c r="R693" t="s">
        <v>16232</v>
      </c>
      <c r="S693" t="s">
        <v>13838</v>
      </c>
      <c r="T693" t="s">
        <v>957</v>
      </c>
      <c r="U693" t="s">
        <v>16233</v>
      </c>
      <c r="V693" t="s">
        <v>16234</v>
      </c>
      <c r="W693" t="s">
        <v>16235</v>
      </c>
      <c r="X693" t="s">
        <v>16236</v>
      </c>
      <c r="Y693" t="s">
        <v>1968</v>
      </c>
      <c r="Z693" t="s">
        <v>16237</v>
      </c>
      <c r="AA693" t="s">
        <v>16238</v>
      </c>
      <c r="AB693" t="s">
        <v>16239</v>
      </c>
      <c r="AC693" t="s">
        <v>16240</v>
      </c>
      <c r="AD693" t="s">
        <v>16241</v>
      </c>
    </row>
    <row r="694" spans="1:30" x14ac:dyDescent="1.25">
      <c r="A694" t="s">
        <v>32</v>
      </c>
      <c r="B694" t="s">
        <v>622</v>
      </c>
      <c r="C694" t="s">
        <v>16242</v>
      </c>
      <c r="D694" t="s">
        <v>16243</v>
      </c>
      <c r="E694" t="s">
        <v>16244</v>
      </c>
      <c r="F694" t="s">
        <v>16245</v>
      </c>
      <c r="G694" t="s">
        <v>16246</v>
      </c>
      <c r="H694" t="s">
        <v>6152</v>
      </c>
      <c r="I694" t="s">
        <v>16247</v>
      </c>
      <c r="J694" t="s">
        <v>16248</v>
      </c>
      <c r="K694" t="s">
        <v>16249</v>
      </c>
      <c r="L694" t="s">
        <v>16250</v>
      </c>
      <c r="M694" t="s">
        <v>16251</v>
      </c>
      <c r="N694" t="s">
        <v>1968</v>
      </c>
      <c r="O694" t="s">
        <v>16252</v>
      </c>
      <c r="P694" t="s">
        <v>962</v>
      </c>
      <c r="Q694" t="s">
        <v>16253</v>
      </c>
      <c r="R694" t="s">
        <v>16254</v>
      </c>
      <c r="S694" t="s">
        <v>1968</v>
      </c>
      <c r="T694" t="s">
        <v>1403</v>
      </c>
      <c r="U694" t="s">
        <v>16255</v>
      </c>
      <c r="V694" t="s">
        <v>16256</v>
      </c>
      <c r="W694" t="s">
        <v>16257</v>
      </c>
      <c r="X694" t="s">
        <v>8848</v>
      </c>
      <c r="Y694" t="s">
        <v>1750</v>
      </c>
      <c r="Z694" t="s">
        <v>16258</v>
      </c>
      <c r="AA694" t="s">
        <v>16259</v>
      </c>
      <c r="AB694" t="s">
        <v>16260</v>
      </c>
      <c r="AC694" t="s">
        <v>16261</v>
      </c>
      <c r="AD694" t="s">
        <v>16262</v>
      </c>
    </row>
    <row r="695" spans="1:30" x14ac:dyDescent="1.25">
      <c r="A695" t="s">
        <v>32</v>
      </c>
      <c r="B695" t="s">
        <v>621</v>
      </c>
      <c r="C695" t="s">
        <v>16263</v>
      </c>
      <c r="D695" t="s">
        <v>16264</v>
      </c>
      <c r="E695" t="s">
        <v>16265</v>
      </c>
      <c r="F695" t="s">
        <v>16266</v>
      </c>
      <c r="G695" t="s">
        <v>16267</v>
      </c>
      <c r="H695" t="s">
        <v>872</v>
      </c>
      <c r="I695" t="s">
        <v>16268</v>
      </c>
      <c r="J695" t="s">
        <v>16269</v>
      </c>
      <c r="K695" t="s">
        <v>16270</v>
      </c>
      <c r="L695" t="s">
        <v>16271</v>
      </c>
      <c r="M695" t="s">
        <v>16272</v>
      </c>
      <c r="N695" t="s">
        <v>1296</v>
      </c>
      <c r="O695" t="s">
        <v>16273</v>
      </c>
      <c r="P695" t="s">
        <v>5367</v>
      </c>
      <c r="Q695" t="s">
        <v>16274</v>
      </c>
      <c r="R695" t="s">
        <v>16275</v>
      </c>
      <c r="S695" t="s">
        <v>2732</v>
      </c>
      <c r="T695" t="s">
        <v>1243</v>
      </c>
      <c r="U695" t="s">
        <v>16276</v>
      </c>
      <c r="V695" t="s">
        <v>16277</v>
      </c>
      <c r="W695" t="s">
        <v>16278</v>
      </c>
      <c r="X695" t="s">
        <v>16279</v>
      </c>
      <c r="Y695" t="s">
        <v>3224</v>
      </c>
      <c r="Z695" t="s">
        <v>16280</v>
      </c>
      <c r="AA695" t="s">
        <v>16281</v>
      </c>
      <c r="AB695" t="s">
        <v>16282</v>
      </c>
      <c r="AC695" t="s">
        <v>16283</v>
      </c>
      <c r="AD695" t="s">
        <v>16284</v>
      </c>
    </row>
    <row r="696" spans="1:30" x14ac:dyDescent="1.25">
      <c r="A696" t="s">
        <v>32</v>
      </c>
      <c r="B696" t="s">
        <v>91</v>
      </c>
      <c r="C696" t="s">
        <v>16285</v>
      </c>
      <c r="D696" t="s">
        <v>16286</v>
      </c>
      <c r="E696" t="s">
        <v>16287</v>
      </c>
      <c r="F696" t="s">
        <v>16288</v>
      </c>
      <c r="G696" t="s">
        <v>16289</v>
      </c>
      <c r="H696" t="s">
        <v>12093</v>
      </c>
      <c r="I696" t="s">
        <v>16290</v>
      </c>
      <c r="J696" t="s">
        <v>16291</v>
      </c>
      <c r="K696" t="s">
        <v>16292</v>
      </c>
      <c r="L696" t="s">
        <v>16293</v>
      </c>
      <c r="M696" t="s">
        <v>16294</v>
      </c>
      <c r="N696" t="s">
        <v>1296</v>
      </c>
      <c r="O696" t="s">
        <v>16295</v>
      </c>
      <c r="P696" t="s">
        <v>16296</v>
      </c>
      <c r="Q696" t="s">
        <v>16297</v>
      </c>
      <c r="R696" t="s">
        <v>16298</v>
      </c>
      <c r="S696" t="s">
        <v>2371</v>
      </c>
      <c r="T696" t="s">
        <v>957</v>
      </c>
      <c r="U696" t="s">
        <v>16299</v>
      </c>
      <c r="V696" t="s">
        <v>16300</v>
      </c>
      <c r="W696" t="s">
        <v>16301</v>
      </c>
      <c r="X696" t="s">
        <v>16302</v>
      </c>
      <c r="Y696" t="s">
        <v>2187</v>
      </c>
      <c r="Z696" t="s">
        <v>16303</v>
      </c>
      <c r="AA696" t="s">
        <v>16304</v>
      </c>
      <c r="AB696" t="s">
        <v>16305</v>
      </c>
      <c r="AC696" t="s">
        <v>16306</v>
      </c>
      <c r="AD696" t="s">
        <v>16307</v>
      </c>
    </row>
    <row r="697" spans="1:30" x14ac:dyDescent="1.25">
      <c r="A697" t="s">
        <v>32</v>
      </c>
      <c r="B697" t="s">
        <v>647</v>
      </c>
      <c r="C697" t="s">
        <v>16308</v>
      </c>
      <c r="D697" t="s">
        <v>16309</v>
      </c>
      <c r="E697" t="s">
        <v>16310</v>
      </c>
      <c r="F697" t="s">
        <v>16311</v>
      </c>
      <c r="G697" t="s">
        <v>16312</v>
      </c>
      <c r="H697" t="s">
        <v>16313</v>
      </c>
      <c r="I697" t="s">
        <v>16314</v>
      </c>
      <c r="J697" t="s">
        <v>16315</v>
      </c>
      <c r="K697" t="s">
        <v>16316</v>
      </c>
      <c r="L697" t="s">
        <v>16317</v>
      </c>
      <c r="M697" t="s">
        <v>16318</v>
      </c>
      <c r="N697" t="s">
        <v>880</v>
      </c>
      <c r="O697" t="s">
        <v>16319</v>
      </c>
      <c r="P697" t="s">
        <v>10855</v>
      </c>
      <c r="Q697" t="s">
        <v>16320</v>
      </c>
      <c r="R697" t="s">
        <v>16321</v>
      </c>
      <c r="S697" t="s">
        <v>16322</v>
      </c>
      <c r="T697" t="s">
        <v>827</v>
      </c>
      <c r="U697" t="s">
        <v>16323</v>
      </c>
      <c r="V697" t="s">
        <v>11644</v>
      </c>
      <c r="W697" t="s">
        <v>16324</v>
      </c>
      <c r="X697" t="s">
        <v>16325</v>
      </c>
      <c r="Y697" t="s">
        <v>1015</v>
      </c>
      <c r="Z697" t="s">
        <v>16326</v>
      </c>
      <c r="AA697" t="s">
        <v>16327</v>
      </c>
      <c r="AB697" t="s">
        <v>16328</v>
      </c>
      <c r="AC697" t="s">
        <v>16329</v>
      </c>
      <c r="AD697" t="s">
        <v>16330</v>
      </c>
    </row>
    <row r="698" spans="1:30" x14ac:dyDescent="1.25">
      <c r="A698" t="s">
        <v>32</v>
      </c>
      <c r="B698" t="s">
        <v>170</v>
      </c>
      <c r="C698" t="s">
        <v>16331</v>
      </c>
      <c r="D698" t="s">
        <v>16332</v>
      </c>
      <c r="E698" t="s">
        <v>16333</v>
      </c>
      <c r="F698" t="s">
        <v>16334</v>
      </c>
      <c r="G698" t="s">
        <v>16335</v>
      </c>
      <c r="H698" t="s">
        <v>1041</v>
      </c>
      <c r="I698" t="s">
        <v>16336</v>
      </c>
      <c r="J698" t="s">
        <v>16337</v>
      </c>
      <c r="K698" t="s">
        <v>16338</v>
      </c>
      <c r="L698" t="s">
        <v>7812</v>
      </c>
      <c r="M698" t="s">
        <v>16339</v>
      </c>
      <c r="N698" t="s">
        <v>1968</v>
      </c>
      <c r="O698" t="s">
        <v>16340</v>
      </c>
      <c r="P698" t="s">
        <v>3741</v>
      </c>
      <c r="Q698" t="s">
        <v>16341</v>
      </c>
      <c r="R698" t="s">
        <v>16342</v>
      </c>
      <c r="S698" t="s">
        <v>1836</v>
      </c>
      <c r="T698" t="s">
        <v>1998</v>
      </c>
      <c r="U698" t="s">
        <v>16343</v>
      </c>
      <c r="V698" t="s">
        <v>16344</v>
      </c>
      <c r="W698" t="s">
        <v>16345</v>
      </c>
      <c r="X698" t="s">
        <v>16346</v>
      </c>
      <c r="Y698" t="s">
        <v>1484</v>
      </c>
      <c r="Z698" t="s">
        <v>5960</v>
      </c>
      <c r="AA698" t="s">
        <v>16347</v>
      </c>
      <c r="AB698" t="s">
        <v>16348</v>
      </c>
      <c r="AC698" t="s">
        <v>16349</v>
      </c>
      <c r="AD698" t="s">
        <v>16350</v>
      </c>
    </row>
    <row r="699" spans="1:30" x14ac:dyDescent="1.25">
      <c r="A699" t="s">
        <v>32</v>
      </c>
      <c r="B699" t="s">
        <v>54</v>
      </c>
      <c r="C699" t="s">
        <v>16351</v>
      </c>
      <c r="D699" t="s">
        <v>16352</v>
      </c>
      <c r="E699" t="s">
        <v>16353</v>
      </c>
      <c r="F699" t="s">
        <v>16354</v>
      </c>
      <c r="G699" t="s">
        <v>16355</v>
      </c>
      <c r="H699" t="s">
        <v>4577</v>
      </c>
      <c r="I699" t="s">
        <v>16356</v>
      </c>
      <c r="J699" t="s">
        <v>16357</v>
      </c>
      <c r="K699" t="s">
        <v>16358</v>
      </c>
      <c r="L699" t="s">
        <v>16359</v>
      </c>
      <c r="M699" t="s">
        <v>16360</v>
      </c>
      <c r="N699" t="s">
        <v>1069</v>
      </c>
      <c r="O699" t="s">
        <v>16361</v>
      </c>
      <c r="P699" t="s">
        <v>3364</v>
      </c>
      <c r="Q699" t="s">
        <v>16362</v>
      </c>
      <c r="R699" t="s">
        <v>16363</v>
      </c>
      <c r="S699" t="s">
        <v>9772</v>
      </c>
      <c r="T699" t="s">
        <v>1144</v>
      </c>
      <c r="U699" t="s">
        <v>16364</v>
      </c>
      <c r="V699" t="s">
        <v>16365</v>
      </c>
      <c r="W699" t="s">
        <v>16366</v>
      </c>
      <c r="X699" t="s">
        <v>16367</v>
      </c>
      <c r="Y699" t="s">
        <v>1751</v>
      </c>
      <c r="Z699" t="s">
        <v>16368</v>
      </c>
      <c r="AA699" t="s">
        <v>16369</v>
      </c>
      <c r="AB699" t="s">
        <v>16370</v>
      </c>
      <c r="AC699" t="s">
        <v>16371</v>
      </c>
      <c r="AD699" t="s">
        <v>16372</v>
      </c>
    </row>
    <row r="700" spans="1:30" x14ac:dyDescent="1.25">
      <c r="A700" t="s">
        <v>32</v>
      </c>
      <c r="B700" t="s">
        <v>445</v>
      </c>
      <c r="C700" t="s">
        <v>16373</v>
      </c>
      <c r="D700" t="s">
        <v>16374</v>
      </c>
      <c r="E700" t="s">
        <v>16375</v>
      </c>
      <c r="F700" t="s">
        <v>16376</v>
      </c>
      <c r="G700" t="s">
        <v>16377</v>
      </c>
      <c r="H700" t="s">
        <v>7907</v>
      </c>
      <c r="I700" t="s">
        <v>16378</v>
      </c>
      <c r="J700" t="s">
        <v>16379</v>
      </c>
      <c r="K700" t="s">
        <v>16380</v>
      </c>
      <c r="L700" t="s">
        <v>14746</v>
      </c>
      <c r="M700" t="s">
        <v>16381</v>
      </c>
      <c r="N700" t="s">
        <v>2187</v>
      </c>
      <c r="O700" t="s">
        <v>16382</v>
      </c>
      <c r="P700" t="s">
        <v>12422</v>
      </c>
      <c r="Q700" t="s">
        <v>16383</v>
      </c>
      <c r="R700" t="s">
        <v>16384</v>
      </c>
      <c r="S700" t="s">
        <v>1005</v>
      </c>
      <c r="T700" t="s">
        <v>874</v>
      </c>
      <c r="U700" t="s">
        <v>16385</v>
      </c>
      <c r="V700" t="s">
        <v>16386</v>
      </c>
      <c r="W700" t="s">
        <v>16387</v>
      </c>
      <c r="X700" t="s">
        <v>12113</v>
      </c>
      <c r="Y700" t="s">
        <v>3224</v>
      </c>
      <c r="Z700" t="s">
        <v>15832</v>
      </c>
      <c r="AA700" t="s">
        <v>16388</v>
      </c>
      <c r="AB700" t="s">
        <v>16389</v>
      </c>
      <c r="AC700" t="s">
        <v>16390</v>
      </c>
      <c r="AD700" t="s">
        <v>16391</v>
      </c>
    </row>
    <row r="701" spans="1:30" x14ac:dyDescent="1.25">
      <c r="A701" t="s">
        <v>32</v>
      </c>
      <c r="B701" t="s">
        <v>364</v>
      </c>
      <c r="C701" t="s">
        <v>16392</v>
      </c>
      <c r="D701" t="s">
        <v>16393</v>
      </c>
      <c r="E701" t="s">
        <v>16394</v>
      </c>
      <c r="F701" t="s">
        <v>16395</v>
      </c>
      <c r="G701" t="s">
        <v>16396</v>
      </c>
      <c r="H701" t="s">
        <v>2619</v>
      </c>
      <c r="I701" t="s">
        <v>16397</v>
      </c>
      <c r="J701" t="s">
        <v>16398</v>
      </c>
      <c r="K701" t="s">
        <v>16399</v>
      </c>
      <c r="L701" t="s">
        <v>13042</v>
      </c>
      <c r="M701" t="s">
        <v>16400</v>
      </c>
      <c r="N701" t="s">
        <v>1850</v>
      </c>
      <c r="O701" t="s">
        <v>16401</v>
      </c>
      <c r="P701" t="s">
        <v>1972</v>
      </c>
      <c r="Q701" t="s">
        <v>16402</v>
      </c>
      <c r="R701" t="s">
        <v>16403</v>
      </c>
      <c r="S701" t="s">
        <v>5620</v>
      </c>
      <c r="T701" t="s">
        <v>874</v>
      </c>
      <c r="U701" t="s">
        <v>16404</v>
      </c>
      <c r="V701" t="s">
        <v>16405</v>
      </c>
      <c r="W701" t="s">
        <v>16406</v>
      </c>
      <c r="X701" t="s">
        <v>16407</v>
      </c>
      <c r="Y701" t="s">
        <v>2255</v>
      </c>
      <c r="Z701" t="s">
        <v>16408</v>
      </c>
      <c r="AA701" t="s">
        <v>16409</v>
      </c>
      <c r="AB701" t="s">
        <v>16410</v>
      </c>
      <c r="AC701" t="s">
        <v>16411</v>
      </c>
      <c r="AD701" t="s">
        <v>16412</v>
      </c>
    </row>
    <row r="702" spans="1:30" x14ac:dyDescent="1.25">
      <c r="A702" t="s">
        <v>32</v>
      </c>
      <c r="B702" t="s">
        <v>55</v>
      </c>
      <c r="C702" t="s">
        <v>16413</v>
      </c>
      <c r="D702" t="s">
        <v>16414</v>
      </c>
      <c r="E702" t="s">
        <v>16415</v>
      </c>
      <c r="F702" t="s">
        <v>16416</v>
      </c>
      <c r="G702" t="s">
        <v>16417</v>
      </c>
      <c r="H702" t="s">
        <v>16296</v>
      </c>
      <c r="I702" t="s">
        <v>16418</v>
      </c>
      <c r="J702" t="s">
        <v>16419</v>
      </c>
      <c r="K702" t="s">
        <v>16420</v>
      </c>
      <c r="L702" t="s">
        <v>16421</v>
      </c>
      <c r="M702" t="s">
        <v>16422</v>
      </c>
      <c r="N702" t="s">
        <v>1005</v>
      </c>
      <c r="O702" t="s">
        <v>16423</v>
      </c>
      <c r="P702" t="s">
        <v>5864</v>
      </c>
      <c r="Q702" t="s">
        <v>16424</v>
      </c>
      <c r="R702" t="s">
        <v>16425</v>
      </c>
      <c r="S702" t="s">
        <v>1459</v>
      </c>
      <c r="T702" t="s">
        <v>827</v>
      </c>
      <c r="U702" t="s">
        <v>16426</v>
      </c>
      <c r="V702" t="s">
        <v>16427</v>
      </c>
      <c r="W702" t="s">
        <v>1625</v>
      </c>
      <c r="X702" t="s">
        <v>16428</v>
      </c>
      <c r="Y702" t="s">
        <v>962</v>
      </c>
      <c r="Z702" t="s">
        <v>6440</v>
      </c>
      <c r="AA702" t="s">
        <v>16429</v>
      </c>
      <c r="AB702" t="s">
        <v>16430</v>
      </c>
      <c r="AC702" t="s">
        <v>16431</v>
      </c>
      <c r="AD702" t="s">
        <v>16432</v>
      </c>
    </row>
    <row r="703" spans="1:30" x14ac:dyDescent="1.25">
      <c r="A703" t="s">
        <v>32</v>
      </c>
      <c r="B703" t="s">
        <v>276</v>
      </c>
      <c r="C703" t="s">
        <v>16433</v>
      </c>
      <c r="D703" t="s">
        <v>16434</v>
      </c>
      <c r="E703" t="s">
        <v>16435</v>
      </c>
      <c r="F703" t="s">
        <v>16436</v>
      </c>
      <c r="G703" t="s">
        <v>16437</v>
      </c>
      <c r="H703" t="s">
        <v>840</v>
      </c>
      <c r="I703" t="s">
        <v>16438</v>
      </c>
      <c r="J703" t="s">
        <v>16439</v>
      </c>
      <c r="K703" t="s">
        <v>16440</v>
      </c>
      <c r="L703" t="s">
        <v>1640</v>
      </c>
      <c r="M703" t="s">
        <v>16441</v>
      </c>
      <c r="N703" t="s">
        <v>1069</v>
      </c>
      <c r="O703" t="s">
        <v>16442</v>
      </c>
      <c r="P703" t="s">
        <v>858</v>
      </c>
      <c r="Q703" t="s">
        <v>16443</v>
      </c>
      <c r="R703" t="s">
        <v>16444</v>
      </c>
      <c r="S703" t="s">
        <v>1998</v>
      </c>
      <c r="T703" t="s">
        <v>875</v>
      </c>
      <c r="U703" t="s">
        <v>9913</v>
      </c>
      <c r="V703" t="s">
        <v>16445</v>
      </c>
      <c r="W703" t="s">
        <v>3699</v>
      </c>
      <c r="X703" t="s">
        <v>16446</v>
      </c>
      <c r="Y703" t="s">
        <v>1403</v>
      </c>
      <c r="Z703" t="s">
        <v>16447</v>
      </c>
      <c r="AA703" t="s">
        <v>16448</v>
      </c>
      <c r="AB703" t="s">
        <v>16448</v>
      </c>
      <c r="AC703" t="s">
        <v>827</v>
      </c>
      <c r="AD703" t="s">
        <v>827</v>
      </c>
    </row>
    <row r="704" spans="1:30" x14ac:dyDescent="1.25">
      <c r="A704" t="s">
        <v>32</v>
      </c>
      <c r="B704" t="s">
        <v>638</v>
      </c>
      <c r="C704" t="s">
        <v>16449</v>
      </c>
      <c r="D704" t="s">
        <v>16450</v>
      </c>
      <c r="E704" t="s">
        <v>16451</v>
      </c>
      <c r="F704" t="s">
        <v>16452</v>
      </c>
      <c r="G704" t="s">
        <v>16453</v>
      </c>
      <c r="H704" t="s">
        <v>951</v>
      </c>
      <c r="I704" t="s">
        <v>1115</v>
      </c>
      <c r="J704" t="s">
        <v>16454</v>
      </c>
      <c r="K704" t="s">
        <v>16455</v>
      </c>
      <c r="L704" t="s">
        <v>16456</v>
      </c>
      <c r="M704" t="s">
        <v>16457</v>
      </c>
      <c r="N704" t="s">
        <v>833</v>
      </c>
      <c r="O704" t="s">
        <v>16458</v>
      </c>
      <c r="P704" t="s">
        <v>957</v>
      </c>
      <c r="Q704" t="s">
        <v>16459</v>
      </c>
      <c r="R704" t="s">
        <v>4456</v>
      </c>
      <c r="S704" t="s">
        <v>957</v>
      </c>
      <c r="T704" t="s">
        <v>1144</v>
      </c>
      <c r="U704" t="s">
        <v>944</v>
      </c>
      <c r="V704" t="s">
        <v>16460</v>
      </c>
      <c r="W704" t="s">
        <v>9339</v>
      </c>
      <c r="X704" t="s">
        <v>12230</v>
      </c>
      <c r="Y704" t="s">
        <v>1506</v>
      </c>
      <c r="Z704" t="s">
        <v>16461</v>
      </c>
      <c r="AA704" t="s">
        <v>16462</v>
      </c>
      <c r="AB704" t="s">
        <v>16463</v>
      </c>
      <c r="AC704" t="s">
        <v>16464</v>
      </c>
      <c r="AD704" t="s">
        <v>16465</v>
      </c>
    </row>
    <row r="705" spans="1:30" x14ac:dyDescent="1.25">
      <c r="A705" t="s">
        <v>32</v>
      </c>
      <c r="B705" t="s">
        <v>617</v>
      </c>
      <c r="C705" t="s">
        <v>16466</v>
      </c>
      <c r="D705" t="s">
        <v>16467</v>
      </c>
      <c r="E705" t="s">
        <v>16468</v>
      </c>
      <c r="F705" t="s">
        <v>16469</v>
      </c>
      <c r="G705" t="s">
        <v>16470</v>
      </c>
      <c r="H705" t="s">
        <v>11596</v>
      </c>
      <c r="I705" t="s">
        <v>16471</v>
      </c>
      <c r="J705" t="s">
        <v>16472</v>
      </c>
      <c r="K705" t="s">
        <v>16473</v>
      </c>
      <c r="L705" t="s">
        <v>10945</v>
      </c>
      <c r="M705" t="s">
        <v>16474</v>
      </c>
      <c r="N705" t="s">
        <v>1121</v>
      </c>
      <c r="O705" t="s">
        <v>16475</v>
      </c>
      <c r="P705" t="s">
        <v>11824</v>
      </c>
      <c r="Q705" t="s">
        <v>16476</v>
      </c>
      <c r="R705" t="s">
        <v>16477</v>
      </c>
      <c r="S705" t="s">
        <v>3273</v>
      </c>
      <c r="T705" t="s">
        <v>1640</v>
      </c>
      <c r="U705" t="s">
        <v>16478</v>
      </c>
      <c r="V705" t="s">
        <v>16479</v>
      </c>
      <c r="W705" t="s">
        <v>16480</v>
      </c>
      <c r="X705" t="s">
        <v>16481</v>
      </c>
      <c r="Y705" t="s">
        <v>1064</v>
      </c>
      <c r="Z705" t="s">
        <v>2962</v>
      </c>
      <c r="AA705" t="s">
        <v>16482</v>
      </c>
      <c r="AB705" t="s">
        <v>16483</v>
      </c>
      <c r="AC705" t="s">
        <v>16484</v>
      </c>
      <c r="AD705" t="s">
        <v>16485</v>
      </c>
    </row>
    <row r="706" spans="1:30" x14ac:dyDescent="1.25">
      <c r="A706" t="s">
        <v>33</v>
      </c>
      <c r="B706" t="s">
        <v>51</v>
      </c>
      <c r="C706" t="s">
        <v>16486</v>
      </c>
      <c r="D706" t="s">
        <v>16487</v>
      </c>
      <c r="E706" t="s">
        <v>16488</v>
      </c>
      <c r="F706" t="s">
        <v>16489</v>
      </c>
      <c r="G706" t="s">
        <v>16490</v>
      </c>
      <c r="H706" t="s">
        <v>1853</v>
      </c>
      <c r="I706" t="s">
        <v>16491</v>
      </c>
      <c r="J706" t="s">
        <v>16492</v>
      </c>
      <c r="K706" t="s">
        <v>16493</v>
      </c>
      <c r="L706" t="s">
        <v>2750</v>
      </c>
      <c r="M706" t="s">
        <v>16494</v>
      </c>
      <c r="N706" t="s">
        <v>2255</v>
      </c>
      <c r="O706" t="s">
        <v>16495</v>
      </c>
      <c r="P706" t="s">
        <v>1138</v>
      </c>
      <c r="Q706" t="s">
        <v>16496</v>
      </c>
      <c r="R706" t="s">
        <v>16497</v>
      </c>
      <c r="S706" t="s">
        <v>1552</v>
      </c>
      <c r="T706" t="s">
        <v>3470</v>
      </c>
      <c r="U706" t="s">
        <v>16498</v>
      </c>
      <c r="V706" t="s">
        <v>16499</v>
      </c>
      <c r="W706" t="s">
        <v>16500</v>
      </c>
      <c r="X706" t="s">
        <v>16501</v>
      </c>
      <c r="Y706" t="s">
        <v>1433</v>
      </c>
      <c r="Z706" t="s">
        <v>16502</v>
      </c>
      <c r="AA706" t="s">
        <v>16503</v>
      </c>
      <c r="AB706" t="s">
        <v>16504</v>
      </c>
      <c r="AC706" t="s">
        <v>16505</v>
      </c>
      <c r="AD706" t="s">
        <v>16506</v>
      </c>
    </row>
    <row r="707" spans="1:30" x14ac:dyDescent="1.25">
      <c r="A707" t="s">
        <v>33</v>
      </c>
      <c r="B707" t="s">
        <v>80</v>
      </c>
      <c r="C707" t="s">
        <v>16507</v>
      </c>
      <c r="D707" t="s">
        <v>5512</v>
      </c>
      <c r="E707" t="s">
        <v>16508</v>
      </c>
      <c r="F707" t="s">
        <v>16509</v>
      </c>
      <c r="G707" t="s">
        <v>16510</v>
      </c>
      <c r="H707" t="s">
        <v>15354</v>
      </c>
      <c r="I707" t="s">
        <v>16511</v>
      </c>
      <c r="J707" t="s">
        <v>16512</v>
      </c>
      <c r="K707" t="s">
        <v>16513</v>
      </c>
      <c r="L707" t="s">
        <v>16514</v>
      </c>
      <c r="M707" t="s">
        <v>16515</v>
      </c>
      <c r="N707" t="s">
        <v>1850</v>
      </c>
      <c r="O707" t="s">
        <v>16516</v>
      </c>
      <c r="P707" t="s">
        <v>1243</v>
      </c>
      <c r="Q707" t="s">
        <v>16517</v>
      </c>
      <c r="R707" t="s">
        <v>16518</v>
      </c>
      <c r="S707" t="s">
        <v>1619</v>
      </c>
      <c r="T707" t="s">
        <v>2051</v>
      </c>
      <c r="U707" t="s">
        <v>16519</v>
      </c>
      <c r="V707" t="s">
        <v>16520</v>
      </c>
      <c r="W707" t="s">
        <v>4525</v>
      </c>
      <c r="X707" t="s">
        <v>11529</v>
      </c>
      <c r="Y707" t="s">
        <v>1552</v>
      </c>
      <c r="Z707" t="s">
        <v>7214</v>
      </c>
      <c r="AA707" t="s">
        <v>16521</v>
      </c>
      <c r="AB707" t="s">
        <v>16522</v>
      </c>
      <c r="AC707" t="s">
        <v>16523</v>
      </c>
      <c r="AD707" t="s">
        <v>16524</v>
      </c>
    </row>
    <row r="708" spans="1:30" x14ac:dyDescent="1.25">
      <c r="A708" t="s">
        <v>33</v>
      </c>
      <c r="B708" t="s">
        <v>152</v>
      </c>
      <c r="C708" t="s">
        <v>16525</v>
      </c>
      <c r="D708" t="s">
        <v>16526</v>
      </c>
      <c r="E708" t="s">
        <v>16527</v>
      </c>
      <c r="F708" t="s">
        <v>16528</v>
      </c>
      <c r="G708" t="s">
        <v>16529</v>
      </c>
      <c r="H708" t="s">
        <v>16530</v>
      </c>
      <c r="I708" t="s">
        <v>16531</v>
      </c>
      <c r="J708" t="s">
        <v>16532</v>
      </c>
      <c r="K708" t="s">
        <v>16533</v>
      </c>
      <c r="L708" t="s">
        <v>9107</v>
      </c>
      <c r="M708" t="s">
        <v>16534</v>
      </c>
      <c r="N708" t="s">
        <v>1381</v>
      </c>
      <c r="O708" t="s">
        <v>16535</v>
      </c>
      <c r="P708" t="s">
        <v>1138</v>
      </c>
      <c r="Q708" t="s">
        <v>16536</v>
      </c>
      <c r="R708" t="s">
        <v>16537</v>
      </c>
      <c r="S708" t="s">
        <v>3723</v>
      </c>
      <c r="T708" t="s">
        <v>903</v>
      </c>
      <c r="U708" t="s">
        <v>16538</v>
      </c>
      <c r="V708" t="s">
        <v>16539</v>
      </c>
      <c r="W708" t="s">
        <v>16540</v>
      </c>
      <c r="X708" t="s">
        <v>2216</v>
      </c>
      <c r="Y708" t="s">
        <v>1611</v>
      </c>
      <c r="Z708" t="s">
        <v>16541</v>
      </c>
      <c r="AA708" t="s">
        <v>16542</v>
      </c>
      <c r="AB708" t="s">
        <v>16543</v>
      </c>
      <c r="AC708" t="s">
        <v>16544</v>
      </c>
      <c r="AD708" t="s">
        <v>16545</v>
      </c>
    </row>
    <row r="709" spans="1:30" x14ac:dyDescent="1.25">
      <c r="A709" t="s">
        <v>33</v>
      </c>
      <c r="B709" t="s">
        <v>153</v>
      </c>
      <c r="C709" t="s">
        <v>16546</v>
      </c>
      <c r="D709" t="s">
        <v>16547</v>
      </c>
      <c r="E709" t="s">
        <v>16548</v>
      </c>
      <c r="F709" t="s">
        <v>16549</v>
      </c>
      <c r="G709" t="s">
        <v>16550</v>
      </c>
      <c r="H709" t="s">
        <v>2443</v>
      </c>
      <c r="I709" t="s">
        <v>16551</v>
      </c>
      <c r="J709" t="s">
        <v>16552</v>
      </c>
      <c r="K709" t="s">
        <v>16553</v>
      </c>
      <c r="L709" t="s">
        <v>16554</v>
      </c>
      <c r="M709" t="s">
        <v>16555</v>
      </c>
      <c r="N709" t="s">
        <v>2346</v>
      </c>
      <c r="O709" t="s">
        <v>16556</v>
      </c>
      <c r="P709" t="s">
        <v>1850</v>
      </c>
      <c r="Q709" t="s">
        <v>13445</v>
      </c>
      <c r="R709" t="s">
        <v>16557</v>
      </c>
      <c r="S709" t="s">
        <v>1191</v>
      </c>
      <c r="T709" t="s">
        <v>874</v>
      </c>
      <c r="U709" t="s">
        <v>16558</v>
      </c>
      <c r="V709" t="s">
        <v>16559</v>
      </c>
      <c r="W709" t="s">
        <v>16560</v>
      </c>
      <c r="X709" t="s">
        <v>1658</v>
      </c>
      <c r="Y709" t="s">
        <v>1296</v>
      </c>
      <c r="Z709" t="s">
        <v>16561</v>
      </c>
      <c r="AA709" t="s">
        <v>16562</v>
      </c>
      <c r="AB709" t="s">
        <v>16563</v>
      </c>
      <c r="AC709" t="s">
        <v>16564</v>
      </c>
      <c r="AD709" t="s">
        <v>16565</v>
      </c>
    </row>
    <row r="710" spans="1:30" x14ac:dyDescent="1.25">
      <c r="A710" t="s">
        <v>33</v>
      </c>
      <c r="B710" t="s">
        <v>190</v>
      </c>
      <c r="C710" t="s">
        <v>16566</v>
      </c>
      <c r="D710" t="s">
        <v>16567</v>
      </c>
      <c r="E710" t="s">
        <v>16568</v>
      </c>
      <c r="F710" t="s">
        <v>16569</v>
      </c>
      <c r="G710" t="s">
        <v>16570</v>
      </c>
      <c r="H710" t="s">
        <v>16571</v>
      </c>
      <c r="I710" t="s">
        <v>16572</v>
      </c>
      <c r="J710" t="s">
        <v>16573</v>
      </c>
      <c r="K710" t="s">
        <v>16574</v>
      </c>
      <c r="L710" t="s">
        <v>16575</v>
      </c>
      <c r="M710" t="s">
        <v>16576</v>
      </c>
      <c r="N710" t="s">
        <v>2187</v>
      </c>
      <c r="O710" t="s">
        <v>16577</v>
      </c>
      <c r="P710" t="s">
        <v>1771</v>
      </c>
      <c r="Q710" t="s">
        <v>16578</v>
      </c>
      <c r="R710" t="s">
        <v>16579</v>
      </c>
      <c r="S710" t="s">
        <v>1576</v>
      </c>
      <c r="T710" t="s">
        <v>1611</v>
      </c>
      <c r="U710" t="s">
        <v>8168</v>
      </c>
      <c r="V710" t="s">
        <v>1379</v>
      </c>
      <c r="W710" t="s">
        <v>8147</v>
      </c>
      <c r="X710" t="s">
        <v>16580</v>
      </c>
      <c r="Y710" t="s">
        <v>2346</v>
      </c>
      <c r="Z710" t="s">
        <v>16581</v>
      </c>
      <c r="AA710" t="s">
        <v>16582</v>
      </c>
      <c r="AB710" t="s">
        <v>16583</v>
      </c>
      <c r="AC710" t="s">
        <v>16584</v>
      </c>
      <c r="AD710" t="s">
        <v>16585</v>
      </c>
    </row>
    <row r="711" spans="1:30" x14ac:dyDescent="1.25">
      <c r="A711" t="s">
        <v>33</v>
      </c>
      <c r="B711" t="s">
        <v>279</v>
      </c>
      <c r="C711" t="s">
        <v>16586</v>
      </c>
      <c r="D711" t="s">
        <v>16587</v>
      </c>
      <c r="E711" t="s">
        <v>16588</v>
      </c>
      <c r="F711" t="s">
        <v>16589</v>
      </c>
      <c r="G711" t="s">
        <v>16590</v>
      </c>
      <c r="H711" t="s">
        <v>2443</v>
      </c>
      <c r="I711" t="s">
        <v>16591</v>
      </c>
      <c r="J711" t="s">
        <v>16592</v>
      </c>
      <c r="K711" t="s">
        <v>16593</v>
      </c>
      <c r="L711" t="s">
        <v>16594</v>
      </c>
      <c r="M711" t="s">
        <v>16595</v>
      </c>
      <c r="N711" t="s">
        <v>1064</v>
      </c>
      <c r="O711" t="s">
        <v>16596</v>
      </c>
      <c r="P711" t="s">
        <v>1403</v>
      </c>
      <c r="Q711" t="s">
        <v>16597</v>
      </c>
      <c r="R711" t="s">
        <v>16598</v>
      </c>
      <c r="S711" t="s">
        <v>1752</v>
      </c>
      <c r="T711" t="s">
        <v>1296</v>
      </c>
      <c r="U711" t="s">
        <v>16599</v>
      </c>
      <c r="V711" t="s">
        <v>16600</v>
      </c>
      <c r="W711" t="s">
        <v>16601</v>
      </c>
      <c r="X711" t="s">
        <v>16602</v>
      </c>
      <c r="Y711" t="s">
        <v>979</v>
      </c>
      <c r="Z711" t="s">
        <v>16603</v>
      </c>
      <c r="AA711" t="s">
        <v>16604</v>
      </c>
      <c r="AB711" t="s">
        <v>16605</v>
      </c>
      <c r="AC711" t="s">
        <v>16606</v>
      </c>
      <c r="AD711" t="s">
        <v>16607</v>
      </c>
    </row>
    <row r="712" spans="1:30" x14ac:dyDescent="1.25">
      <c r="A712" t="s">
        <v>33</v>
      </c>
      <c r="B712" t="s">
        <v>493</v>
      </c>
      <c r="C712" t="s">
        <v>16608</v>
      </c>
      <c r="D712" t="s">
        <v>16609</v>
      </c>
      <c r="E712" t="s">
        <v>16610</v>
      </c>
      <c r="F712" t="s">
        <v>16611</v>
      </c>
      <c r="G712" t="s">
        <v>16612</v>
      </c>
      <c r="H712" t="s">
        <v>7610</v>
      </c>
      <c r="I712" t="s">
        <v>16613</v>
      </c>
      <c r="J712" t="s">
        <v>16614</v>
      </c>
      <c r="K712" t="s">
        <v>16615</v>
      </c>
      <c r="L712" t="s">
        <v>16616</v>
      </c>
      <c r="M712" t="s">
        <v>16617</v>
      </c>
      <c r="N712" t="s">
        <v>1041</v>
      </c>
      <c r="O712" t="s">
        <v>16618</v>
      </c>
      <c r="P712" t="s">
        <v>951</v>
      </c>
      <c r="Q712" t="s">
        <v>16619</v>
      </c>
      <c r="R712" t="s">
        <v>16620</v>
      </c>
      <c r="S712" t="s">
        <v>1506</v>
      </c>
      <c r="T712" t="s">
        <v>2346</v>
      </c>
      <c r="U712" t="s">
        <v>16621</v>
      </c>
      <c r="V712" t="s">
        <v>16622</v>
      </c>
      <c r="W712" t="s">
        <v>16623</v>
      </c>
      <c r="X712" t="s">
        <v>16624</v>
      </c>
      <c r="Y712" t="s">
        <v>1296</v>
      </c>
      <c r="Z712" t="s">
        <v>16625</v>
      </c>
      <c r="AA712" t="s">
        <v>16626</v>
      </c>
      <c r="AB712" t="s">
        <v>16627</v>
      </c>
      <c r="AC712" t="s">
        <v>16628</v>
      </c>
      <c r="AD712" t="s">
        <v>16629</v>
      </c>
    </row>
    <row r="713" spans="1:30" x14ac:dyDescent="1.25">
      <c r="A713" t="s">
        <v>33</v>
      </c>
      <c r="B713" t="s">
        <v>551</v>
      </c>
      <c r="C713" t="s">
        <v>16630</v>
      </c>
      <c r="D713" t="s">
        <v>16631</v>
      </c>
      <c r="E713" t="s">
        <v>16632</v>
      </c>
      <c r="F713" t="s">
        <v>16633</v>
      </c>
      <c r="G713" t="s">
        <v>16634</v>
      </c>
      <c r="H713" t="s">
        <v>3723</v>
      </c>
      <c r="I713" t="s">
        <v>16635</v>
      </c>
      <c r="J713" t="s">
        <v>16636</v>
      </c>
      <c r="K713" t="s">
        <v>16637</v>
      </c>
      <c r="L713" t="s">
        <v>4232</v>
      </c>
      <c r="M713" t="s">
        <v>16638</v>
      </c>
      <c r="N713" t="s">
        <v>1381</v>
      </c>
      <c r="O713" t="s">
        <v>16639</v>
      </c>
      <c r="P713" t="s">
        <v>2094</v>
      </c>
      <c r="Q713" t="s">
        <v>16640</v>
      </c>
      <c r="R713" t="s">
        <v>16641</v>
      </c>
      <c r="S713" t="s">
        <v>2443</v>
      </c>
      <c r="T713" t="s">
        <v>1752</v>
      </c>
      <c r="U713" t="s">
        <v>16642</v>
      </c>
      <c r="V713" t="s">
        <v>16643</v>
      </c>
      <c r="W713" t="s">
        <v>16644</v>
      </c>
      <c r="X713" t="s">
        <v>16645</v>
      </c>
      <c r="Y713" t="s">
        <v>1296</v>
      </c>
      <c r="Z713" t="s">
        <v>8803</v>
      </c>
      <c r="AA713" t="s">
        <v>16646</v>
      </c>
      <c r="AB713" t="s">
        <v>16647</v>
      </c>
      <c r="AC713" t="s">
        <v>16648</v>
      </c>
      <c r="AD713" t="s">
        <v>16649</v>
      </c>
    </row>
    <row r="714" spans="1:30" x14ac:dyDescent="1.25">
      <c r="A714" t="s">
        <v>33</v>
      </c>
      <c r="B714" t="s">
        <v>558</v>
      </c>
      <c r="C714" t="s">
        <v>16650</v>
      </c>
      <c r="D714" t="s">
        <v>16651</v>
      </c>
      <c r="E714" t="s">
        <v>16652</v>
      </c>
      <c r="F714" t="s">
        <v>16653</v>
      </c>
      <c r="G714" t="s">
        <v>16654</v>
      </c>
      <c r="H714" t="s">
        <v>16655</v>
      </c>
      <c r="I714" t="s">
        <v>16656</v>
      </c>
      <c r="J714" t="s">
        <v>16657</v>
      </c>
      <c r="K714" t="s">
        <v>16658</v>
      </c>
      <c r="L714" t="s">
        <v>16659</v>
      </c>
      <c r="M714" t="s">
        <v>16660</v>
      </c>
      <c r="N714" t="s">
        <v>1850</v>
      </c>
      <c r="O714" t="s">
        <v>16661</v>
      </c>
      <c r="P714" t="s">
        <v>9081</v>
      </c>
      <c r="Q714" t="s">
        <v>16662</v>
      </c>
      <c r="R714" t="s">
        <v>16663</v>
      </c>
      <c r="S714" t="s">
        <v>2029</v>
      </c>
      <c r="T714" t="s">
        <v>1752</v>
      </c>
      <c r="U714" t="s">
        <v>16664</v>
      </c>
      <c r="V714" t="s">
        <v>16665</v>
      </c>
      <c r="W714" t="s">
        <v>16666</v>
      </c>
      <c r="X714" t="s">
        <v>11623</v>
      </c>
      <c r="Y714" t="s">
        <v>2187</v>
      </c>
      <c r="Z714" t="s">
        <v>16667</v>
      </c>
      <c r="AA714" t="s">
        <v>16668</v>
      </c>
      <c r="AB714" t="s">
        <v>16669</v>
      </c>
      <c r="AC714" t="s">
        <v>16670</v>
      </c>
      <c r="AD714" t="s">
        <v>16671</v>
      </c>
    </row>
    <row r="715" spans="1:30" x14ac:dyDescent="1.25">
      <c r="A715" t="s">
        <v>33</v>
      </c>
      <c r="B715" t="s">
        <v>604</v>
      </c>
      <c r="C715" t="s">
        <v>16672</v>
      </c>
      <c r="D715" t="s">
        <v>16673</v>
      </c>
      <c r="E715" t="s">
        <v>16674</v>
      </c>
      <c r="F715" t="s">
        <v>16675</v>
      </c>
      <c r="G715" t="s">
        <v>4383</v>
      </c>
      <c r="H715" t="s">
        <v>2047</v>
      </c>
      <c r="I715" t="s">
        <v>16676</v>
      </c>
      <c r="J715" t="s">
        <v>16677</v>
      </c>
      <c r="K715" t="s">
        <v>16678</v>
      </c>
      <c r="L715" t="s">
        <v>8149</v>
      </c>
      <c r="M715" t="s">
        <v>16679</v>
      </c>
      <c r="N715" t="s">
        <v>1433</v>
      </c>
      <c r="O715" t="s">
        <v>16680</v>
      </c>
      <c r="P715" t="s">
        <v>6400</v>
      </c>
      <c r="Q715" t="s">
        <v>16681</v>
      </c>
      <c r="R715" t="s">
        <v>16682</v>
      </c>
      <c r="S715" t="s">
        <v>1355</v>
      </c>
      <c r="T715" t="s">
        <v>1144</v>
      </c>
      <c r="U715" t="s">
        <v>16683</v>
      </c>
      <c r="V715" t="s">
        <v>16684</v>
      </c>
      <c r="W715" t="s">
        <v>16685</v>
      </c>
      <c r="X715" t="s">
        <v>16686</v>
      </c>
      <c r="Y715" t="s">
        <v>858</v>
      </c>
      <c r="Z715" t="s">
        <v>16687</v>
      </c>
      <c r="AA715" t="s">
        <v>16688</v>
      </c>
      <c r="AB715" t="s">
        <v>16689</v>
      </c>
      <c r="AC715" t="s">
        <v>16690</v>
      </c>
      <c r="AD715" t="s">
        <v>16691</v>
      </c>
    </row>
    <row r="716" spans="1:30" x14ac:dyDescent="1.25">
      <c r="A716" t="s">
        <v>33</v>
      </c>
      <c r="B716" t="s">
        <v>697</v>
      </c>
      <c r="C716" t="s">
        <v>16692</v>
      </c>
      <c r="D716" t="s">
        <v>16693</v>
      </c>
      <c r="E716" t="s">
        <v>16694</v>
      </c>
      <c r="F716" t="s">
        <v>16695</v>
      </c>
      <c r="G716" t="s">
        <v>16696</v>
      </c>
      <c r="H716" t="s">
        <v>3412</v>
      </c>
      <c r="I716" t="s">
        <v>16697</v>
      </c>
      <c r="J716" t="s">
        <v>16698</v>
      </c>
      <c r="K716" t="s">
        <v>16699</v>
      </c>
      <c r="L716" t="s">
        <v>853</v>
      </c>
      <c r="M716" t="s">
        <v>16700</v>
      </c>
      <c r="N716" t="s">
        <v>1611</v>
      </c>
      <c r="O716" t="s">
        <v>16701</v>
      </c>
      <c r="P716" t="s">
        <v>1638</v>
      </c>
      <c r="Q716" t="s">
        <v>16702</v>
      </c>
      <c r="R716" t="s">
        <v>16703</v>
      </c>
      <c r="S716" t="s">
        <v>2285</v>
      </c>
      <c r="T716" t="s">
        <v>1752</v>
      </c>
      <c r="U716" t="s">
        <v>16704</v>
      </c>
      <c r="V716" t="s">
        <v>16705</v>
      </c>
      <c r="W716" t="s">
        <v>16706</v>
      </c>
      <c r="X716" t="s">
        <v>16707</v>
      </c>
      <c r="Y716" t="s">
        <v>1869</v>
      </c>
      <c r="Z716" t="s">
        <v>13170</v>
      </c>
      <c r="AA716" t="s">
        <v>16708</v>
      </c>
      <c r="AB716" t="s">
        <v>16709</v>
      </c>
      <c r="AC716" t="s">
        <v>16710</v>
      </c>
      <c r="AD716" t="s">
        <v>16711</v>
      </c>
    </row>
    <row r="717" spans="1:30" x14ac:dyDescent="1.25">
      <c r="A717" t="s">
        <v>33</v>
      </c>
      <c r="B717" t="s">
        <v>724</v>
      </c>
      <c r="C717" t="s">
        <v>16712</v>
      </c>
      <c r="D717" t="s">
        <v>16713</v>
      </c>
      <c r="E717" t="s">
        <v>16714</v>
      </c>
      <c r="F717" t="s">
        <v>16715</v>
      </c>
      <c r="G717" t="s">
        <v>16716</v>
      </c>
      <c r="H717" t="s">
        <v>16717</v>
      </c>
      <c r="I717" t="s">
        <v>16718</v>
      </c>
      <c r="J717" t="s">
        <v>16719</v>
      </c>
      <c r="K717" t="s">
        <v>16720</v>
      </c>
      <c r="L717" t="s">
        <v>1575</v>
      </c>
      <c r="M717" t="s">
        <v>16721</v>
      </c>
      <c r="N717" t="s">
        <v>2255</v>
      </c>
      <c r="O717" t="s">
        <v>16722</v>
      </c>
      <c r="P717" t="s">
        <v>1381</v>
      </c>
      <c r="Q717" t="s">
        <v>6707</v>
      </c>
      <c r="R717" t="s">
        <v>16723</v>
      </c>
      <c r="S717" t="s">
        <v>1535</v>
      </c>
      <c r="T717" t="s">
        <v>1506</v>
      </c>
      <c r="U717" t="s">
        <v>16724</v>
      </c>
      <c r="V717" t="s">
        <v>13825</v>
      </c>
      <c r="W717" t="s">
        <v>16725</v>
      </c>
      <c r="X717" t="s">
        <v>16726</v>
      </c>
      <c r="Y717" t="s">
        <v>3277</v>
      </c>
      <c r="Z717" t="s">
        <v>16727</v>
      </c>
      <c r="AA717" t="s">
        <v>16728</v>
      </c>
      <c r="AB717" t="s">
        <v>16729</v>
      </c>
      <c r="AC717" t="s">
        <v>16730</v>
      </c>
      <c r="AD717" t="s">
        <v>16731</v>
      </c>
    </row>
    <row r="718" spans="1:30" x14ac:dyDescent="1.25">
      <c r="A718" t="s">
        <v>33</v>
      </c>
      <c r="B718" t="s">
        <v>736</v>
      </c>
      <c r="C718" t="s">
        <v>16732</v>
      </c>
      <c r="D718" t="s">
        <v>16733</v>
      </c>
      <c r="E718" t="s">
        <v>16734</v>
      </c>
      <c r="F718" t="s">
        <v>16735</v>
      </c>
      <c r="G718" t="s">
        <v>16736</v>
      </c>
      <c r="H718" t="s">
        <v>16737</v>
      </c>
      <c r="I718" t="s">
        <v>16738</v>
      </c>
      <c r="J718" t="s">
        <v>16739</v>
      </c>
      <c r="K718" t="s">
        <v>16740</v>
      </c>
      <c r="L718" t="s">
        <v>5442</v>
      </c>
      <c r="M718" t="s">
        <v>16741</v>
      </c>
      <c r="N718" t="s">
        <v>1069</v>
      </c>
      <c r="O718" t="s">
        <v>16742</v>
      </c>
      <c r="P718" t="s">
        <v>4864</v>
      </c>
      <c r="Q718" t="s">
        <v>16743</v>
      </c>
      <c r="R718" t="s">
        <v>16744</v>
      </c>
      <c r="S718" t="s">
        <v>10723</v>
      </c>
      <c r="T718" t="s">
        <v>840</v>
      </c>
      <c r="U718" t="s">
        <v>16745</v>
      </c>
      <c r="V718" t="s">
        <v>16746</v>
      </c>
      <c r="W718" t="s">
        <v>16747</v>
      </c>
      <c r="X718" t="s">
        <v>16014</v>
      </c>
      <c r="Y718" t="s">
        <v>1850</v>
      </c>
      <c r="Z718" t="s">
        <v>16748</v>
      </c>
      <c r="AA718" t="s">
        <v>16749</v>
      </c>
      <c r="AB718" t="s">
        <v>16750</v>
      </c>
      <c r="AC718" t="s">
        <v>16751</v>
      </c>
      <c r="AD718" t="s">
        <v>16752</v>
      </c>
    </row>
    <row r="719" spans="1:30" x14ac:dyDescent="1.25">
      <c r="A719" t="s">
        <v>34</v>
      </c>
      <c r="B719" t="s">
        <v>487</v>
      </c>
      <c r="C719" t="s">
        <v>16753</v>
      </c>
      <c r="D719" t="s">
        <v>16754</v>
      </c>
      <c r="E719" t="s">
        <v>16755</v>
      </c>
      <c r="F719" t="s">
        <v>16756</v>
      </c>
      <c r="G719" t="s">
        <v>16757</v>
      </c>
      <c r="H719" t="s">
        <v>16758</v>
      </c>
      <c r="I719" t="s">
        <v>827</v>
      </c>
      <c r="J719" t="s">
        <v>16759</v>
      </c>
      <c r="K719" t="s">
        <v>1850</v>
      </c>
      <c r="L719" t="s">
        <v>827</v>
      </c>
      <c r="M719" t="s">
        <v>12448</v>
      </c>
      <c r="N719" t="s">
        <v>1576</v>
      </c>
      <c r="O719" t="s">
        <v>16760</v>
      </c>
      <c r="P719" t="s">
        <v>827</v>
      </c>
      <c r="Q719" t="s">
        <v>1892</v>
      </c>
      <c r="R719" t="s">
        <v>3229</v>
      </c>
      <c r="S719" t="s">
        <v>827</v>
      </c>
      <c r="T719" t="s">
        <v>7907</v>
      </c>
      <c r="U719" t="s">
        <v>16761</v>
      </c>
      <c r="V719" t="s">
        <v>16762</v>
      </c>
      <c r="W719" t="s">
        <v>16763</v>
      </c>
      <c r="X719" t="s">
        <v>827</v>
      </c>
      <c r="Y719" t="s">
        <v>1751</v>
      </c>
      <c r="Z719" t="s">
        <v>16764</v>
      </c>
      <c r="AA719" t="s">
        <v>16765</v>
      </c>
      <c r="AB719" t="s">
        <v>16766</v>
      </c>
      <c r="AC719" t="s">
        <v>827</v>
      </c>
      <c r="AD719" t="s">
        <v>16767</v>
      </c>
    </row>
    <row r="720" spans="1:30" x14ac:dyDescent="1.25">
      <c r="A720" t="s">
        <v>34</v>
      </c>
      <c r="B720" t="s">
        <v>543</v>
      </c>
      <c r="C720" t="s">
        <v>16768</v>
      </c>
      <c r="D720" t="s">
        <v>16769</v>
      </c>
      <c r="E720" t="s">
        <v>16770</v>
      </c>
      <c r="F720" t="s">
        <v>16771</v>
      </c>
      <c r="G720" t="s">
        <v>16772</v>
      </c>
      <c r="H720" t="s">
        <v>16773</v>
      </c>
      <c r="I720" t="s">
        <v>827</v>
      </c>
      <c r="J720" t="s">
        <v>1850</v>
      </c>
      <c r="K720" t="s">
        <v>1810</v>
      </c>
      <c r="L720" t="s">
        <v>827</v>
      </c>
      <c r="M720" t="s">
        <v>1850</v>
      </c>
      <c r="N720" t="s">
        <v>1810</v>
      </c>
      <c r="O720" t="s">
        <v>16774</v>
      </c>
      <c r="P720" t="s">
        <v>827</v>
      </c>
      <c r="Q720" t="s">
        <v>1144</v>
      </c>
      <c r="R720" t="s">
        <v>1144</v>
      </c>
      <c r="S720" t="s">
        <v>827</v>
      </c>
      <c r="T720" t="s">
        <v>1836</v>
      </c>
      <c r="U720" t="s">
        <v>5162</v>
      </c>
      <c r="V720" t="s">
        <v>3194</v>
      </c>
      <c r="W720" t="s">
        <v>840</v>
      </c>
      <c r="X720" t="s">
        <v>827</v>
      </c>
      <c r="Y720" t="s">
        <v>1041</v>
      </c>
      <c r="Z720" t="s">
        <v>827</v>
      </c>
      <c r="AA720" t="s">
        <v>16775</v>
      </c>
      <c r="AB720" t="s">
        <v>16776</v>
      </c>
      <c r="AC720" t="s">
        <v>827</v>
      </c>
      <c r="AD720" t="s">
        <v>16777</v>
      </c>
    </row>
    <row r="721" spans="1:30" x14ac:dyDescent="1.25">
      <c r="A721" t="s">
        <v>34</v>
      </c>
      <c r="B721" t="s">
        <v>135</v>
      </c>
      <c r="C721" t="s">
        <v>16778</v>
      </c>
      <c r="D721" t="s">
        <v>16779</v>
      </c>
      <c r="E721" t="s">
        <v>16780</v>
      </c>
      <c r="F721" t="s">
        <v>16781</v>
      </c>
      <c r="G721" t="s">
        <v>16782</v>
      </c>
      <c r="H721" t="s">
        <v>16783</v>
      </c>
      <c r="I721" t="s">
        <v>827</v>
      </c>
      <c r="J721" t="s">
        <v>9375</v>
      </c>
      <c r="K721" t="s">
        <v>16784</v>
      </c>
      <c r="L721" t="s">
        <v>1973</v>
      </c>
      <c r="M721" t="s">
        <v>16785</v>
      </c>
      <c r="N721" t="s">
        <v>1064</v>
      </c>
      <c r="O721" t="s">
        <v>16786</v>
      </c>
      <c r="P721" t="s">
        <v>827</v>
      </c>
      <c r="Q721" t="s">
        <v>3515</v>
      </c>
      <c r="R721" t="s">
        <v>16787</v>
      </c>
      <c r="S721" t="s">
        <v>827</v>
      </c>
      <c r="T721" t="s">
        <v>5715</v>
      </c>
      <c r="U721" t="s">
        <v>16788</v>
      </c>
      <c r="V721" t="s">
        <v>16789</v>
      </c>
      <c r="W721" t="s">
        <v>13600</v>
      </c>
      <c r="X721" t="s">
        <v>16790</v>
      </c>
      <c r="Y721" t="s">
        <v>1506</v>
      </c>
      <c r="Z721" t="s">
        <v>16791</v>
      </c>
      <c r="AA721" t="s">
        <v>16792</v>
      </c>
      <c r="AB721" t="s">
        <v>16793</v>
      </c>
      <c r="AC721" t="s">
        <v>827</v>
      </c>
      <c r="AD721" t="s">
        <v>16794</v>
      </c>
    </row>
    <row r="722" spans="1:30" x14ac:dyDescent="1.25">
      <c r="A722" t="s">
        <v>34</v>
      </c>
      <c r="B722" t="s">
        <v>653</v>
      </c>
      <c r="C722" t="s">
        <v>16795</v>
      </c>
      <c r="D722" t="s">
        <v>16796</v>
      </c>
      <c r="E722" t="s">
        <v>16797</v>
      </c>
      <c r="F722" t="s">
        <v>16798</v>
      </c>
      <c r="G722" t="s">
        <v>16799</v>
      </c>
      <c r="H722" t="s">
        <v>16800</v>
      </c>
      <c r="I722" t="s">
        <v>827</v>
      </c>
      <c r="J722" t="s">
        <v>827</v>
      </c>
      <c r="K722" t="s">
        <v>827</v>
      </c>
      <c r="L722" t="s">
        <v>827</v>
      </c>
      <c r="M722" t="s">
        <v>827</v>
      </c>
      <c r="N722" t="s">
        <v>827</v>
      </c>
      <c r="O722" t="s">
        <v>827</v>
      </c>
      <c r="P722" t="s">
        <v>827</v>
      </c>
      <c r="Q722" t="s">
        <v>827</v>
      </c>
      <c r="R722" t="s">
        <v>827</v>
      </c>
      <c r="S722" t="s">
        <v>827</v>
      </c>
      <c r="T722" t="s">
        <v>850</v>
      </c>
      <c r="U722" t="s">
        <v>16801</v>
      </c>
      <c r="V722" t="s">
        <v>16802</v>
      </c>
      <c r="W722" t="s">
        <v>870</v>
      </c>
      <c r="X722" t="s">
        <v>827</v>
      </c>
      <c r="Y722" t="s">
        <v>3277</v>
      </c>
      <c r="Z722" t="s">
        <v>10480</v>
      </c>
      <c r="AA722" t="s">
        <v>16803</v>
      </c>
      <c r="AB722" t="s">
        <v>827</v>
      </c>
      <c r="AC722" t="s">
        <v>827</v>
      </c>
      <c r="AD722" t="s">
        <v>16803</v>
      </c>
    </row>
    <row r="723" spans="1:30" x14ac:dyDescent="1.25">
      <c r="A723" t="s">
        <v>34</v>
      </c>
      <c r="B723" t="s">
        <v>290</v>
      </c>
      <c r="C723" t="s">
        <v>16804</v>
      </c>
      <c r="D723" t="s">
        <v>16805</v>
      </c>
      <c r="E723" t="s">
        <v>16806</v>
      </c>
      <c r="F723" t="s">
        <v>16807</v>
      </c>
      <c r="G723" t="s">
        <v>16808</v>
      </c>
      <c r="H723" t="s">
        <v>16809</v>
      </c>
      <c r="I723" t="s">
        <v>827</v>
      </c>
      <c r="J723" t="s">
        <v>827</v>
      </c>
      <c r="K723" t="s">
        <v>827</v>
      </c>
      <c r="L723" t="s">
        <v>827</v>
      </c>
      <c r="M723" t="s">
        <v>827</v>
      </c>
      <c r="N723" t="s">
        <v>827</v>
      </c>
      <c r="O723" t="s">
        <v>827</v>
      </c>
      <c r="P723" t="s">
        <v>827</v>
      </c>
      <c r="Q723" t="s">
        <v>827</v>
      </c>
      <c r="R723" t="s">
        <v>827</v>
      </c>
      <c r="S723" t="s">
        <v>827</v>
      </c>
      <c r="T723" t="s">
        <v>2860</v>
      </c>
      <c r="U723" t="s">
        <v>16810</v>
      </c>
      <c r="V723" t="s">
        <v>16811</v>
      </c>
      <c r="W723" t="s">
        <v>3420</v>
      </c>
      <c r="X723" t="s">
        <v>827</v>
      </c>
      <c r="Y723" t="s">
        <v>1611</v>
      </c>
      <c r="Z723" t="s">
        <v>827</v>
      </c>
      <c r="AA723" t="s">
        <v>16812</v>
      </c>
      <c r="AB723" t="s">
        <v>16813</v>
      </c>
      <c r="AC723" t="s">
        <v>827</v>
      </c>
      <c r="AD723" t="s">
        <v>16814</v>
      </c>
    </row>
    <row r="724" spans="1:30" x14ac:dyDescent="1.25">
      <c r="A724" t="s">
        <v>34</v>
      </c>
      <c r="B724" t="s">
        <v>288</v>
      </c>
      <c r="C724" t="s">
        <v>16815</v>
      </c>
      <c r="D724" t="s">
        <v>16816</v>
      </c>
      <c r="E724" t="s">
        <v>16817</v>
      </c>
      <c r="F724" t="s">
        <v>16818</v>
      </c>
      <c r="G724" t="s">
        <v>16819</v>
      </c>
      <c r="H724" t="s">
        <v>16820</v>
      </c>
      <c r="I724" t="s">
        <v>827</v>
      </c>
      <c r="J724" t="s">
        <v>1810</v>
      </c>
      <c r="K724" t="s">
        <v>827</v>
      </c>
      <c r="L724" t="s">
        <v>827</v>
      </c>
      <c r="M724" t="s">
        <v>1810</v>
      </c>
      <c r="N724" t="s">
        <v>1810</v>
      </c>
      <c r="O724" t="s">
        <v>4618</v>
      </c>
      <c r="P724" t="s">
        <v>827</v>
      </c>
      <c r="Q724" t="s">
        <v>874</v>
      </c>
      <c r="R724" t="s">
        <v>874</v>
      </c>
      <c r="S724" t="s">
        <v>827</v>
      </c>
      <c r="T724" t="s">
        <v>14228</v>
      </c>
      <c r="U724" t="s">
        <v>16821</v>
      </c>
      <c r="V724" t="s">
        <v>16822</v>
      </c>
      <c r="W724" t="s">
        <v>1640</v>
      </c>
      <c r="X724" t="s">
        <v>2709</v>
      </c>
      <c r="Y724" t="s">
        <v>1752</v>
      </c>
      <c r="Z724" t="s">
        <v>16823</v>
      </c>
      <c r="AA724" t="s">
        <v>16824</v>
      </c>
      <c r="AB724" t="s">
        <v>16825</v>
      </c>
      <c r="AC724" t="s">
        <v>827</v>
      </c>
      <c r="AD724" t="s">
        <v>16826</v>
      </c>
    </row>
    <row r="725" spans="1:30" x14ac:dyDescent="1.25">
      <c r="A725" t="s">
        <v>34</v>
      </c>
      <c r="B725" t="s">
        <v>306</v>
      </c>
      <c r="C725" t="s">
        <v>16827</v>
      </c>
      <c r="D725" t="s">
        <v>16828</v>
      </c>
      <c r="E725" t="s">
        <v>16829</v>
      </c>
      <c r="F725" t="s">
        <v>16830</v>
      </c>
      <c r="G725" t="s">
        <v>16831</v>
      </c>
      <c r="H725" t="s">
        <v>16832</v>
      </c>
      <c r="I725" t="s">
        <v>827</v>
      </c>
      <c r="J725" t="s">
        <v>827</v>
      </c>
      <c r="K725" t="s">
        <v>827</v>
      </c>
      <c r="L725" t="s">
        <v>827</v>
      </c>
      <c r="M725" t="s">
        <v>827</v>
      </c>
      <c r="N725" t="s">
        <v>827</v>
      </c>
      <c r="O725" t="s">
        <v>827</v>
      </c>
      <c r="P725" t="s">
        <v>827</v>
      </c>
      <c r="Q725" t="s">
        <v>827</v>
      </c>
      <c r="R725" t="s">
        <v>827</v>
      </c>
      <c r="S725" t="s">
        <v>827</v>
      </c>
      <c r="T725" t="s">
        <v>4801</v>
      </c>
      <c r="U725" t="s">
        <v>16833</v>
      </c>
      <c r="V725" t="s">
        <v>16834</v>
      </c>
      <c r="W725" t="s">
        <v>875</v>
      </c>
      <c r="X725" t="s">
        <v>16835</v>
      </c>
      <c r="Y725" t="s">
        <v>1506</v>
      </c>
      <c r="Z725" t="s">
        <v>16836</v>
      </c>
      <c r="AA725" t="s">
        <v>16837</v>
      </c>
      <c r="AB725" t="s">
        <v>827</v>
      </c>
      <c r="AC725" t="s">
        <v>827</v>
      </c>
      <c r="AD725" t="s">
        <v>16837</v>
      </c>
    </row>
    <row r="726" spans="1:30" x14ac:dyDescent="1.25">
      <c r="A726" t="s">
        <v>34</v>
      </c>
      <c r="B726" t="s">
        <v>176</v>
      </c>
      <c r="C726" t="s">
        <v>16838</v>
      </c>
      <c r="D726" t="s">
        <v>16839</v>
      </c>
      <c r="E726" t="s">
        <v>16840</v>
      </c>
      <c r="F726" t="s">
        <v>16841</v>
      </c>
      <c r="G726" t="s">
        <v>16842</v>
      </c>
      <c r="H726" t="s">
        <v>5867</v>
      </c>
      <c r="I726" t="s">
        <v>827</v>
      </c>
      <c r="J726" t="s">
        <v>827</v>
      </c>
      <c r="K726" t="s">
        <v>827</v>
      </c>
      <c r="L726" t="s">
        <v>827</v>
      </c>
      <c r="M726" t="s">
        <v>827</v>
      </c>
      <c r="N726" t="s">
        <v>827</v>
      </c>
      <c r="O726" t="s">
        <v>827</v>
      </c>
      <c r="P726" t="s">
        <v>827</v>
      </c>
      <c r="Q726" t="s">
        <v>827</v>
      </c>
      <c r="R726" t="s">
        <v>827</v>
      </c>
      <c r="S726" t="s">
        <v>827</v>
      </c>
      <c r="T726" t="s">
        <v>3515</v>
      </c>
      <c r="U726" t="s">
        <v>16843</v>
      </c>
      <c r="V726" t="s">
        <v>16844</v>
      </c>
      <c r="W726" t="s">
        <v>4043</v>
      </c>
      <c r="X726" t="s">
        <v>16845</v>
      </c>
      <c r="Y726" t="s">
        <v>1058</v>
      </c>
      <c r="Z726" t="s">
        <v>10132</v>
      </c>
      <c r="AA726" t="s">
        <v>16846</v>
      </c>
      <c r="AB726" t="s">
        <v>827</v>
      </c>
      <c r="AC726" t="s">
        <v>827</v>
      </c>
      <c r="AD726" t="s">
        <v>16846</v>
      </c>
    </row>
    <row r="727" spans="1:30" x14ac:dyDescent="1.25">
      <c r="A727" t="s">
        <v>34</v>
      </c>
      <c r="B727" t="s">
        <v>449</v>
      </c>
      <c r="C727" t="s">
        <v>16847</v>
      </c>
      <c r="D727" t="s">
        <v>16848</v>
      </c>
      <c r="E727" t="s">
        <v>16849</v>
      </c>
      <c r="F727" t="s">
        <v>16850</v>
      </c>
      <c r="G727" t="s">
        <v>16851</v>
      </c>
      <c r="H727" t="s">
        <v>16852</v>
      </c>
      <c r="I727" t="s">
        <v>827</v>
      </c>
      <c r="J727" t="s">
        <v>16853</v>
      </c>
      <c r="K727" t="s">
        <v>7349</v>
      </c>
      <c r="L727" t="s">
        <v>2302</v>
      </c>
      <c r="M727" t="s">
        <v>16854</v>
      </c>
      <c r="N727" t="s">
        <v>1810</v>
      </c>
      <c r="O727" t="s">
        <v>16855</v>
      </c>
      <c r="P727" t="s">
        <v>827</v>
      </c>
      <c r="Q727" t="s">
        <v>5365</v>
      </c>
      <c r="R727" t="s">
        <v>5365</v>
      </c>
      <c r="S727" t="s">
        <v>827</v>
      </c>
      <c r="T727" t="s">
        <v>7398</v>
      </c>
      <c r="U727" t="s">
        <v>16856</v>
      </c>
      <c r="V727" t="s">
        <v>16857</v>
      </c>
      <c r="W727" t="s">
        <v>7632</v>
      </c>
      <c r="X727" t="s">
        <v>827</v>
      </c>
      <c r="Y727" t="s">
        <v>3420</v>
      </c>
      <c r="Z727" t="s">
        <v>1700</v>
      </c>
      <c r="AA727" t="s">
        <v>16858</v>
      </c>
      <c r="AB727" t="s">
        <v>16859</v>
      </c>
      <c r="AC727" t="s">
        <v>827</v>
      </c>
      <c r="AD727" t="s">
        <v>16860</v>
      </c>
    </row>
    <row r="728" spans="1:30" x14ac:dyDescent="1.25">
      <c r="A728" t="s">
        <v>34</v>
      </c>
      <c r="B728" t="s">
        <v>544</v>
      </c>
      <c r="C728" t="s">
        <v>16861</v>
      </c>
      <c r="D728" t="s">
        <v>16862</v>
      </c>
      <c r="E728" t="s">
        <v>16863</v>
      </c>
      <c r="F728" t="s">
        <v>16864</v>
      </c>
      <c r="G728" t="s">
        <v>16865</v>
      </c>
      <c r="H728" t="s">
        <v>16866</v>
      </c>
      <c r="I728" t="s">
        <v>827</v>
      </c>
      <c r="J728" t="s">
        <v>16867</v>
      </c>
      <c r="K728" t="s">
        <v>16868</v>
      </c>
      <c r="L728" t="s">
        <v>2346</v>
      </c>
      <c r="M728" t="s">
        <v>16869</v>
      </c>
      <c r="N728" t="s">
        <v>1869</v>
      </c>
      <c r="O728" t="s">
        <v>16870</v>
      </c>
      <c r="P728" t="s">
        <v>827</v>
      </c>
      <c r="Q728" t="s">
        <v>5655</v>
      </c>
      <c r="R728" t="s">
        <v>876</v>
      </c>
      <c r="S728" t="s">
        <v>1144</v>
      </c>
      <c r="T728" t="s">
        <v>15386</v>
      </c>
      <c r="U728" t="s">
        <v>16871</v>
      </c>
      <c r="V728" t="s">
        <v>16872</v>
      </c>
      <c r="W728" t="s">
        <v>3967</v>
      </c>
      <c r="X728" t="s">
        <v>16873</v>
      </c>
      <c r="Y728" t="s">
        <v>1175</v>
      </c>
      <c r="Z728" t="s">
        <v>16874</v>
      </c>
      <c r="AA728" t="s">
        <v>16875</v>
      </c>
      <c r="AB728" t="s">
        <v>16876</v>
      </c>
      <c r="AC728" t="s">
        <v>827</v>
      </c>
      <c r="AD728" t="s">
        <v>16877</v>
      </c>
    </row>
    <row r="729" spans="1:30" x14ac:dyDescent="1.25">
      <c r="A729" t="s">
        <v>34</v>
      </c>
      <c r="B729" t="s">
        <v>569</v>
      </c>
      <c r="C729" t="s">
        <v>16878</v>
      </c>
      <c r="D729" t="s">
        <v>16879</v>
      </c>
      <c r="E729" t="s">
        <v>16880</v>
      </c>
      <c r="F729" t="s">
        <v>16881</v>
      </c>
      <c r="G729" t="s">
        <v>16882</v>
      </c>
      <c r="H729" t="s">
        <v>16883</v>
      </c>
      <c r="I729" t="s">
        <v>827</v>
      </c>
      <c r="J729" t="s">
        <v>16884</v>
      </c>
      <c r="K729" t="s">
        <v>2187</v>
      </c>
      <c r="L729" t="s">
        <v>827</v>
      </c>
      <c r="M729" t="s">
        <v>16885</v>
      </c>
      <c r="N729" t="s">
        <v>1121</v>
      </c>
      <c r="O729" t="s">
        <v>16886</v>
      </c>
      <c r="P729" t="s">
        <v>827</v>
      </c>
      <c r="Q729" t="s">
        <v>1138</v>
      </c>
      <c r="R729" t="s">
        <v>3277</v>
      </c>
      <c r="S729" t="s">
        <v>827</v>
      </c>
      <c r="T729" t="s">
        <v>5134</v>
      </c>
      <c r="U729" t="s">
        <v>16887</v>
      </c>
      <c r="V729" t="s">
        <v>16888</v>
      </c>
      <c r="W729" t="s">
        <v>10961</v>
      </c>
      <c r="X729" t="s">
        <v>16889</v>
      </c>
      <c r="Y729" t="s">
        <v>962</v>
      </c>
      <c r="Z729" t="s">
        <v>16890</v>
      </c>
      <c r="AA729" t="s">
        <v>16891</v>
      </c>
      <c r="AB729" t="s">
        <v>16892</v>
      </c>
      <c r="AC729" t="s">
        <v>827</v>
      </c>
      <c r="AD729" t="s">
        <v>16893</v>
      </c>
    </row>
    <row r="730" spans="1:30" x14ac:dyDescent="1.25">
      <c r="A730" t="s">
        <v>34</v>
      </c>
      <c r="B730" t="s">
        <v>482</v>
      </c>
      <c r="C730" t="s">
        <v>16894</v>
      </c>
      <c r="D730" t="s">
        <v>16895</v>
      </c>
      <c r="E730" t="s">
        <v>16896</v>
      </c>
      <c r="F730" t="s">
        <v>16897</v>
      </c>
      <c r="G730" t="s">
        <v>16898</v>
      </c>
      <c r="H730" t="s">
        <v>16899</v>
      </c>
      <c r="I730" t="s">
        <v>827</v>
      </c>
      <c r="J730" t="s">
        <v>16900</v>
      </c>
      <c r="K730" t="s">
        <v>6110</v>
      </c>
      <c r="L730" t="s">
        <v>1850</v>
      </c>
      <c r="M730" t="s">
        <v>16901</v>
      </c>
      <c r="N730" t="s">
        <v>1041</v>
      </c>
      <c r="O730" t="s">
        <v>16902</v>
      </c>
      <c r="P730" t="s">
        <v>827</v>
      </c>
      <c r="Q730" t="s">
        <v>4379</v>
      </c>
      <c r="R730" t="s">
        <v>6857</v>
      </c>
      <c r="S730" t="s">
        <v>827</v>
      </c>
      <c r="T730" t="s">
        <v>16903</v>
      </c>
      <c r="U730" t="s">
        <v>16904</v>
      </c>
      <c r="V730" t="s">
        <v>16905</v>
      </c>
      <c r="W730" t="s">
        <v>16906</v>
      </c>
      <c r="X730" t="s">
        <v>16907</v>
      </c>
      <c r="Y730" t="s">
        <v>1636</v>
      </c>
      <c r="Z730" t="s">
        <v>16908</v>
      </c>
      <c r="AA730" t="s">
        <v>16909</v>
      </c>
      <c r="AB730" t="s">
        <v>16910</v>
      </c>
      <c r="AC730" t="s">
        <v>827</v>
      </c>
      <c r="AD730" t="s">
        <v>16911</v>
      </c>
    </row>
    <row r="731" spans="1:30" x14ac:dyDescent="1.25">
      <c r="A731" t="s">
        <v>34</v>
      </c>
      <c r="B731" t="s">
        <v>96</v>
      </c>
      <c r="C731" t="s">
        <v>16912</v>
      </c>
      <c r="D731" t="s">
        <v>16913</v>
      </c>
      <c r="E731" t="s">
        <v>16914</v>
      </c>
      <c r="F731" t="s">
        <v>16915</v>
      </c>
      <c r="G731" t="s">
        <v>16916</v>
      </c>
      <c r="H731" t="s">
        <v>16917</v>
      </c>
      <c r="I731" t="s">
        <v>827</v>
      </c>
      <c r="J731" t="s">
        <v>14523</v>
      </c>
      <c r="K731" t="s">
        <v>8519</v>
      </c>
      <c r="L731" t="s">
        <v>979</v>
      </c>
      <c r="M731" t="s">
        <v>16918</v>
      </c>
      <c r="N731" t="s">
        <v>1506</v>
      </c>
      <c r="O731" t="s">
        <v>16919</v>
      </c>
      <c r="P731" t="s">
        <v>827</v>
      </c>
      <c r="Q731" t="s">
        <v>2443</v>
      </c>
      <c r="R731" t="s">
        <v>2215</v>
      </c>
      <c r="S731" t="s">
        <v>827</v>
      </c>
      <c r="T731" t="s">
        <v>3699</v>
      </c>
      <c r="U731" t="s">
        <v>16920</v>
      </c>
      <c r="V731" t="s">
        <v>16921</v>
      </c>
      <c r="W731" t="s">
        <v>4188</v>
      </c>
      <c r="X731" t="s">
        <v>16922</v>
      </c>
      <c r="Y731" t="s">
        <v>3470</v>
      </c>
      <c r="Z731" t="s">
        <v>16923</v>
      </c>
      <c r="AA731" t="s">
        <v>16924</v>
      </c>
      <c r="AB731" t="s">
        <v>16925</v>
      </c>
      <c r="AC731" t="s">
        <v>827</v>
      </c>
      <c r="AD731" t="s">
        <v>16926</v>
      </c>
    </row>
    <row r="732" spans="1:30" x14ac:dyDescent="1.25">
      <c r="A732" t="s">
        <v>34</v>
      </c>
      <c r="B732" t="s">
        <v>573</v>
      </c>
      <c r="C732" t="s">
        <v>16927</v>
      </c>
      <c r="D732" t="s">
        <v>16928</v>
      </c>
      <c r="E732" t="s">
        <v>16929</v>
      </c>
      <c r="F732" t="s">
        <v>16930</v>
      </c>
      <c r="G732" t="s">
        <v>16931</v>
      </c>
      <c r="H732" t="s">
        <v>16932</v>
      </c>
      <c r="I732" t="s">
        <v>827</v>
      </c>
      <c r="J732" t="s">
        <v>16933</v>
      </c>
      <c r="K732" t="s">
        <v>4334</v>
      </c>
      <c r="L732" t="s">
        <v>16934</v>
      </c>
      <c r="M732" t="s">
        <v>16935</v>
      </c>
      <c r="N732" t="s">
        <v>2255</v>
      </c>
      <c r="O732" t="s">
        <v>16936</v>
      </c>
      <c r="P732" t="s">
        <v>827</v>
      </c>
      <c r="Q732" t="s">
        <v>16937</v>
      </c>
      <c r="R732" t="s">
        <v>16938</v>
      </c>
      <c r="S732" t="s">
        <v>1674</v>
      </c>
      <c r="T732" t="s">
        <v>2094</v>
      </c>
      <c r="U732" t="s">
        <v>16939</v>
      </c>
      <c r="V732" t="s">
        <v>16940</v>
      </c>
      <c r="W732" t="s">
        <v>16941</v>
      </c>
      <c r="X732" t="s">
        <v>827</v>
      </c>
      <c r="Y732" t="s">
        <v>1149</v>
      </c>
      <c r="Z732" t="s">
        <v>16942</v>
      </c>
      <c r="AA732" t="s">
        <v>16943</v>
      </c>
      <c r="AB732" t="s">
        <v>16944</v>
      </c>
      <c r="AC732" t="s">
        <v>827</v>
      </c>
      <c r="AD732" t="s">
        <v>16945</v>
      </c>
    </row>
    <row r="733" spans="1:30" x14ac:dyDescent="1.25">
      <c r="A733" t="s">
        <v>34</v>
      </c>
      <c r="B733" t="s">
        <v>36</v>
      </c>
      <c r="C733" t="s">
        <v>16946</v>
      </c>
      <c r="D733" t="s">
        <v>16947</v>
      </c>
      <c r="E733" t="s">
        <v>16948</v>
      </c>
      <c r="F733" t="s">
        <v>16949</v>
      </c>
      <c r="G733" t="s">
        <v>16950</v>
      </c>
      <c r="H733" t="s">
        <v>16951</v>
      </c>
      <c r="I733" t="s">
        <v>827</v>
      </c>
      <c r="J733" t="s">
        <v>827</v>
      </c>
      <c r="K733" t="s">
        <v>827</v>
      </c>
      <c r="L733" t="s">
        <v>827</v>
      </c>
      <c r="M733" t="s">
        <v>827</v>
      </c>
      <c r="N733" t="s">
        <v>827</v>
      </c>
      <c r="O733" t="s">
        <v>827</v>
      </c>
      <c r="P733" t="s">
        <v>827</v>
      </c>
      <c r="Q733" t="s">
        <v>827</v>
      </c>
      <c r="R733" t="s">
        <v>827</v>
      </c>
      <c r="S733" t="s">
        <v>827</v>
      </c>
      <c r="T733" t="s">
        <v>6166</v>
      </c>
      <c r="U733" t="s">
        <v>16952</v>
      </c>
      <c r="V733" t="s">
        <v>16953</v>
      </c>
      <c r="W733" t="s">
        <v>840</v>
      </c>
      <c r="X733" t="s">
        <v>827</v>
      </c>
      <c r="Y733" t="s">
        <v>856</v>
      </c>
      <c r="Z733" t="s">
        <v>16954</v>
      </c>
      <c r="AA733" t="s">
        <v>16955</v>
      </c>
      <c r="AB733" t="s">
        <v>16956</v>
      </c>
      <c r="AC733" t="s">
        <v>827</v>
      </c>
      <c r="AD733" t="s">
        <v>16957</v>
      </c>
    </row>
    <row r="734" spans="1:30" x14ac:dyDescent="1.25">
      <c r="A734" t="s">
        <v>34</v>
      </c>
      <c r="B734" t="s">
        <v>37</v>
      </c>
      <c r="C734" t="s">
        <v>16958</v>
      </c>
      <c r="D734" t="s">
        <v>16959</v>
      </c>
      <c r="E734" t="s">
        <v>16960</v>
      </c>
      <c r="F734" t="s">
        <v>16961</v>
      </c>
      <c r="G734" t="s">
        <v>16962</v>
      </c>
      <c r="H734" t="s">
        <v>16963</v>
      </c>
      <c r="I734" t="s">
        <v>827</v>
      </c>
      <c r="J734" t="s">
        <v>16964</v>
      </c>
      <c r="K734" t="s">
        <v>16965</v>
      </c>
      <c r="L734" t="s">
        <v>3647</v>
      </c>
      <c r="M734" t="s">
        <v>16966</v>
      </c>
      <c r="N734" t="s">
        <v>1355</v>
      </c>
      <c r="O734" t="s">
        <v>16967</v>
      </c>
      <c r="P734" t="s">
        <v>827</v>
      </c>
      <c r="Q734" t="s">
        <v>16968</v>
      </c>
      <c r="R734" t="s">
        <v>4482</v>
      </c>
      <c r="S734" t="s">
        <v>1619</v>
      </c>
      <c r="T734" t="s">
        <v>15820</v>
      </c>
      <c r="U734" t="s">
        <v>16969</v>
      </c>
      <c r="V734" t="s">
        <v>16970</v>
      </c>
      <c r="W734" t="s">
        <v>16971</v>
      </c>
      <c r="X734" t="s">
        <v>16972</v>
      </c>
      <c r="Y734" t="s">
        <v>1149</v>
      </c>
      <c r="Z734" t="s">
        <v>16973</v>
      </c>
      <c r="AA734" t="s">
        <v>16974</v>
      </c>
      <c r="AB734" t="s">
        <v>16975</v>
      </c>
      <c r="AC734" t="s">
        <v>827</v>
      </c>
      <c r="AD734" t="s">
        <v>16976</v>
      </c>
    </row>
    <row r="735" spans="1:30" x14ac:dyDescent="1.25">
      <c r="A735" t="s">
        <v>34</v>
      </c>
      <c r="B735" t="s">
        <v>210</v>
      </c>
      <c r="C735" t="s">
        <v>16977</v>
      </c>
      <c r="D735" t="s">
        <v>16978</v>
      </c>
      <c r="E735" t="s">
        <v>16979</v>
      </c>
      <c r="F735" t="s">
        <v>2085</v>
      </c>
      <c r="G735" t="s">
        <v>16980</v>
      </c>
      <c r="H735" t="s">
        <v>16981</v>
      </c>
      <c r="I735" t="s">
        <v>827</v>
      </c>
      <c r="J735" t="s">
        <v>827</v>
      </c>
      <c r="K735" t="s">
        <v>827</v>
      </c>
      <c r="L735" t="s">
        <v>827</v>
      </c>
      <c r="M735" t="s">
        <v>827</v>
      </c>
      <c r="N735" t="s">
        <v>827</v>
      </c>
      <c r="O735" t="s">
        <v>827</v>
      </c>
      <c r="P735" t="s">
        <v>827</v>
      </c>
      <c r="Q735" t="s">
        <v>827</v>
      </c>
      <c r="R735" t="s">
        <v>827</v>
      </c>
      <c r="S735" t="s">
        <v>827</v>
      </c>
      <c r="T735" t="s">
        <v>962</v>
      </c>
      <c r="U735" t="s">
        <v>16982</v>
      </c>
      <c r="V735" t="s">
        <v>16983</v>
      </c>
      <c r="W735" t="s">
        <v>12126</v>
      </c>
      <c r="X735" t="s">
        <v>827</v>
      </c>
      <c r="Y735" t="s">
        <v>1296</v>
      </c>
      <c r="Z735" t="s">
        <v>16984</v>
      </c>
      <c r="AA735" t="s">
        <v>16985</v>
      </c>
      <c r="AB735" t="s">
        <v>16986</v>
      </c>
      <c r="AC735" t="s">
        <v>827</v>
      </c>
      <c r="AD735" t="s">
        <v>16987</v>
      </c>
    </row>
    <row r="736" spans="1:30" x14ac:dyDescent="1.25">
      <c r="A736" t="s">
        <v>34</v>
      </c>
      <c r="B736" t="s">
        <v>211</v>
      </c>
      <c r="C736" t="s">
        <v>16988</v>
      </c>
      <c r="D736" t="s">
        <v>16989</v>
      </c>
      <c r="E736" t="s">
        <v>16990</v>
      </c>
      <c r="F736" t="s">
        <v>16991</v>
      </c>
      <c r="G736" t="s">
        <v>16992</v>
      </c>
      <c r="H736" t="s">
        <v>16993</v>
      </c>
      <c r="I736" t="s">
        <v>827</v>
      </c>
      <c r="J736" t="s">
        <v>1355</v>
      </c>
      <c r="K736" t="s">
        <v>827</v>
      </c>
      <c r="L736" t="s">
        <v>827</v>
      </c>
      <c r="M736" t="s">
        <v>1752</v>
      </c>
      <c r="N736" t="s">
        <v>874</v>
      </c>
      <c r="O736" t="s">
        <v>16994</v>
      </c>
      <c r="P736" t="s">
        <v>827</v>
      </c>
      <c r="Q736" t="s">
        <v>2051</v>
      </c>
      <c r="R736" t="s">
        <v>1506</v>
      </c>
      <c r="S736" t="s">
        <v>827</v>
      </c>
      <c r="T736" t="s">
        <v>3444</v>
      </c>
      <c r="U736" t="s">
        <v>16995</v>
      </c>
      <c r="V736" t="s">
        <v>16996</v>
      </c>
      <c r="W736" t="s">
        <v>3699</v>
      </c>
      <c r="X736" t="s">
        <v>16889</v>
      </c>
      <c r="Y736" t="s">
        <v>1636</v>
      </c>
      <c r="Z736" t="s">
        <v>16997</v>
      </c>
      <c r="AA736" t="s">
        <v>16998</v>
      </c>
      <c r="AB736" t="s">
        <v>16999</v>
      </c>
      <c r="AC736" t="s">
        <v>827</v>
      </c>
      <c r="AD736" t="s">
        <v>17000</v>
      </c>
    </row>
    <row r="737" spans="1:30" x14ac:dyDescent="1.25">
      <c r="A737" t="s">
        <v>34</v>
      </c>
      <c r="B737" t="s">
        <v>185</v>
      </c>
      <c r="C737" t="s">
        <v>17001</v>
      </c>
      <c r="D737" t="s">
        <v>17002</v>
      </c>
      <c r="E737" t="s">
        <v>17003</v>
      </c>
      <c r="F737" t="s">
        <v>17004</v>
      </c>
      <c r="G737" t="s">
        <v>17005</v>
      </c>
      <c r="H737" t="s">
        <v>17006</v>
      </c>
      <c r="I737" t="s">
        <v>827</v>
      </c>
      <c r="J737" t="s">
        <v>827</v>
      </c>
      <c r="K737" t="s">
        <v>827</v>
      </c>
      <c r="L737" t="s">
        <v>827</v>
      </c>
      <c r="M737" t="s">
        <v>827</v>
      </c>
      <c r="N737" t="s">
        <v>827</v>
      </c>
      <c r="O737" t="s">
        <v>827</v>
      </c>
      <c r="P737" t="s">
        <v>827</v>
      </c>
      <c r="Q737" t="s">
        <v>827</v>
      </c>
      <c r="R737" t="s">
        <v>827</v>
      </c>
      <c r="S737" t="s">
        <v>827</v>
      </c>
      <c r="T737" t="s">
        <v>1484</v>
      </c>
      <c r="U737" t="s">
        <v>17007</v>
      </c>
      <c r="V737" t="s">
        <v>17008</v>
      </c>
      <c r="W737" t="s">
        <v>850</v>
      </c>
      <c r="X737" t="s">
        <v>827</v>
      </c>
      <c r="Y737" t="s">
        <v>1355</v>
      </c>
      <c r="Z737" t="s">
        <v>827</v>
      </c>
      <c r="AA737" t="s">
        <v>827</v>
      </c>
      <c r="AB737" t="s">
        <v>827</v>
      </c>
      <c r="AC737" t="s">
        <v>827</v>
      </c>
      <c r="AD737" t="s">
        <v>827</v>
      </c>
    </row>
    <row r="738" spans="1:30" x14ac:dyDescent="1.25">
      <c r="A738" t="s">
        <v>34</v>
      </c>
      <c r="B738" t="s">
        <v>48</v>
      </c>
      <c r="C738" t="s">
        <v>17009</v>
      </c>
      <c r="D738" t="s">
        <v>17010</v>
      </c>
      <c r="E738" t="s">
        <v>17011</v>
      </c>
      <c r="F738" t="s">
        <v>17012</v>
      </c>
      <c r="G738" t="s">
        <v>17013</v>
      </c>
      <c r="H738" t="s">
        <v>17014</v>
      </c>
      <c r="I738" t="s">
        <v>827</v>
      </c>
      <c r="J738" t="s">
        <v>827</v>
      </c>
      <c r="K738" t="s">
        <v>827</v>
      </c>
      <c r="L738" t="s">
        <v>827</v>
      </c>
      <c r="M738" t="s">
        <v>827</v>
      </c>
      <c r="N738" t="s">
        <v>827</v>
      </c>
      <c r="O738" t="s">
        <v>827</v>
      </c>
      <c r="P738" t="s">
        <v>827</v>
      </c>
      <c r="Q738" t="s">
        <v>827</v>
      </c>
      <c r="R738" t="s">
        <v>827</v>
      </c>
      <c r="S738" t="s">
        <v>827</v>
      </c>
      <c r="T738" t="s">
        <v>3060</v>
      </c>
      <c r="U738" t="s">
        <v>17015</v>
      </c>
      <c r="V738" t="s">
        <v>17016</v>
      </c>
      <c r="W738" t="s">
        <v>1909</v>
      </c>
      <c r="X738" t="s">
        <v>827</v>
      </c>
      <c r="Y738" t="s">
        <v>908</v>
      </c>
      <c r="Z738" t="s">
        <v>17017</v>
      </c>
      <c r="AA738" t="s">
        <v>827</v>
      </c>
      <c r="AB738" t="s">
        <v>827</v>
      </c>
      <c r="AC738" t="s">
        <v>827</v>
      </c>
      <c r="AD738" t="s">
        <v>827</v>
      </c>
    </row>
    <row r="739" spans="1:30" x14ac:dyDescent="1.25">
      <c r="A739" t="s">
        <v>34</v>
      </c>
      <c r="B739" t="s">
        <v>337</v>
      </c>
      <c r="C739" t="s">
        <v>17018</v>
      </c>
      <c r="D739" t="s">
        <v>17019</v>
      </c>
      <c r="E739" t="s">
        <v>17020</v>
      </c>
      <c r="F739" t="s">
        <v>17021</v>
      </c>
      <c r="G739" t="s">
        <v>17022</v>
      </c>
      <c r="H739" t="s">
        <v>17023</v>
      </c>
      <c r="I739" t="s">
        <v>827</v>
      </c>
      <c r="J739" t="s">
        <v>827</v>
      </c>
      <c r="K739" t="s">
        <v>827</v>
      </c>
      <c r="L739" t="s">
        <v>827</v>
      </c>
      <c r="M739" t="s">
        <v>827</v>
      </c>
      <c r="N739" t="s">
        <v>827</v>
      </c>
      <c r="O739" t="s">
        <v>827</v>
      </c>
      <c r="P739" t="s">
        <v>827</v>
      </c>
      <c r="Q739" t="s">
        <v>827</v>
      </c>
      <c r="R739" t="s">
        <v>827</v>
      </c>
      <c r="S739" t="s">
        <v>827</v>
      </c>
      <c r="T739" t="s">
        <v>979</v>
      </c>
      <c r="U739" t="s">
        <v>17024</v>
      </c>
      <c r="V739" t="s">
        <v>17024</v>
      </c>
      <c r="W739" t="s">
        <v>827</v>
      </c>
      <c r="X739" t="s">
        <v>827</v>
      </c>
      <c r="Y739" t="s">
        <v>1064</v>
      </c>
      <c r="Z739" t="s">
        <v>827</v>
      </c>
      <c r="AA739" t="s">
        <v>17025</v>
      </c>
      <c r="AB739" t="s">
        <v>827</v>
      </c>
      <c r="AC739" t="s">
        <v>827</v>
      </c>
      <c r="AD739" t="s">
        <v>17025</v>
      </c>
    </row>
    <row r="740" spans="1:30" x14ac:dyDescent="1.25">
      <c r="A740" t="s">
        <v>34</v>
      </c>
      <c r="B740" t="s">
        <v>321</v>
      </c>
      <c r="C740" t="s">
        <v>17026</v>
      </c>
      <c r="D740" t="s">
        <v>17027</v>
      </c>
      <c r="E740" t="s">
        <v>17028</v>
      </c>
      <c r="F740" t="s">
        <v>17029</v>
      </c>
      <c r="G740" t="s">
        <v>17030</v>
      </c>
      <c r="H740" t="s">
        <v>17031</v>
      </c>
      <c r="I740" t="s">
        <v>827</v>
      </c>
      <c r="J740" t="s">
        <v>827</v>
      </c>
      <c r="K740" t="s">
        <v>827</v>
      </c>
      <c r="L740" t="s">
        <v>827</v>
      </c>
      <c r="M740" t="s">
        <v>827</v>
      </c>
      <c r="N740" t="s">
        <v>827</v>
      </c>
      <c r="O740" t="s">
        <v>827</v>
      </c>
      <c r="P740" t="s">
        <v>827</v>
      </c>
      <c r="Q740" t="s">
        <v>827</v>
      </c>
      <c r="R740" t="s">
        <v>827</v>
      </c>
      <c r="S740" t="s">
        <v>827</v>
      </c>
      <c r="T740" t="s">
        <v>3229</v>
      </c>
      <c r="U740" t="s">
        <v>17032</v>
      </c>
      <c r="V740" t="s">
        <v>17033</v>
      </c>
      <c r="W740" t="s">
        <v>1998</v>
      </c>
      <c r="X740" t="s">
        <v>827</v>
      </c>
      <c r="Y740" t="s">
        <v>880</v>
      </c>
      <c r="Z740" t="s">
        <v>4566</v>
      </c>
      <c r="AA740" t="s">
        <v>827</v>
      </c>
      <c r="AB740" t="s">
        <v>827</v>
      </c>
      <c r="AC740" t="s">
        <v>827</v>
      </c>
      <c r="AD740" t="s">
        <v>827</v>
      </c>
    </row>
    <row r="741" spans="1:30" x14ac:dyDescent="1.25">
      <c r="A741" t="s">
        <v>34</v>
      </c>
      <c r="B741" t="s">
        <v>568</v>
      </c>
      <c r="C741" t="s">
        <v>17034</v>
      </c>
      <c r="D741" t="s">
        <v>17035</v>
      </c>
      <c r="E741" t="s">
        <v>17036</v>
      </c>
      <c r="F741" t="s">
        <v>17037</v>
      </c>
      <c r="G741" t="s">
        <v>17038</v>
      </c>
      <c r="H741" t="s">
        <v>17039</v>
      </c>
      <c r="I741" t="s">
        <v>827</v>
      </c>
      <c r="J741" t="s">
        <v>5224</v>
      </c>
      <c r="K741" t="s">
        <v>9246</v>
      </c>
      <c r="L741" t="s">
        <v>1832</v>
      </c>
      <c r="M741" t="s">
        <v>17040</v>
      </c>
      <c r="N741" t="s">
        <v>2346</v>
      </c>
      <c r="O741" t="s">
        <v>17041</v>
      </c>
      <c r="P741" t="s">
        <v>827</v>
      </c>
      <c r="Q741" t="s">
        <v>1891</v>
      </c>
      <c r="R741" t="s">
        <v>2619</v>
      </c>
      <c r="S741" t="s">
        <v>1144</v>
      </c>
      <c r="T741" t="s">
        <v>7883</v>
      </c>
      <c r="U741" t="s">
        <v>17042</v>
      </c>
      <c r="V741" t="s">
        <v>17043</v>
      </c>
      <c r="W741" t="s">
        <v>15942</v>
      </c>
      <c r="X741" t="s">
        <v>827</v>
      </c>
      <c r="Y741" t="s">
        <v>1433</v>
      </c>
      <c r="Z741" t="s">
        <v>17044</v>
      </c>
      <c r="AA741" t="s">
        <v>17045</v>
      </c>
      <c r="AB741" t="s">
        <v>17046</v>
      </c>
      <c r="AC741" t="s">
        <v>827</v>
      </c>
      <c r="AD741" t="s">
        <v>17047</v>
      </c>
    </row>
    <row r="742" spans="1:30" x14ac:dyDescent="1.25">
      <c r="A742" t="s">
        <v>783</v>
      </c>
      <c r="AD742">
        <f>SUBTOTAL(103,MGNREGA__2[Total Adm Expenditure (Rs. in Lakhs.)])</f>
        <v>740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8 8 2 0 9 3 - b 7 c 2 - 4 b 0 3 - b 9 9 1 - 1 0 7 f 9 f 2 f 7 7 b d "   x m l n s = " h t t p : / / s c h e m a s . m i c r o s o f t . c o m / D a t a M a s h u p " > A A A A A G o K A A B Q S w M E F A A C A A g A 1 6 5 i 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X r m 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6 5 i W l D x u b 5 i B w A A i y M A A B M A H A B G b 3 J t d W x h c y 9 T Z W N 0 a W 9 u M S 5 t I K I Y A C i g F A A A A A A A A A A A A A A A A A A A A A A A A A A A A O 1 a 3 W / a S B B / j 5 T / Y U R 1 F V E p F y A 9 6 e 7 E g w M 0 o U 2 A A m m U I 1 G 0 2 A u s Y m y 0 X p N w q P / 7 z d o G b L x r C L p e + 3 B 9 I L Z 3 d j 5 + M z s f d j 1 q C u Y 6 0 A v / l v 4 8 P j o + 8 i a E U w u u L 1 r d x o U B V b C p O D 4 C / N d z f W 5 S f F L z 5 s W 6 a / p T 6 o j 8 R 2 b T Y s 1 1 B N 5 4 + V z t j / s b j 3 L v 3 n C Y T e 7 b D q 1 z N q f 3 K 3 r v v n x a / g B 1 I g g Y D r E X n r j v U g / X w J w Q 2 6 b O m N 5 H w o u m N 8 + d F A Z 1 a r M p E 5 R X c 4 V c A W q u 7 U 8 d r 1 o 5 L U D D M V 2 L O e N q q f y h X I A v v i t o T y x s W t 1 c F l u u Q x 9 O C q E V b 3 I d 7 k 5 x z Y J L S i x U N Y c m 9 c k Q C a O V 6 H k + N L g A g + i 5 Y d s 9 k 9 i E e 1 X B / T j L 2 o S g 3 h b 0 F z O 6 Y d f n x P F G L p + G G s t F L 6 + Q X 1 g u c 3 1 X E B t a b h H c E X x y h z X C L Q + Y 5 / n U Q p u b j v j t r C g 5 f C v A F v W t y 5 8 C N p l U B v p 4 T i V r C H j v R 6 7 l 3 a v B c 7 g G Z E y Y 4 w k g 4 Z Z n 7 Z b + q 7 c Y s x l 3 5 w j V F R m i M + D c t 8 Z U p O k 6 u N t 1 L L L w p O 4 1 j D O O p l w x M m Q 2 E w v w X B g R r r R i t t 6 q 1 D h r + d b F i I Z O B o U x p 5 y M K a w 0 o 9 O Z 7 S 7 k O Q B p G L P Q N J Q A l 6 7 v 0 Y l r K 1 y 9 Y n E r f z g R N N i A D I O / o X r 5 r l c 8 0 T t U S r 6 8 9 M B 0 U T y V k V c 6 P c U j G O o U M G 6 s F d O x W a v o h U G h j c q m Y z G 0 z C e 2 n r L O R i P K U Z q 9 A H l U r M g Q L w w F x Y 6 W P x 2 i v a j v R Q e p m J h A q 3 k F 9 G W 2 x + n w 8 E A + U c e f Q b 5 F n 9 / 1 Z s y 2 o Y 3 A K k D b C G o 7 Y x d T S 8 g h i 7 C 2 x l V D + o u k a n W v o f E y o w i P 8 D n N d / y h z U x 4 F w N M o U 6 w t Y Z u H 7 t 8 A e e Z E m L c A d O 6 M e b M 9 O 3 g 9 m 3 i D h M Z 0 2 s b w o f M Z F g B c / D w P U 2 U A S Z D x w u o m h G V g u g a l e c M O R L H A u 8 J o Z e i 9 9 k Z K m J Y 0 4 R l m V p 9 2 + T k T + 1 z q B n d O t z 0 m 1 f N v 4 x + s 9 3 a 5 G b D s s K s n N / K 3 g X I r X I k 3 A h M H 3 + T o E j i A i X m B P K D z L T 6 A L / C I C u Z P 5 y o y 0 Z p Z 9 1 Q G i R r h 0 5 f z E w m n j G E O g X O b b v 7 u d G F j t H t N 2 v N T s A L u k a / A Z 1 a f z d K J Q l T W B u g Q 7 h g J p u F Y r v o 7 W y o o p K S B m q 1 o A G o v B O g b K M k U l k q C + Q C T n C o g + j T o R q n i y G K p S Q t e D e S Z Y m k 3 J t Q i S d Q 3 F l r 0 1 h u Y a 2 B t L I T U r V V E k q d z j p 4 + g f B U w n g 6 W c G 2 c 6 + 4 l B 4 z n b D o 7 Q q g E e j s w a e q J V I 7 9 i J 0 F l 4 F D X b I 5 D Y C J v Y v X q k B x R 4 C o F W Y o I 8 o 2 t q e x Q G 2 w 1 P A O y e f N U Q f 9 h 9 q L W m L Z d Z d m 8 f 5 0 N a s a S z j o + Y o 7 Y h P j i 9 y R l f G 1 3 j o g G 3 8 m c V 5 u k p q v F i U r s o Q 3 D o u k / f c 4 4 C J K 2 8 x 5 8 z + H g H z 6 t G s v h i e y 8 4 X 6 G F t o 3 G 4 k i z c R K Z j x 8 l 5 e O M M A v y p Z P H 3 o R i 6 4 2 K h x Y s B 0 1 B p 9 U 0 Y a 7 w m T l W N R f S P 3 w b S B 0 f X j 9 9 6 X X Y Z y L r 0 m k w O J y 7 Q r h T 6 L r P M U n h 4 h X x R E s 5 j 5 U O n O x U Q m W Y R h G x C Y h 0 e F 4 T b k 4 U z z / S I f c J X 6 g K F H E 0 K 3 V q U n m j W G q h g p q l t i l c 9 U q P z o R u l + F j J y d U 6 v m 2 U m v f U R 3 P a 6 I i N m a c 2 U o r B B u x q I 8 M g 1 m l t k z 3 + p z b p Q 6 Z I o / o f U I 8 P O R C 9 D j V H 6 r 9 m Z z T Z A 6 S p + 5 M n r p K L i 7 1 m n L J 6 4 u P T T G N C W 0 h i t T 6 h B N H P q 1 a Y I 2 Q i Q 0 N S x 2 M 8 k m S Q L k u O c u D W b y i I 9 H 2 s S f f 6 I T t N T b n K C + 9 c a 1 f S B N c r + v Q l i 0 a y U s 1 N u U I m 5 0 E h / b L G V Y F T s y Q q Y 2 Z p M U l j f u 2 W + U s 5 1 V 2 O K 9 y q P M q r 3 J e S e G 9 S o b 3 S h K o c o b 3 V g S H N v M Z Z m m 9 F 8 n c 9 8 S X 9 j v y Z b 3 A s 1 W 4 q J f D o p s 4 / j f O j M 2 D a p N K O 9 F S G / s u v t E k p X M 8 s 0 V h g x f q j L h O o F F + X W X f V X L e Z O 9 E j o + V g n j B i N e V W P W J 1 6 i o j s k 4 N o T g b O i H 6 n 0 l t k 9 z W k + U 9 Z 5 I A x Z 4 I 8 7 8 I 3 O I Y 8 p X D H e U 8 A T c j R f s R k 0 R v E H E u Q D d G t z G 2 4 6 t + F N g L i M K Z W 6 J i V r r P n 0 R x Y Z j 5 R 8 L 8 P t J F H o C H 8 b V w O Z d s v M 9 b A v U L b 1 e U W n g 3 U o a X k I O 3 s I g q Y y i 8 V F U N b m w M T K h U y F l X u L Y u B w b I z X T Y C k O X V J 8 4 e c P 1 h X A U Z D q 8 0 V F H 6 V p i G S U h m w z w j O Z g 8 v 7 d Q O V W M F Q s J f v w 0 Z 2 M A v t o M u t C f c t M Z s N r y g t w S u O u K j l C m l 5 u V 4 o r u C P z 1 k K y c l h S 9 m x / O h h K + w i D h 6 2 y v s O W + X v N 2 y V X z d s 7 d l J K z 9 9 p U q n t p 6 W 1 + 1 0 P E a 2 p W c G S O W n C J C w U T k 4 Q C r 7 B k j l + w V I Z Y 8 A i X s p J S n u p v X p / t G + Q Y 9 s E p L e I 2 u a E I O U G 2 L Z 7 t + B f 0 v g f / N N G s H Y N L H p z w n B 6 4 m 7 x N S k J 1 m 3 5 h k f J V 7 d G 2 9 9 u I l P U Z n d Z 9 2 f 2 c w k G 0 k b Q e u l d T F T N K B b 7 N c 3 8 B 5 p Z o v c A d 1 Y W q X C M s 3 4 k L c X 6 Y 5 s Z / u 8 f 3 Z d n R t t 4 f 3 / / 4 r s l Q v / A V B L A Q I t A B Q A A g A I A N e u Y l r I g B + w p g A A A P c A A A A S A A A A A A A A A A A A A A A A A A A A A A B D b 2 5 m a W c v U G F j a 2 F n Z S 5 4 b W x Q S w E C L Q A U A A I A C A D X r m J a D 8 r p q 6 Q A A A D p A A A A E w A A A A A A A A A A A A A A A A D y A A A A W 0 N v b n R l b n R f V H l w Z X N d L n h t b F B L A Q I t A B Q A A g A I A N e u Y l p Q 8 b m + Y g c A A I s j A A A T A A A A A A A A A A A A A A A A A O M B A A B G b 3 J t d W x h c y 9 T Z W N 0 a W 9 u M S 5 t U E s F B g A A A A A D A A M A w g A A A J I 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a V A A A A A A A A R J 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T l J F R 0 E 8 L 0 l 0 Z W 1 Q Y X R o P j w v S X R l b U x v Y 2 F 0 a W 9 u P j x T d G F i b G V F b n R y a W V z P j x F b n R y e S B U e X B l P S J J c 1 B y a X Z h d G U i I F Z h b H V l P S J s M C I g L z 4 8 R W 5 0 c n k g V H l w Z T 0 i U X V l c n l J R C I g V m F s d W U 9 I n M 5 N m Q 1 M W R j Z i 0 1 N G I y L T Q z N T M t Y T F l Y S 1 k Z j M x Z j c 0 O D N k Z T I 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K b 2 I g Q 2 F y Z C B V d G l s a X p h d G l v b i B y Y X R l I V B p d m 9 0 V G F i b G U z I i A v P j x F b n R y e S B U e X B l P S J G a W x s Z W R D b 2 1 w b G V 0 Z V J l c 3 V s d F R v V 2 9 y a 3 N o Z W V 0 I i B W Y W x 1 Z T 0 i b D A i I C 8 + P E V u d H J 5 I F R 5 c G U 9 I k F k Z G V k V G 9 E Y X R h T W 9 k Z W w i I F Z h b H V l P S J s M S I g L z 4 8 R W 5 0 c n k g V H l w Z T 0 i R m l s b E N v d W 5 0 I i B W Y W x 1 Z T 0 i b D c 0 M C I g L z 4 8 R W 5 0 c n k g V H l w Z T 0 i R m l s b E V y c m 9 y Q 2 9 k Z S I g V m F s d W U 9 I n N V b m t u b 3 d u I i A v P j x F b n R y e S B U e X B l P S J G a W x s R X J y b 3 J D b 3 V u d C I g V m F s d W U 9 I m w w I i A v P j x F b n R y e S B U e X B l P S J G a W x s T G F z d F V w Z G F 0 Z W Q i I F Z h b H V l P S J k M j A y N S 0 w M y 0 w M l Q x M j o w N T o x N C 4 1 N j c 2 M j I z W i I g L z 4 8 R W 5 0 c n k g V H l w Z T 0 i R m l s b E N v b H V t b l R 5 c G V z I i B W Y W x 1 Z T 0 i c 0 J n W U R B d 0 1 E Q X d N R E F 3 T U R B d 1 V E Q X d N R E F 3 T U R B d 0 1 E Q X d N R E F 3 T U R C U V V G Q l F V P S I g L z 4 8 R W 5 0 c n k g V H l w Z T 0 i R m l s b E N v b H V t b k 5 h b W V z I i B W Y W x 1 Z T 0 i c 1 s m c X V v d D t z d G F 0 Z V 9 u Y W 1 l J n F 1 b 3 Q 7 L C Z x d W 9 0 O 2 R p c 3 R y a W N 0 X 2 5 h b W U m c X V v d D s s J n F 1 b 3 Q 7 V G 9 0 Y W w g T m 8 u I G 9 m I E p v Y k N h c m R z I G l z c 3 V l Z C Z x d W 9 0 O y w m c X V v d D t U b 3 R h b C B O b y 4 g b 2 Y g V 2 9 y a 2 V y c y Z x d W 9 0 O y w m c X V v d D t U b 3 R h b C B O b y 4 g b 2 Y g Q W N 0 a X Z l I E p v Y i B D Y X J k c y Z x d W 9 0 O y w m c X V v d D t U b 3 R h b C B O b y 4 g b 2 Y g Q W N 0 a X Z l I F d v c m t l c n M m c X V v d D s s J n F 1 b 3 Q 7 U 0 M g d 2 9 y a 2 V y c y B h Z 2 F p b n N 0 I G F j d G l 2 Z S B 3 b 3 J r Z X J z J n F 1 b 3 Q 7 L C Z x d W 9 0 O 1 N U I H d v c m t l c n M g Y W d h a W 5 z d C B h Y 3 R p d m U g d 2 9 y a 2 V y c y Z x d W 9 0 O y w m c X V v d D t B c H B y b 3 Z l Z C B M Y W J v d X I g Q n V k Z 2 V 0 J n F 1 b 3 Q 7 L C Z x d W 9 0 O 1 B l c n N v b m R h e X M g b 2 Y g Q 2 V u d H J h b C B M a W F i a W x p d H k g c 2 8 g Z m F y J n F 1 b 3 Q 7 L C Z x d W 9 0 O 1 N D I H B l c n N v b m R h e X M m c X V v d D s s J n F 1 b 3 Q 7 U 1 Q g c G V y c 2 9 u Z G F 5 c y Z x d W 9 0 O y w m c X V v d D t X b 2 1 l b i B Q Z X J z b 2 5 k Y X l z J n F 1 b 3 Q 7 L C Z x d W 9 0 O 0 F 2 Z X J h Z 2 U g Z G F 5 c y B v Z i B l b X B s b 3 l t Z W 5 0 I H B y b 3 Z p Z G V k I H B l c i B I b 3 V z Z W h v b G Q m c X V v d D s s J n F 1 b 3 Q 7 Q X Z l c m F n Z S B X Y W d l I H J h d G U g c G V y I G R h e S B w Z X I g c G V y c 2 9 u K F J z L i k m c X V v d D s s J n F 1 b 3 Q 7 V G 9 0 Y W w g T m 8 g b 2 Y g S E h z I G N v b X B s Z X R l Z C A x M D A g R G F 5 c y B v Z i B X Y W d l I E V t c G x v e W 1 l b n Q m c X V v d D s s J n F 1 b 3 Q 7 V G 9 0 Y W w g S G 9 1 c 2 V o b 2 x k c y B X b 3 J r Z W Q m c X V v d D s s J n F 1 b 3 Q 7 V G 9 0 Y W w g S W 5 k a X Z p Z H V h b H M g V 2 9 y a 2 V k J n F 1 b 3 Q 7 L C Z x d W 9 0 O 0 R p Z m Z l c m V u d G x 5 I G F i b G V k I H B l c n N v b n M g d 2 9 y a 2 V k J n F 1 b 3 Q 7 L C Z x d W 9 0 O 0 5 1 b W J l c i B v Z i B H U H M g d 2 l 0 a C B O S U w g Z X h w J n F 1 b 3 Q 7 L C Z x d W 9 0 O 1 R v d G F s I E 5 v L i B v Z i B X b 3 J r c y B U Y W t l b n V w I C h O Z X c r U 3 B p b G w g T 3 Z l c i k m c X V v d D s s J n F 1 b 3 Q 7 T n V t Y m V y I G 9 m I E 9 u Z 2 9 p b m c g V 2 9 y a 3 M m c X V v d D s s J n F 1 b 3 Q 7 T n V t Y m V y I G 9 m I E N v b X B s Z X R l Z C B X b 3 J r c y Z x d W 9 0 O y w m c X V v d D s l I G 9 m I E 5 S T S B F e H B l b m R p d H V y Z S h Q d W J s a W M g K y B J b m R p d m l k d W F s K S Z x d W 9 0 O y w m c X V v d D s l I G 9 m I E N h d G V n b 3 J 5 I E I g V 2 9 y a 3 M m c X V v d D s s J n F 1 b 3 Q 7 J S B v Z i B F e H B l b m R p d H V y Z S B v b i B B Z 3 J p Y 3 V s d H V y Z S B c d T A w M j Y g Q W d y a W N 1 b H R 1 c m U g Q W x s a W V k I F d v c m t z J n F 1 b 3 Q 7 L C Z x d W 9 0 O 1 R v d G F s I E V 4 c C h S c y 4 g a W 4 g T G F r a H M u K S Z x d W 9 0 O y w m c X V v d D t X Y W d l c y h S c y 4 g S W 4 g T G F r a H M p J n F 1 b 3 Q 7 L C Z x d W 9 0 O 0 1 h d G V y a W F s I G F u Z C B z a 2 l s b G V k I F d h Z 2 V z K F J z L i B J b i B M Y W t o c y k m c X V v d D s s J n F 1 b 3 Q 7 V G 9 0 Y W w g Q W R t I E V 4 c G V u Z G l 0 d X J l I C h S c y 4 g a W 4 g T G F r a H M u K S Z x d W 9 0 O y w m c X V v d D t K b 2 I g Q 2 F y Z C B V d G l s a X p h d G l v b i A m c X V v d D s s J n F 1 b 3 Q 7 V 2 9 y a 2 V y I F B h c n R p Y 2 l w Y X R p b 2 4 g U m F 0 Z S Z x d W 9 0 O y w m c X V v d D t T Q y B Q Y X J 0 a W N p c G F 0 a W 9 u I H J h d G U m c X V v d D s s J n F 1 b 3 Q 7 U 1 Q g U G F y d G l j a X B h d G l v b i B S Y X R l J n F 1 b 3 Q 7 L C Z x d W 9 0 O 1 d v b W V u I F B h c n R p Y 2 l w Y X R p b 2 4 g U m F 0 Z S 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N R 0 5 S R U d B L 1 B y b 2 1 v d G V k I E h l Y W R l c n M u e 3 N 0 Y X R l X 2 5 h b W U s M H 0 m c X V v d D s s J n F 1 b 3 Q 7 U 2 V j d G l v b j E v T U d O U k V H Q S 9 Q c m 9 t b 3 R l Z C B I Z W F k Z X J z L n t k a X N 0 c m l j d F 9 u Y W 1 l L D F 9 J n F 1 b 3 Q 7 L C Z x d W 9 0 O 1 N l Y 3 R p b 2 4 x L 0 1 H T l J F R 0 E v Q 2 h h b m d l Z C B U e X B l L n t U b 3 R h b C B O b y 4 g b 2 Y g S m 9 i Q 2 F y Z H M g a X N z d W V k L D J 9 J n F 1 b 3 Q 7 L C Z x d W 9 0 O 1 N l Y 3 R p b 2 4 x L 0 1 H T l J F R 0 E v Q 2 h h b m d l Z C B U e X B l L n t U b 3 R h b C B O b y 4 g b 2 Y g V 2 9 y a 2 V y c y w z f S Z x d W 9 0 O y w m c X V v d D t T Z W N 0 a W 9 u M S 9 N R 0 5 S R U d B L 0 N o Y W 5 n Z W Q g V H l w Z S 5 7 V G 9 0 Y W w g T m 8 u I G 9 m I E F j d G l 2 Z S B K b 2 I g Q 2 F y Z H M s N H 0 m c X V v d D s s J n F 1 b 3 Q 7 U 2 V j d G l v b j E v T U d O U k V H Q S 9 D a G F u Z 2 V k I F R 5 c G U u e 1 R v d G F s I E 5 v L i B v Z i B B Y 3 R p d m U g V 2 9 y a 2 V y c y w 1 f S Z x d W 9 0 O y w m c X V v d D t T Z W N 0 a W 9 u M S 9 N R 0 5 S R U d B L 0 N o Y W 5 n Z W Q g V H l w Z S 5 7 U 0 M g d 2 9 y a 2 V y c y B h Z 2 F p b n N 0 I G F j d G l 2 Z S B 3 b 3 J r Z X J z L D Z 9 J n F 1 b 3 Q 7 L C Z x d W 9 0 O 1 N l Y 3 R p b 2 4 x L 0 1 H T l J F R 0 E v Q 2 h h b m d l Z C B U e X B l L n t T V C B 3 b 3 J r Z X J z I G F n Y W l u c 3 Q g Y W N 0 a X Z l I H d v c m t l c n M s N 3 0 m c X V v d D s s J n F 1 b 3 Q 7 U 2 V j d G l v b j E v T U d O U k V H Q S 9 D a G F u Z 2 V k I F R 5 c G U u e 0 F w c H J v d m V k I E x h Y m 9 1 c i B C d W R n Z X Q s O H 0 m c X V v d D s s J n F 1 b 3 Q 7 U 2 V j d G l v b j E v T U d O U k V H Q S 9 D a G F u Z 2 V k I F R 5 c G U u e 1 B l c n N v b m R h e X M g b 2 Y g Q 2 V u d H J h b C B M a W F i a W x p d H k g c 2 8 g Z m F y L D l 9 J n F 1 b 3 Q 7 L C Z x d W 9 0 O 1 N l Y 3 R p b 2 4 x L 0 1 H T l J F R 0 E v Q 2 h h b m d l Z C B U e X B l L n t T Q y B w Z X J z b 2 5 k Y X l z L D E w f S Z x d W 9 0 O y w m c X V v d D t T Z W N 0 a W 9 u M S 9 N R 0 5 S R U d B L 0 N o Y W 5 n Z W Q g V H l w Z S 5 7 U 1 Q g c G V y c 2 9 u Z G F 5 c y w x M X 0 m c X V v d D s s J n F 1 b 3 Q 7 U 2 V j d G l v b j E v T U d O U k V H Q S 9 D a G F u Z 2 V k I F R 5 c G U u e 1 d v b W V u I F B l c n N v b m R h e X M s M T J 9 J n F 1 b 3 Q 7 L C Z x d W 9 0 O 1 N l Y 3 R p b 2 4 x L 0 1 H T l J F R 0 E v Q 2 h h b m d l Z C B U e X B l N S 5 7 Q X Z l c m F n Z S B k Y X l z I G 9 m I G V t c G x v e W 1 l b n Q g c H J v d m l k Z W Q g c G V y I E h v d X N l a G 9 s Z C w x M 3 0 m c X V v d D s s J n F 1 b 3 Q 7 U 2 V j d G l v b j E v T U d O U k V H Q S 9 D a G F u Z 2 V k I F R 5 c G U u e 0 F 2 Z X J h Z 2 U g V 2 F n Z S B y Y X R l I H B l c i B k Y X k g c G V y I H B l c n N v b i h S c y 4 p L D E 0 f S Z x d W 9 0 O y w m c X V v d D t T Z W N 0 a W 9 u M S 9 N R 0 5 S R U d B L 0 N o Y W 5 n Z W Q g V H l w Z S 5 7 V G 9 0 Y W w g T m 8 g b 2 Y g S E h z I G N v b X B s Z X R l Z C A x M D A g R G F 5 c y B v Z i B X Y W d l I E V t c G x v e W 1 l b n Q s M T V 9 J n F 1 b 3 Q 7 L C Z x d W 9 0 O 1 N l Y 3 R p b 2 4 x L 0 1 H T l J F R 0 E v Q 2 h h b m d l Z C B U e X B l L n t U b 3 R h b C B I b 3 V z Z W h v b G R z I F d v c m t l Z C w x N n 0 m c X V v d D s s J n F 1 b 3 Q 7 U 2 V j d G l v b j E v T U d O U k V H Q S 9 D a G F u Z 2 V k I F R 5 c G U u e 1 R v d G F s I E l u Z G l 2 a W R 1 Y W x z I F d v c m t l Z C w x N 3 0 m c X V v d D s s J n F 1 b 3 Q 7 U 2 V j d G l v b j E v T U d O U k V H Q S 9 D a G F u Z 2 V k I F R 5 c G U u e 0 R p Z m Z l c m V u d G x 5 I G F i b G V k I H B l c n N v b n M g d 2 9 y a 2 V k L D E 4 f S Z x d W 9 0 O y w m c X V v d D t T Z W N 0 a W 9 u M S 9 N R 0 5 S R U d B L 0 N o Y W 5 n Z W Q g V H l w Z S 5 7 T n V t Y m V y I G 9 m I E d Q c y B 3 a X R o I E 5 J T C B l e H A s M T l 9 J n F 1 b 3 Q 7 L C Z x d W 9 0 O 1 N l Y 3 R p b 2 4 x L 0 1 H T l J F R 0 E v Q 2 h h b m d l Z C B U e X B l L n t U b 3 R h b C B O b y 4 g b 2 Y g V 2 9 y a 3 M g V G F r Z W 5 1 c C A o T m V 3 K 1 N w a W x s I E 9 2 Z X I p L D I w f S Z x d W 9 0 O y w m c X V v d D t T Z W N 0 a W 9 u M S 9 N R 0 5 S R U d B L 0 N o Y W 5 n Z W Q g V H l w Z S 5 7 T n V t Y m V y I G 9 m I E 9 u Z 2 9 p b m c g V 2 9 y a 3 M s M j F 9 J n F 1 b 3 Q 7 L C Z x d W 9 0 O 1 N l Y 3 R p b 2 4 x L 0 1 H T l J F R 0 E v Q 2 h h b m d l Z C B U e X B l L n t O d W 1 i Z X I g b 2 Y g Q 2 9 t c G x l d G V k I F d v c m t z L D I y f S Z x d W 9 0 O y w m c X V v d D t T Z W N 0 a W 9 u M S 9 N R 0 5 S R U d B L 0 N o Y W 5 n Z W Q g V H l w Z S 5 7 J S B v Z i B O U k 0 g R X h w Z W 5 k a X R 1 c m U o U H V i b G l j I C s g S W 5 k a X Z p Z H V h b C k s M j N 9 J n F 1 b 3 Q 7 L C Z x d W 9 0 O 1 N l Y 3 R p b 2 4 x L 0 1 H T l J F R 0 E v Q 2 h h b m d l Z C B U e X B l L n s l I G 9 m I E N h d G V n b 3 J 5 I E I g V 2 9 y a 3 M s M j R 9 J n F 1 b 3 Q 7 L C Z x d W 9 0 O 1 N l Y 3 R p b 2 4 x L 0 1 H T l J F R 0 E v Q 2 h h b m d l Z C B U e X B l L n s l I G 9 m I E V 4 c G V u Z G l 0 d X J l I G 9 u I E F n c m l j d W x 0 d X J l I F x 1 M D A y N i B B Z 3 J p Y 3 V s d H V y Z S B B b G x p Z W Q g V 2 9 y a 3 M s M j V 9 J n F 1 b 3 Q 7 L C Z x d W 9 0 O 1 N l Y 3 R p b 2 4 x L 0 1 H T l J F R 0 E v Q 2 h h b m d l Z C B U e X B l L n t U b 3 R h b C B F e H A o U n M u I G l u I E x h a 2 h z L i k s M j Z 9 J n F 1 b 3 Q 7 L C Z x d W 9 0 O 1 N l Y 3 R p b 2 4 x L 0 1 H T l J F R 0 E v Q 2 h h b m d l Z C B U e X B l L n t X Y W d l c y h S c y 4 g S W 4 g T G F r a H M p L D I 3 f S Z x d W 9 0 O y w m c X V v d D t T Z W N 0 a W 9 u M S 9 N R 0 5 S R U d B L 0 N o Y W 5 n Z W Q g V H l w Z S 5 7 T W F 0 Z X J p Y W w g Y W 5 k I H N r a W x s Z W Q g V 2 F n Z X M o U n M u I E l u I E x h a 2 h z K S w y O H 0 m c X V v d D s s J n F 1 b 3 Q 7 U 2 V j d G l v b j E v T U d O U k V H Q S 9 D a G F u Z 2 V k I F R 5 c G U u e 1 R v d G F s I E F k b S B F e H B l b m R p d H V y Z S A o U n M u I G l u I E x h a 2 h z L i k s M j l 9 J n F 1 b 3 Q 7 L C Z x d W 9 0 O 1 N l Y 3 R p b 2 4 x L 0 1 H T l J F R 0 E v Q 2 h h b m d l Z C B U e X B l M i 5 7 S m 9 i I E N h c m Q g V X R p b G l 6 Y X R p b 2 4 g L D M w f S Z x d W 9 0 O y w m c X V v d D t T Z W N 0 a W 9 u M S 9 N R 0 5 S R U d B L 0 N o Y W 5 n Z W Q g V H l w Z T I u e 1 d v c m t l c i B Q Y X J 0 a W N p c G F 0 a W 9 u I F J h d G U s M z F 9 J n F 1 b 3 Q 7 L C Z x d W 9 0 O 1 N l Y 3 R p b 2 4 x L 0 1 H T l J F R 0 E v Q 2 h h b m d l Z C B U e X B l M y 5 7 U 0 M g U G F y d G l j a X B h d G l v b i B y Y X R l L D M y f S Z x d W 9 0 O y w m c X V v d D t T Z W N 0 a W 9 u M S 9 N R 0 5 S R U d B L 0 N o Y W 5 n Z W Q g V H l w Z T Q u e 1 N U I F B h c n R p Y 2 l w Y X R p b 2 4 g U m F 0 Z S w z M 3 0 m c X V v d D s s J n F 1 b 3 Q 7 U 2 V j d G l v b j E v T U d O U k V H Q S 9 D a G F u Z 2 V k I F R 5 c G U 1 L n t X b 2 1 l b i B Q Y X J 0 a W N p c G F 0 a W 9 u I F J h d G U s M z R 9 J n F 1 b 3 Q 7 X S w m c X V v d D t D b 2 x 1 b W 5 D b 3 V u d C Z x d W 9 0 O z o z N S w m c X V v d D t L Z X l D b 2 x 1 b W 5 O Y W 1 l c y Z x d W 9 0 O z p b X S w m c X V v d D t D b 2 x 1 b W 5 J Z G V u d G l 0 a W V z J n F 1 b 3 Q 7 O l s m c X V v d D t T Z W N 0 a W 9 u M S 9 N R 0 5 S R U d B L 1 B y b 2 1 v d G V k I E h l Y W R l c n M u e 3 N 0 Y X R l X 2 5 h b W U s M H 0 m c X V v d D s s J n F 1 b 3 Q 7 U 2 V j d G l v b j E v T U d O U k V H Q S 9 Q c m 9 t b 3 R l Z C B I Z W F k Z X J z L n t k a X N 0 c m l j d F 9 u Y W 1 l L D F 9 J n F 1 b 3 Q 7 L C Z x d W 9 0 O 1 N l Y 3 R p b 2 4 x L 0 1 H T l J F R 0 E v Q 2 h h b m d l Z C B U e X B l L n t U b 3 R h b C B O b y 4 g b 2 Y g S m 9 i Q 2 F y Z H M g a X N z d W V k L D J 9 J n F 1 b 3 Q 7 L C Z x d W 9 0 O 1 N l Y 3 R p b 2 4 x L 0 1 H T l J F R 0 E v Q 2 h h b m d l Z C B U e X B l L n t U b 3 R h b C B O b y 4 g b 2 Y g V 2 9 y a 2 V y c y w z f S Z x d W 9 0 O y w m c X V v d D t T Z W N 0 a W 9 u M S 9 N R 0 5 S R U d B L 0 N o Y W 5 n Z W Q g V H l w Z S 5 7 V G 9 0 Y W w g T m 8 u I G 9 m I E F j d G l 2 Z S B K b 2 I g Q 2 F y Z H M s N H 0 m c X V v d D s s J n F 1 b 3 Q 7 U 2 V j d G l v b j E v T U d O U k V H Q S 9 D a G F u Z 2 V k I F R 5 c G U u e 1 R v d G F s I E 5 v L i B v Z i B B Y 3 R p d m U g V 2 9 y a 2 V y c y w 1 f S Z x d W 9 0 O y w m c X V v d D t T Z W N 0 a W 9 u M S 9 N R 0 5 S R U d B L 0 N o Y W 5 n Z W Q g V H l w Z S 5 7 U 0 M g d 2 9 y a 2 V y c y B h Z 2 F p b n N 0 I G F j d G l 2 Z S B 3 b 3 J r Z X J z L D Z 9 J n F 1 b 3 Q 7 L C Z x d W 9 0 O 1 N l Y 3 R p b 2 4 x L 0 1 H T l J F R 0 E v Q 2 h h b m d l Z C B U e X B l L n t T V C B 3 b 3 J r Z X J z I G F n Y W l u c 3 Q g Y W N 0 a X Z l I H d v c m t l c n M s N 3 0 m c X V v d D s s J n F 1 b 3 Q 7 U 2 V j d G l v b j E v T U d O U k V H Q S 9 D a G F u Z 2 V k I F R 5 c G U u e 0 F w c H J v d m V k I E x h Y m 9 1 c i B C d W R n Z X Q s O H 0 m c X V v d D s s J n F 1 b 3 Q 7 U 2 V j d G l v b j E v T U d O U k V H Q S 9 D a G F u Z 2 V k I F R 5 c G U u e 1 B l c n N v b m R h e X M g b 2 Y g Q 2 V u d H J h b C B M a W F i a W x p d H k g c 2 8 g Z m F y L D l 9 J n F 1 b 3 Q 7 L C Z x d W 9 0 O 1 N l Y 3 R p b 2 4 x L 0 1 H T l J F R 0 E v Q 2 h h b m d l Z C B U e X B l L n t T Q y B w Z X J z b 2 5 k Y X l z L D E w f S Z x d W 9 0 O y w m c X V v d D t T Z W N 0 a W 9 u M S 9 N R 0 5 S R U d B L 0 N o Y W 5 n Z W Q g V H l w Z S 5 7 U 1 Q g c G V y c 2 9 u Z G F 5 c y w x M X 0 m c X V v d D s s J n F 1 b 3 Q 7 U 2 V j d G l v b j E v T U d O U k V H Q S 9 D a G F u Z 2 V k I F R 5 c G U u e 1 d v b W V u I F B l c n N v b m R h e X M s M T J 9 J n F 1 b 3 Q 7 L C Z x d W 9 0 O 1 N l Y 3 R p b 2 4 x L 0 1 H T l J F R 0 E v Q 2 h h b m d l Z C B U e X B l N S 5 7 Q X Z l c m F n Z S B k Y X l z I G 9 m I G V t c G x v e W 1 l b n Q g c H J v d m l k Z W Q g c G V y I E h v d X N l a G 9 s Z C w x M 3 0 m c X V v d D s s J n F 1 b 3 Q 7 U 2 V j d G l v b j E v T U d O U k V H Q S 9 D a G F u Z 2 V k I F R 5 c G U u e 0 F 2 Z X J h Z 2 U g V 2 F n Z S B y Y X R l I H B l c i B k Y X k g c G V y I H B l c n N v b i h S c y 4 p L D E 0 f S Z x d W 9 0 O y w m c X V v d D t T Z W N 0 a W 9 u M S 9 N R 0 5 S R U d B L 0 N o Y W 5 n Z W Q g V H l w Z S 5 7 V G 9 0 Y W w g T m 8 g b 2 Y g S E h z I G N v b X B s Z X R l Z C A x M D A g R G F 5 c y B v Z i B X Y W d l I E V t c G x v e W 1 l b n Q s M T V 9 J n F 1 b 3 Q 7 L C Z x d W 9 0 O 1 N l Y 3 R p b 2 4 x L 0 1 H T l J F R 0 E v Q 2 h h b m d l Z C B U e X B l L n t U b 3 R h b C B I b 3 V z Z W h v b G R z I F d v c m t l Z C w x N n 0 m c X V v d D s s J n F 1 b 3 Q 7 U 2 V j d G l v b j E v T U d O U k V H Q S 9 D a G F u Z 2 V k I F R 5 c G U u e 1 R v d G F s I E l u Z G l 2 a W R 1 Y W x z I F d v c m t l Z C w x N 3 0 m c X V v d D s s J n F 1 b 3 Q 7 U 2 V j d G l v b j E v T U d O U k V H Q S 9 D a G F u Z 2 V k I F R 5 c G U u e 0 R p Z m Z l c m V u d G x 5 I G F i b G V k I H B l c n N v b n M g d 2 9 y a 2 V k L D E 4 f S Z x d W 9 0 O y w m c X V v d D t T Z W N 0 a W 9 u M S 9 N R 0 5 S R U d B L 0 N o Y W 5 n Z W Q g V H l w Z S 5 7 T n V t Y m V y I G 9 m I E d Q c y B 3 a X R o I E 5 J T C B l e H A s M T l 9 J n F 1 b 3 Q 7 L C Z x d W 9 0 O 1 N l Y 3 R p b 2 4 x L 0 1 H T l J F R 0 E v Q 2 h h b m d l Z C B U e X B l L n t U b 3 R h b C B O b y 4 g b 2 Y g V 2 9 y a 3 M g V G F r Z W 5 1 c C A o T m V 3 K 1 N w a W x s I E 9 2 Z X I p L D I w f S Z x d W 9 0 O y w m c X V v d D t T Z W N 0 a W 9 u M S 9 N R 0 5 S R U d B L 0 N o Y W 5 n Z W Q g V H l w Z S 5 7 T n V t Y m V y I G 9 m I E 9 u Z 2 9 p b m c g V 2 9 y a 3 M s M j F 9 J n F 1 b 3 Q 7 L C Z x d W 9 0 O 1 N l Y 3 R p b 2 4 x L 0 1 H T l J F R 0 E v Q 2 h h b m d l Z C B U e X B l L n t O d W 1 i Z X I g b 2 Y g Q 2 9 t c G x l d G V k I F d v c m t z L D I y f S Z x d W 9 0 O y w m c X V v d D t T Z W N 0 a W 9 u M S 9 N R 0 5 S R U d B L 0 N o Y W 5 n Z W Q g V H l w Z S 5 7 J S B v Z i B O U k 0 g R X h w Z W 5 k a X R 1 c m U o U H V i b G l j I C s g S W 5 k a X Z p Z H V h b C k s M j N 9 J n F 1 b 3 Q 7 L C Z x d W 9 0 O 1 N l Y 3 R p b 2 4 x L 0 1 H T l J F R 0 E v Q 2 h h b m d l Z C B U e X B l L n s l I G 9 m I E N h d G V n b 3 J 5 I E I g V 2 9 y a 3 M s M j R 9 J n F 1 b 3 Q 7 L C Z x d W 9 0 O 1 N l Y 3 R p b 2 4 x L 0 1 H T l J F R 0 E v Q 2 h h b m d l Z C B U e X B l L n s l I G 9 m I E V 4 c G V u Z G l 0 d X J l I G 9 u I E F n c m l j d W x 0 d X J l I F x 1 M D A y N i B B Z 3 J p Y 3 V s d H V y Z S B B b G x p Z W Q g V 2 9 y a 3 M s M j V 9 J n F 1 b 3 Q 7 L C Z x d W 9 0 O 1 N l Y 3 R p b 2 4 x L 0 1 H T l J F R 0 E v Q 2 h h b m d l Z C B U e X B l L n t U b 3 R h b C B F e H A o U n M u I G l u I E x h a 2 h z L i k s M j Z 9 J n F 1 b 3 Q 7 L C Z x d W 9 0 O 1 N l Y 3 R p b 2 4 x L 0 1 H T l J F R 0 E v Q 2 h h b m d l Z C B U e X B l L n t X Y W d l c y h S c y 4 g S W 4 g T G F r a H M p L D I 3 f S Z x d W 9 0 O y w m c X V v d D t T Z W N 0 a W 9 u M S 9 N R 0 5 S R U d B L 0 N o Y W 5 n Z W Q g V H l w Z S 5 7 T W F 0 Z X J p Y W w g Y W 5 k I H N r a W x s Z W Q g V 2 F n Z X M o U n M u I E l u I E x h a 2 h z K S w y O H 0 m c X V v d D s s J n F 1 b 3 Q 7 U 2 V j d G l v b j E v T U d O U k V H Q S 9 D a G F u Z 2 V k I F R 5 c G U u e 1 R v d G F s I E F k b S B F e H B l b m R p d H V y Z S A o U n M u I G l u I E x h a 2 h z L i k s M j l 9 J n F 1 b 3 Q 7 L C Z x d W 9 0 O 1 N l Y 3 R p b 2 4 x L 0 1 H T l J F R 0 E v Q 2 h h b m d l Z C B U e X B l M i 5 7 S m 9 i I E N h c m Q g V X R p b G l 6 Y X R p b 2 4 g L D M w f S Z x d W 9 0 O y w m c X V v d D t T Z W N 0 a W 9 u M S 9 N R 0 5 S R U d B L 0 N o Y W 5 n Z W Q g V H l w Z T I u e 1 d v c m t l c i B Q Y X J 0 a W N p c G F 0 a W 9 u I F J h d G U s M z F 9 J n F 1 b 3 Q 7 L C Z x d W 9 0 O 1 N l Y 3 R p b 2 4 x L 0 1 H T l J F R 0 E v Q 2 h h b m d l Z C B U e X B l M y 5 7 U 0 M g U G F y d G l j a X B h d G l v b i B y Y X R l L D M y f S Z x d W 9 0 O y w m c X V v d D t T Z W N 0 a W 9 u M S 9 N R 0 5 S R U d B L 0 N o Y W 5 n Z W Q g V H l w Z T Q u e 1 N U I F B h c n R p Y 2 l w Y X R p b 2 4 g U m F 0 Z S w z M 3 0 m c X V v d D s s J n F 1 b 3 Q 7 U 2 V j d G l v b j E v T U d O U k V H Q S 9 D a G F u Z 2 V k I F R 5 c G U 1 L n t X b 2 1 l b i B Q Y X J 0 a W N p c G F 0 a W 9 u I F J h d G U s M z R 9 J n F 1 b 3 Q 7 X S w m c X V v d D t S Z W x h d G l v b n N o a X B J b m Z v J n F 1 b 3 Q 7 O l t d f S I g L z 4 8 L 1 N 0 Y W J s Z U V u d H J p Z X M + P C 9 J d G V t P j x J d G V t P j x J d G V t T G 9 j Y X R p b 2 4 + P E l 0 Z W 1 U e X B l P k Z v c m 1 1 b G E 8 L 0 l 0 Z W 1 U e X B l P j x J d G V t U G F 0 a D 5 T Z W N 0 a W 9 u M S 9 N R 0 5 S R U d B L 1 N v d X J j Z T w v S X R l b V B h d G g + P C 9 J d G V t T G 9 j Y X R p b 2 4 + P F N 0 Y W J s Z U V u d H J p Z X M g L z 4 8 L 0 l 0 Z W 0 + P E l 0 Z W 0 + P E l 0 Z W 1 M b 2 N h d G l v b j 4 8 S X R l b V R 5 c G U + R m 9 y b X V s Y T w v S X R l b V R 5 c G U + P E l 0 Z W 1 Q Y X R o P l N l Y 3 R p b 2 4 x L 0 1 H T l J F R 0 E v U H J v b W 9 0 Z W Q l M j B I Z W F k Z X J z P C 9 J d G V t U G F 0 a D 4 8 L 0 l 0 Z W 1 M b 2 N h d G l v b j 4 8 U 3 R h Y m x l R W 5 0 c m l l c y A v P j w v S X R l b T 4 8 S X R l b T 4 8 S X R l b U x v Y 2 F 0 a W 9 u P j x J d G V t V H l w Z T 5 G b 3 J t d W x h P C 9 J d G V t V H l w Z T 4 8 S X R l b V B h d G g + U 2 V j d G l v b j E v T U d O U k V H Q S 9 D a G F u Z 2 V k J T I w V H l w Z T w v S X R l b V B h d G g + P C 9 J d G V t T G 9 j Y X R p b 2 4 + P F N 0 Y W J s Z U V u d H J p Z X M g L z 4 8 L 0 l 0 Z W 0 + P E l 0 Z W 0 + P E l 0 Z W 1 M b 2 N h d G l v b j 4 8 S X R l b V R 5 c G U + R m 9 y b X V s Y T w v S X R l b V R 5 c G U + P E l 0 Z W 1 Q Y X R o P l N l Y 3 R p b 2 4 x L 0 1 H T l J F R 0 E v Q 2 h h b m d l Z C U y M F R 5 c G U x P C 9 J d G V t U G F 0 a D 4 8 L 0 l 0 Z W 1 M b 2 N h d G l v b j 4 8 U 3 R h Y m x l R W 5 0 c m l l c y A v P j w v S X R l b T 4 8 S X R l b T 4 8 S X R l b U x v Y 2 F 0 a W 9 u P j x J d G V t V H l w Z T 5 G b 3 J t d W x h P C 9 J d G V t V H l w Z T 4 8 S X R l b V B h d G g + U 2 V j d G l v b j E v T U d O U k V H Q S 9 X T 1 J L R V I l M j B Q Q V J U S U N J U E F U S U 9 O J T I w U k F U R S U y M F B D V D w v S X R l b V B h d G g + P C 9 J d G V t T G 9 j Y X R p b 2 4 + P F N 0 Y W J s Z U V u d H J p Z X M g L z 4 8 L 0 l 0 Z W 0 + P E l 0 Z W 0 + P E l 0 Z W 1 M b 2 N h d G l v b j 4 8 S X R l b V R 5 c G U + R m 9 y b X V s Y T w v S X R l b V R 5 c G U + P E l 0 Z W 1 Q Y X R o P l N l Y 3 R p b 2 4 x L 0 1 H T l J F R 0 E v S k 9 C J T I w Q 0 F S R C U y M F V U S U x J W k F U S U 9 O P C 9 J d G V t U G F 0 a D 4 8 L 0 l 0 Z W 1 M b 2 N h d G l v b j 4 8 U 3 R h Y m x l R W 5 0 c m l l c y A v P j w v S X R l b T 4 8 S X R l b T 4 8 S X R l b U x v Y 2 F 0 a W 9 u P j x J d G V t V H l w Z T 5 G b 3 J t d W x h P C 9 J d G V t V H l w Z T 4 8 S X R l b V B h d G g + U 2 V j d G l v b j E v T U d O U k V H Q S 9 D a G F u Z 2 V k J T I w V H l w Z T I 8 L 0 l 0 Z W 1 Q Y X R o P j w v S X R l b U x v Y 2 F 0 a W 9 u P j x T d G F i b G V F b n R y a W V z I C 8 + P C 9 J d G V t P j x J d G V t P j x J d G V t T G 9 j Y X R p b 2 4 + P E l 0 Z W 1 U e X B l P k Z v c m 1 1 b G E 8 L 0 l 0 Z W 1 U e X B l P j x J d G V t U G F 0 a D 5 T Z W N 0 a W 9 u M S 9 N R 0 5 S R U d B L 1 N D J T I w U E F S V E l D S V B B V E l P T i U y M F J B V E U 8 L 0 l 0 Z W 1 Q Y X R o P j w v S X R l b U x v Y 2 F 0 a W 9 u P j x T d G F i b G V F b n R y a W V z I C 8 + P C 9 J d G V t P j x J d G V t P j x J d G V t T G 9 j Y X R p b 2 4 + P E l 0 Z W 1 U e X B l P k Z v c m 1 1 b G E 8 L 0 l 0 Z W 1 U e X B l P j x J d G V t U G F 0 a D 5 T Z W N 0 a W 9 u M S 9 N R 0 5 S R U d B L 0 N o Y W 5 n Z W Q l M j B U e X B l M z w v S X R l b V B h d G g + P C 9 J d G V t T G 9 j Y X R p b 2 4 + P F N 0 Y W J s Z U V u d H J p Z X M g L z 4 8 L 0 l 0 Z W 0 + P E l 0 Z W 0 + P E l 0 Z W 1 M b 2 N h d G l v b j 4 8 S X R l b V R 5 c G U + R m 9 y b X V s Y T w v S X R l b V R 5 c G U + P E l 0 Z W 1 Q Y X R o P l N l Y 3 R p b 2 4 x L 0 1 H T l J F R 0 E v U 1 Q l M j B Q Q V J U S U N J U E F U S U 9 O J T I w U k F U R T w v S X R l b V B h d G g + P C 9 J d G V t T G 9 j Y X R p b 2 4 + P F N 0 Y W J s Z U V u d H J p Z X M g L z 4 8 L 0 l 0 Z W 0 + P E l 0 Z W 0 + P E l 0 Z W 1 M b 2 N h d G l v b j 4 8 S X R l b V R 5 c G U + R m 9 y b X V s Y T w v S X R l b V R 5 c G U + P E l 0 Z W 1 Q Y X R o P l N l Y 3 R p b 2 4 x L 0 1 H T l J F R 0 E v Q 2 h h b m d l Z C U y M F R 5 c G U 0 P C 9 J d G V t U G F 0 a D 4 8 L 0 l 0 Z W 1 M b 2 N h d G l v b j 4 8 U 3 R h Y m x l R W 5 0 c m l l c y A v P j w v S X R l b T 4 8 S X R l b T 4 8 S X R l b U x v Y 2 F 0 a W 9 u P j x J d G V t V H l w Z T 5 G b 3 J t d W x h P C 9 J d G V t V H l w Z T 4 8 S X R l b V B h d G g + U 2 V j d G l v b j E v T U d O U k V H Q S 9 X b 2 1 l b i U y M F B h c n R p Y 2 l w Y X R p b 2 4 l M j B S Y X R l P C 9 J d G V t U G F 0 a D 4 8 L 0 l 0 Z W 1 M b 2 N h d G l v b j 4 8 U 3 R h Y m x l R W 5 0 c m l l c y A v P j w v S X R l b T 4 8 S X R l b T 4 8 S X R l b U x v Y 2 F 0 a W 9 u P j x J d G V t V H l w Z T 5 G b 3 J t d W x h P C 9 J d G V t V H l w Z T 4 8 S X R l b V B h d G g + U 2 V j d G l v b j E v T U d O U k V H Q S 9 D a G F u Z 2 V k J T I w V H l w Z T U 8 L 0 l 0 Z W 1 Q Y X R o P j w v S X R l b U x v Y 2 F 0 a W 9 u P j x T d G F i b G V F b n R y a W V z I C 8 + P C 9 J d G V t P j x J d G V t P j x J d G V t T G 9 j Y X R p b 2 4 + P E l 0 Z W 1 U e X B l P k Z v c m 1 1 b G E 8 L 0 l 0 Z W 1 U e X B l P j x J d G V t U G F 0 a D 5 T Z W N 0 a W 9 u M S 9 h d m d f d 2 F n Z V 9 w Y W l k J T I w K D I p P C 9 J d G V t U G F 0 a D 4 8 L 0 l 0 Z W 1 M b 2 N h d G l v b j 4 8 U 3 R h Y m x l R W 5 0 c m l l c z 4 8 R W 5 0 c n k g V H l w Z T 0 i S X N Q c m l 2 Y X R l I i B W Y W x 1 Z T 0 i b D A i I C 8 + P E V u d H J 5 I F R 5 c G U 9 I l F 1 Z X J 5 S U Q i I F Z h b H V l P S J z M T B h Z G F l Y W I t M T I x Y S 0 0 Y z U 1 L T g 2 N D E t O W Y w N z E 0 N m F k Z T h 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Y X Z n X 3 d h Z 2 V f c G F p Z C A o M i k v U H J v b W 9 0 Z W Q g S G V h Z G V y c y 5 7 U y B O b y 4 s M H 0 m c X V v d D s s J n F 1 b 3 Q 7 U 2 V j d G l v b j E v Y X Z n X 3 d h Z 2 V f c G F p Z C A o M i k v U H J v b W 9 0 Z W Q g S G V h Z G V y c y 5 7 U 3 R h d G U s M X 0 m c X V v d D s s J n F 1 b 3 Q 7 U 2 V j d G l v b j E v Y X Z n X 3 d h Z 2 V f c G F p Z C A o M i k v U H J v b W 9 0 Z W Q g S G V h Z G V y c y 5 7 T m 9 0 a W Z p Z W Q g V 2 F n Z S B y Y X R l L i w y f S Z x d W 9 0 O y w m c X V v d D t T Z W N 0 a W 9 u M S 9 h d m d f d 2 F n Z V 9 w Y W l k I C g y K S 9 Q c m 9 t b 3 R l Z C B I Z W F k Z X J z L n t B c H J p b C w z f S Z x d W 9 0 O y w m c X V v d D t T Z W N 0 a W 9 u M S 9 h d m d f d 2 F n Z V 9 w Y W l k I C g y K S 9 Q c m 9 t b 3 R l Z C B I Z W F k Z X J z L n t N Y X k s N H 0 m c X V v d D s s J n F 1 b 3 Q 7 U 2 V j d G l v b j E v Y X Z n X 3 d h Z 2 V f c G F p Z C A o M i k v U H J v b W 9 0 Z W Q g S G V h Z G V y c y 5 7 S n V u Z S w 1 f S Z x d W 9 0 O y w m c X V v d D t T Z W N 0 a W 9 u M S 9 h d m d f d 2 F n Z V 9 w Y W l k I C g y K S 9 Q c m 9 t b 3 R l Z C B I Z W F k Z X J z L n t K d W x 5 L D Z 9 J n F 1 b 3 Q 7 L C Z x d W 9 0 O 1 N l Y 3 R p b 2 4 x L 2 F 2 Z 1 9 3 Y W d l X 3 B h a W Q g K D I p L 1 B y b 2 1 v d G V k I E h l Y W R l c n M u e 0 F 1 Z 2 V z d C w 3 f S Z x d W 9 0 O y w m c X V v d D t T Z W N 0 a W 9 u M S 9 h d m d f d 2 F n Z V 9 w Y W l k I C g y K S 9 Q c m 9 t b 3 R l Z C B I Z W F k Z X J z L n t T Z X B 0 Z W 1 i Z X I s O H 0 m c X V v d D s s J n F 1 b 3 Q 7 U 2 V j d G l v b j E v Y X Z n X 3 d h Z 2 V f c G F p Z C A o M i k v U H J v b W 9 0 Z W Q g S G V h Z G V y c y 5 7 T 2 N 0 b 2 J l c i w 5 f S Z x d W 9 0 O y w m c X V v d D t T Z W N 0 a W 9 u M S 9 h d m d f d 2 F n Z V 9 w Y W l k I C g y K S 9 Q c m 9 t b 3 R l Z C B I Z W F k Z X J z L n t O b 3 Z l b W J l c i w x M H 0 m c X V v d D s s J n F 1 b 3 Q 7 U 2 V j d G l v b j E v Y X Z n X 3 d h Z 2 V f c G F p Z C A o M i k v U H J v b W 9 0 Z W Q g S G V h Z G V y c y 5 7 R G V j Z W 1 i Z X I s M T F 9 J n F 1 b 3 Q 7 L C Z x d W 9 0 O 1 N l Y 3 R p b 2 4 x L 2 F 2 Z 1 9 3 Y W d l X 3 B h a W Q g K D I p L 1 B y b 2 1 v d G V k I E h l Y W R l c n M u e 0 p h b n V h c n k s M T J 9 J n F 1 b 3 Q 7 L C Z x d W 9 0 O 1 N l Y 3 R p b 2 4 x L 2 F 2 Z 1 9 3 Y W d l X 3 B h a W Q g K D I p L 1 B y b 2 1 v d G V k I E h l Y W R l c n M u e 0 Z l Y n J 1 Y X J 5 L D E z f S Z x d W 9 0 O y w m c X V v d D t T Z W N 0 a W 9 u M S 9 h d m d f d 2 F n Z V 9 w Y W l k I C g y K S 9 Q c m 9 t b 3 R l Z C B I Z W F k Z X J z L n t N Y X J j a C w x N H 0 m c X V v d D s s J n F 1 b 3 Q 7 U 2 V j d G l v b j E v Y X Z n X 3 d h Z 2 V f c G F p Z C A o M i k v U H J v b W 9 0 Z W Q g S G V h Z G V y c y 5 7 Q X Z l c m F n Z S B X Y W d l I F J h d G U s M T V 9 J n F 1 b 3 Q 7 X S w m c X V v d D t D b 2 x 1 b W 5 D b 3 V u d C Z x d W 9 0 O z o x N i w m c X V v d D t L Z X l D b 2 x 1 b W 5 O Y W 1 l c y Z x d W 9 0 O z p b X S w m c X V v d D t D b 2 x 1 b W 5 J Z G V u d G l 0 a W V z J n F 1 b 3 Q 7 O l s m c X V v d D t T Z W N 0 a W 9 u M S 9 h d m d f d 2 F n Z V 9 w Y W l k I C g y K S 9 Q c m 9 t b 3 R l Z C B I Z W F k Z X J z L n t T I E 5 v L i w w f S Z x d W 9 0 O y w m c X V v d D t T Z W N 0 a W 9 u M S 9 h d m d f d 2 F n Z V 9 w Y W l k I C g y K S 9 Q c m 9 t b 3 R l Z C B I Z W F k Z X J z L n t T d G F 0 Z S w x f S Z x d W 9 0 O y w m c X V v d D t T Z W N 0 a W 9 u M S 9 h d m d f d 2 F n Z V 9 w Y W l k I C g y K S 9 Q c m 9 t b 3 R l Z C B I Z W F k Z X J z L n t O b 3 R p Z m l l Z C B X Y W d l I H J h d G U u L D J 9 J n F 1 b 3 Q 7 L C Z x d W 9 0 O 1 N l Y 3 R p b 2 4 x L 2 F 2 Z 1 9 3 Y W d l X 3 B h a W Q g K D I p L 1 B y b 2 1 v d G V k I E h l Y W R l c n M u e 0 F w c m l s L D N 9 J n F 1 b 3 Q 7 L C Z x d W 9 0 O 1 N l Y 3 R p b 2 4 x L 2 F 2 Z 1 9 3 Y W d l X 3 B h a W Q g K D I p L 1 B y b 2 1 v d G V k I E h l Y W R l c n M u e 0 1 h e S w 0 f S Z x d W 9 0 O y w m c X V v d D t T Z W N 0 a W 9 u M S 9 h d m d f d 2 F n Z V 9 w Y W l k I C g y K S 9 Q c m 9 t b 3 R l Z C B I Z W F k Z X J z L n t K d W 5 l L D V 9 J n F 1 b 3 Q 7 L C Z x d W 9 0 O 1 N l Y 3 R p b 2 4 x L 2 F 2 Z 1 9 3 Y W d l X 3 B h a W Q g K D I p L 1 B y b 2 1 v d G V k I E h l Y W R l c n M u e 0 p 1 b H k s N n 0 m c X V v d D s s J n F 1 b 3 Q 7 U 2 V j d G l v b j E v Y X Z n X 3 d h Z 2 V f c G F p Z C A o M i k v U H J v b W 9 0 Z W Q g S G V h Z G V y c y 5 7 Q X V n Z X N 0 L D d 9 J n F 1 b 3 Q 7 L C Z x d W 9 0 O 1 N l Y 3 R p b 2 4 x L 2 F 2 Z 1 9 3 Y W d l X 3 B h a W Q g K D I p L 1 B y b 2 1 v d G V k I E h l Y W R l c n M u e 1 N l c H R l b W J l c i w 4 f S Z x d W 9 0 O y w m c X V v d D t T Z W N 0 a W 9 u M S 9 h d m d f d 2 F n Z V 9 w Y W l k I C g y K S 9 Q c m 9 t b 3 R l Z C B I Z W F k Z X J z L n t P Y 3 R v Y m V y L D l 9 J n F 1 b 3 Q 7 L C Z x d W 9 0 O 1 N l Y 3 R p b 2 4 x L 2 F 2 Z 1 9 3 Y W d l X 3 B h a W Q g K D I p L 1 B y b 2 1 v d G V k I E h l Y W R l c n M u e 0 5 v d m V t Y m V y L D E w f S Z x d W 9 0 O y w m c X V v d D t T Z W N 0 a W 9 u M S 9 h d m d f d 2 F n Z V 9 w Y W l k I C g y K S 9 Q c m 9 t b 3 R l Z C B I Z W F k Z X J z L n t E Z W N l b W J l c i w x M X 0 m c X V v d D s s J n F 1 b 3 Q 7 U 2 V j d G l v b j E v Y X Z n X 3 d h Z 2 V f c G F p Z C A o M i k v U H J v b W 9 0 Z W Q g S G V h Z G V y c y 5 7 S m F u d W F y e S w x M n 0 m c X V v d D s s J n F 1 b 3 Q 7 U 2 V j d G l v b j E v Y X Z n X 3 d h Z 2 V f c G F p Z C A o M i k v U H J v b W 9 0 Z W Q g S G V h Z G V y c y 5 7 R m V i c n V h c n k s M T N 9 J n F 1 b 3 Q 7 L C Z x d W 9 0 O 1 N l Y 3 R p b 2 4 x L 2 F 2 Z 1 9 3 Y W d l X 3 B h a W Q g K D I p L 1 B y b 2 1 v d G V k I E h l Y W R l c n M u e 0 1 h c m N o L D E 0 f S Z x d W 9 0 O y w m c X V v d D t T Z W N 0 a W 9 u M S 9 h d m d f d 2 F n Z V 9 w Y W l k I C g y K S 9 Q c m 9 t b 3 R l Z C B I Z W F k Z X J z L n t B d m V y Y W d l I F d h Z 2 U g U m F 0 Z S w x N X 0 m c X V v d D t d L C Z x d W 9 0 O 1 J l b G F 0 a W 9 u c 2 h p c E l u Z m 8 m c X V v d D s 6 W 1 1 9 I i A v P j x F b n R y e S B U e X B l P S J G a W x s U 3 R h d H V z I i B W Y W x 1 Z T 0 i c 0 N v b X B s Z X R l I i A v P j x F b n R y e S B U e X B l P S J G a W x s Q 2 9 s d W 1 u T m F t Z X M i I F Z h b H V l P S J z W y Z x d W 9 0 O 1 M g T m 8 u J n F 1 b 3 Q 7 L C Z x d W 9 0 O 1 N 0 Y X R l J n F 1 b 3 Q 7 L C Z x d W 9 0 O 0 5 v d G l m a W V k I F d h Z 2 U g c m F 0 Z S 4 m c X V v d D s s J n F 1 b 3 Q 7 Q X B y a W w m c X V v d D s s J n F 1 b 3 Q 7 T W F 5 J n F 1 b 3 Q 7 L C Z x d W 9 0 O 0 p 1 b m U m c X V v d D s s J n F 1 b 3 Q 7 S n V s e S Z x d W 9 0 O y w m c X V v d D t B d W d l c 3 Q m c X V v d D s s J n F 1 b 3 Q 7 U 2 V w d G V t Y m V y J n F 1 b 3 Q 7 L C Z x d W 9 0 O 0 9 j d G 9 i Z X I m c X V v d D s s J n F 1 b 3 Q 7 T m 9 2 Z W 1 i Z X I m c X V v d D s s J n F 1 b 3 Q 7 R G V j Z W 1 i Z X I m c X V v d D s s J n F 1 b 3 Q 7 S m F u d W F y e S Z x d W 9 0 O y w m c X V v d D t G Z W J y d W F y e S Z x d W 9 0 O y w m c X V v d D t N Y X J j a C Z x d W 9 0 O y w m c X V v d D t B d m V y Y W d l I F d h Z 2 U g U m F 0 Z S A y M D I y L T I w M j M m c X V v d D t d I i A v P j x F b n R y e S B U e X B l P S J G a W x s Q 2 9 s d W 1 u V H l w Z X M i I F Z h b H V l P S J z Q U F B Q U F B Q U F B Q U F B Q U F B Q U F B Q U F B Q T 0 9 I i A v P j x F b n R y e S B U e X B l P S J G a W x s T G F z d F V w Z G F 0 Z W Q i I F Z h b H V l P S J k M j A y N S 0 w M y 0 w M l Q x M j o z N D o 0 O S 4 w N T I 0 M j E y W i I g L z 4 8 R W 5 0 c n k g V H l w Z T 0 i R m l s b E V y c m 9 y Q 2 9 1 b n Q i I F Z h b H V l P S J s M C I g L z 4 8 R W 5 0 c n k g V H l w Z T 0 i R m l s b E V y c m 9 y Q 2 9 k Z S I g V m F s d W U 9 I n N V b m t u b 3 d u I i A v P j x F b n R y e S B U e X B l P S J G a W x s Q 2 9 1 b n Q i I F Z h b H V l P S J s M z Q i I C 8 + P E V u d H J 5 I F R 5 c G U 9 I k F k Z G V k V G 9 E Y X R h T W 9 k Z W w i I F Z h b H V l P S J s M S I g L z 4 8 L 1 N 0 Y W J s Z U V u d H J p Z X M + P C 9 J d G V t P j x J d G V t P j x J d G V t T G 9 j Y X R p b 2 4 + P E l 0 Z W 1 U e X B l P k Z v c m 1 1 b G E 8 L 0 l 0 Z W 1 U e X B l P j x J d G V t U G F 0 a D 5 T Z W N 0 a W 9 u M S 9 h d m d f d 2 F n Z V 9 w Y W l k J T I w K D I p L 1 N v d X J j Z T w v S X R l b V B h d G g + P C 9 J d G V t T G 9 j Y X R p b 2 4 + P F N 0 Y W J s Z U V u d H J p Z X M g L z 4 8 L 0 l 0 Z W 0 + P E l 0 Z W 0 + P E l 0 Z W 1 M b 2 N h d G l v b j 4 8 S X R l b V R 5 c G U + R m 9 y b X V s Y T w v S X R l b V R 5 c G U + P E l 0 Z W 1 Q Y X R o P l N l Y 3 R p b 2 4 x L 2 F 2 Z 1 9 3 Y W d l X 3 B h a W Q l M j A o M i k v Y X Z n X 3 d h Z 2 V f c G F p Z C U y M C g y K V 9 T a G V l d D w v S X R l b V B h d G g + P C 9 J d G V t T G 9 j Y X R p b 2 4 + P F N 0 Y W J s Z U V u d H J p Z X M g L z 4 8 L 0 l 0 Z W 0 + P E l 0 Z W 0 + P E l 0 Z W 1 M b 2 N h d G l v b j 4 8 S X R l b V R 5 c G U + R m 9 y b X V s Y T w v S X R l b V R 5 c G U + P E l 0 Z W 1 Q Y X R o P l N l Y 3 R p b 2 4 x L 2 F 2 Z 1 9 3 Y W d l X 3 B h a W Q l M j A o M i k v U H J v b W 9 0 Z W Q l M j B I Z W F k Z X J z P C 9 J d G V t U G F 0 a D 4 8 L 0 l 0 Z W 1 M b 2 N h d G l v b j 4 8 U 3 R h Y m x l R W 5 0 c m l l c y A v P j w v S X R l b T 4 8 S X R l b T 4 8 S X R l b U x v Y 2 F 0 a W 9 u P j x J d G V t V H l w Z T 5 G b 3 J t d W x h P C 9 J d G V t V H l w Z T 4 8 S X R l b V B h d G g + U 2 V j d G l v b j E v Y X Z n X 3 d h Z 2 V f c G F p Z C U y M C g y K S 9 S Z W 5 h b W V k J T I w Q 2 9 s d W 1 u c z w v S X R l b V B h d G g + P C 9 J d G V t T G 9 j Y X R p b 2 4 + P F N 0 Y W J s Z U V u d H J p Z X M g L z 4 8 L 0 l 0 Z W 0 + P E l 0 Z W 0 + P E l 0 Z W 1 M b 2 N h d G l v b j 4 8 S X R l b V R 5 c G U + R m 9 y b X V s Y T w v S X R l b V R 5 c G U + P E l 0 Z W 1 Q Y X R o P l N l Y 3 R p b 2 4 x L 0 F W R V J B R 0 U l M j B X Q U d F J T I w U k F U R T w v S X R l b V B h d G g + P C 9 J d G V t T G 9 j Y X R p b 2 4 + P F N 0 Y W J s Z U V u d H J p Z X M + P E V u d H J 5 I F R 5 c G U 9 I k l z U H J p d m F 0 Z S I g V m F s d W U 9 I m w w I i A v P j x F b n R y e S B U e X B l P S J R d W V y e U l E I i B W Y W x 1 Z T 0 i c z U 2 M T M 0 Z W Y 5 L T h k M 2 M t N D k y Z i 0 5 O D Y 2 L W M 2 M j I x Y W U 5 Z D A 1 N y 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M T A y I i A v P j x F b n R y e S B U e X B l P S J G a W x s R X J y b 3 J D b 2 R l I i B W Y W x 1 Z T 0 i c 1 V u a 2 5 v d 2 4 i I C 8 + P E V u d H J 5 I F R 5 c G U 9 I k Z p b G x F c n J v c k N v d W 5 0 I i B W Y W x 1 Z T 0 i b D A i I C 8 + P E V u d H J 5 I F R 5 c G U 9 I k Z p b G x M Y X N 0 V X B k Y X R l Z C I g V m F s d W U 9 I m Q y M D I 1 L T A z L T A y V D E 1 O j U 4 O j I 5 L j I 2 M T Q w N T B a I i A v P j x F b n R y e S B U e X B l P S J G a W x s Q 2 9 s d W 1 u V H l w Z X M i I F Z h b H V l P S J z Q l F B R k J R V U Z C U V V G Q l F V R k J R V U Z B Q V V F I i A v P j x F b n R y e S B U e X B l P S J G a W x s Q 2 9 s d W 1 u T m F t Z X M i I F Z h b H V l P S J z W y Z x d W 9 0 O 1 M g T m 8 u J n F 1 b 3 Q 7 L C Z x d W 9 0 O 1 N 0 Y X R l J n F 1 b 3 Q 7 L C Z x d W 9 0 O 0 5 v d G l m a W V k I F d h Z 2 U g c m F 0 Z S 4 m c X V v d D s s J n F 1 b 3 Q 7 Q X B y a W w m c X V v d D s s J n F 1 b 3 Q 7 T W F 5 J n F 1 b 3 Q 7 L C Z x d W 9 0 O 0 p 1 b m U m c X V v d D s s J n F 1 b 3 Q 7 S n V s e S Z x d W 9 0 O y w m c X V v d D t B d W d l c 3 Q m c X V v d D s s J n F 1 b 3 Q 7 U 2 V w d G V t Y m V y J n F 1 b 3 Q 7 L C Z x d W 9 0 O 0 9 j d G 9 i Z X I m c X V v d D s s J n F 1 b 3 Q 7 T m 9 2 Z W 1 i Z X I m c X V v d D s s J n F 1 b 3 Q 7 R G V j Z W 1 i Z X I m c X V v d D s s J n F 1 b 3 Q 7 S m F u d W F y e S Z x d W 9 0 O y w m c X V v d D t G Z W J y d W F y e S Z x d W 9 0 O y w m c X V v d D t N Y X J j a C Z x d W 9 0 O y w m c X V v d D t G a W 5 h b m N p Y W w g W W V h c i Z x d W 9 0 O y w m c X V v d D t W Y W x 1 Z S Z x d W 9 0 O y w m c X V v d D t J b m Z s Y X R p b 2 4 u V m F s d 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Q V Z F U k F H R S B X Q U d F I F J B V E U v V W 5 w a X Z v d G V k I E N v b H V t b n M u e 1 M g T m 8 u L D B 9 J n F 1 b 3 Q 7 L C Z x d W 9 0 O 1 N l Y 3 R p b 2 4 x L 0 F W R V J B R 0 U g V 0 F H R S B S Q V R F L 1 V u c G l 2 b 3 R l Z C B D b 2 x 1 b W 5 z L n t T d G F 0 Z S w x f S Z x d W 9 0 O y w m c X V v d D t T Z W N 0 a W 9 u M S 9 B V k V S Q U d F I F d B R 0 U g U k F U R S 9 V b n B p d m 9 0 Z W Q g Q 2 9 s d W 1 u c y 5 7 T m 9 0 a W Z p Z W Q g V 2 F n Z S B y Y X R l L i w y f S Z x d W 9 0 O y w m c X V v d D t T Z W N 0 a W 9 u M S 9 B V k V S Q U d F I F d B R 0 U g U k F U R S 9 V b n B p d m 9 0 Z W Q g Q 2 9 s d W 1 u c y 5 7 Q X B y a W w s M 3 0 m c X V v d D s s J n F 1 b 3 Q 7 U 2 V j d G l v b j E v Q V Z F U k F H R S B X Q U d F I F J B V E U v V W 5 w a X Z v d G V k I E N v b H V t b n M u e 0 1 h e S w 0 f S Z x d W 9 0 O y w m c X V v d D t T Z W N 0 a W 9 u M S 9 B V k V S Q U d F I F d B R 0 U g U k F U R S 9 V b n B p d m 9 0 Z W Q g Q 2 9 s d W 1 u c y 5 7 S n V u Z S w 1 f S Z x d W 9 0 O y w m c X V v d D t T Z W N 0 a W 9 u M S 9 B V k V S Q U d F I F d B R 0 U g U k F U R S 9 V b n B p d m 9 0 Z W Q g Q 2 9 s d W 1 u c y 5 7 S n V s e S w 2 f S Z x d W 9 0 O y w m c X V v d D t T Z W N 0 a W 9 u M S 9 B V k V S Q U d F I F d B R 0 U g U k F U R S 9 V b n B p d m 9 0 Z W Q g Q 2 9 s d W 1 u c y 5 7 Q X V n Z X N 0 L D d 9 J n F 1 b 3 Q 7 L C Z x d W 9 0 O 1 N l Y 3 R p b 2 4 x L 0 F W R V J B R 0 U g V 0 F H R S B S Q V R F L 1 V u c G l 2 b 3 R l Z C B D b 2 x 1 b W 5 z L n t T Z X B 0 Z W 1 i Z X I s O H 0 m c X V v d D s s J n F 1 b 3 Q 7 U 2 V j d G l v b j E v Q V Z F U k F H R S B X Q U d F I F J B V E U v V W 5 w a X Z v d G V k I E N v b H V t b n M u e 0 9 j d G 9 i Z X I s O X 0 m c X V v d D s s J n F 1 b 3 Q 7 U 2 V j d G l v b j E v Q V Z F U k F H R S B X Q U d F I F J B V E U v V W 5 w a X Z v d G V k I E N v b H V t b n M u e 0 5 v d m V t Y m V y L D E w f S Z x d W 9 0 O y w m c X V v d D t T Z W N 0 a W 9 u M S 9 B V k V S Q U d F I F d B R 0 U g U k F U R S 9 V b n B p d m 9 0 Z W Q g Q 2 9 s d W 1 u c y 5 7 R G V j Z W 1 i Z X I s M T F 9 J n F 1 b 3 Q 7 L C Z x d W 9 0 O 1 N l Y 3 R p b 2 4 x L 0 F W R V J B R 0 U g V 0 F H R S B S Q V R F L 1 V u c G l 2 b 3 R l Z C B D b 2 x 1 b W 5 z L n t K Y W 5 1 Y X J 5 L D E y f S Z x d W 9 0 O y w m c X V v d D t T Z W N 0 a W 9 u M S 9 B V k V S Q U d F I F d B R 0 U g U k F U R S 9 V b n B p d m 9 0 Z W Q g Q 2 9 s d W 1 u c y 5 7 R m V i c n V h c n k s M T N 9 J n F 1 b 3 Q 7 L C Z x d W 9 0 O 1 N l Y 3 R p b 2 4 x L 0 F W R V J B R 0 U g V 0 F H R S B S Q V R F L 1 V u c G l 2 b 3 R l Z C B D b 2 x 1 b W 5 z L n t N Y X J j a C w x N H 0 m c X V v d D s s J n F 1 b 3 Q 7 U 2 V j d G l v b j E v Q V Z F U k F H R S B X Q U d F I F J B V E U v Q W R k Z W Q g Q 3 V z d G 9 t L n t G W S w x N 3 0 m c X V v d D s s J n F 1 b 3 Q 7 U 2 V j d G l v b j E v Q V Z F U k F H R S B X Q U d F I F J B V E U v V W 5 w a X Z v d G V k I E N v b H V t b n M u e 1 Z h b H V l L D E 2 f S Z x d W 9 0 O y w m c X V v d D t T Z W N 0 a W 9 u M S 9 J b m Z s Y X R p b 2 4 v V W 5 w a X Z v d G V k I E N v b H V t b n M u e 1 Z h b H V l L D J 9 J n F 1 b 3 Q 7 X S w m c X V v d D t D b 2 x 1 b W 5 D b 3 V u d C Z x d W 9 0 O z o x O C w m c X V v d D t L Z X l D b 2 x 1 b W 5 O Y W 1 l c y Z x d W 9 0 O z p b X S w m c X V v d D t D b 2 x 1 b W 5 J Z G V u d G l 0 a W V z J n F 1 b 3 Q 7 O l s m c X V v d D t T Z W N 0 a W 9 u M S 9 B V k V S Q U d F I F d B R 0 U g U k F U R S 9 V b n B p d m 9 0 Z W Q g Q 2 9 s d W 1 u c y 5 7 U y B O b y 4 s M H 0 m c X V v d D s s J n F 1 b 3 Q 7 U 2 V j d G l v b j E v Q V Z F U k F H R S B X Q U d F I F J B V E U v V W 5 w a X Z v d G V k I E N v b H V t b n M u e 1 N 0 Y X R l L D F 9 J n F 1 b 3 Q 7 L C Z x d W 9 0 O 1 N l Y 3 R p b 2 4 x L 0 F W R V J B R 0 U g V 0 F H R S B S Q V R F L 1 V u c G l 2 b 3 R l Z C B D b 2 x 1 b W 5 z L n t O b 3 R p Z m l l Z C B X Y W d l I H J h d G U u L D J 9 J n F 1 b 3 Q 7 L C Z x d W 9 0 O 1 N l Y 3 R p b 2 4 x L 0 F W R V J B R 0 U g V 0 F H R S B S Q V R F L 1 V u c G l 2 b 3 R l Z C B D b 2 x 1 b W 5 z L n t B c H J p b C w z f S Z x d W 9 0 O y w m c X V v d D t T Z W N 0 a W 9 u M S 9 B V k V S Q U d F I F d B R 0 U g U k F U R S 9 V b n B p d m 9 0 Z W Q g Q 2 9 s d W 1 u c y 5 7 T W F 5 L D R 9 J n F 1 b 3 Q 7 L C Z x d W 9 0 O 1 N l Y 3 R p b 2 4 x L 0 F W R V J B R 0 U g V 0 F H R S B S Q V R F L 1 V u c G l 2 b 3 R l Z C B D b 2 x 1 b W 5 z L n t K d W 5 l L D V 9 J n F 1 b 3 Q 7 L C Z x d W 9 0 O 1 N l Y 3 R p b 2 4 x L 0 F W R V J B R 0 U g V 0 F H R S B S Q V R F L 1 V u c G l 2 b 3 R l Z C B D b 2 x 1 b W 5 z L n t K d W x 5 L D Z 9 J n F 1 b 3 Q 7 L C Z x d W 9 0 O 1 N l Y 3 R p b 2 4 x L 0 F W R V J B R 0 U g V 0 F H R S B S Q V R F L 1 V u c G l 2 b 3 R l Z C B D b 2 x 1 b W 5 z L n t B d W d l c 3 Q s N 3 0 m c X V v d D s s J n F 1 b 3 Q 7 U 2 V j d G l v b j E v Q V Z F U k F H R S B X Q U d F I F J B V E U v V W 5 w a X Z v d G V k I E N v b H V t b n M u e 1 N l c H R l b W J l c i w 4 f S Z x d W 9 0 O y w m c X V v d D t T Z W N 0 a W 9 u M S 9 B V k V S Q U d F I F d B R 0 U g U k F U R S 9 V b n B p d m 9 0 Z W Q g Q 2 9 s d W 1 u c y 5 7 T 2 N 0 b 2 J l c i w 5 f S Z x d W 9 0 O y w m c X V v d D t T Z W N 0 a W 9 u M S 9 B V k V S Q U d F I F d B R 0 U g U k F U R S 9 V b n B p d m 9 0 Z W Q g Q 2 9 s d W 1 u c y 5 7 T m 9 2 Z W 1 i Z X I s M T B 9 J n F 1 b 3 Q 7 L C Z x d W 9 0 O 1 N l Y 3 R p b 2 4 x L 0 F W R V J B R 0 U g V 0 F H R S B S Q V R F L 1 V u c G l 2 b 3 R l Z C B D b 2 x 1 b W 5 z L n t E Z W N l b W J l c i w x M X 0 m c X V v d D s s J n F 1 b 3 Q 7 U 2 V j d G l v b j E v Q V Z F U k F H R S B X Q U d F I F J B V E U v V W 5 w a X Z v d G V k I E N v b H V t b n M u e 0 p h b n V h c n k s M T J 9 J n F 1 b 3 Q 7 L C Z x d W 9 0 O 1 N l Y 3 R p b 2 4 x L 0 F W R V J B R 0 U g V 0 F H R S B S Q V R F L 1 V u c G l 2 b 3 R l Z C B D b 2 x 1 b W 5 z L n t G Z W J y d W F y e S w x M 3 0 m c X V v d D s s J n F 1 b 3 Q 7 U 2 V j d G l v b j E v Q V Z F U k F H R S B X Q U d F I F J B V E U v V W 5 w a X Z v d G V k I E N v b H V t b n M u e 0 1 h c m N o L D E 0 f S Z x d W 9 0 O y w m c X V v d D t T Z W N 0 a W 9 u M S 9 B V k V S Q U d F I F d B R 0 U g U k F U R S 9 B Z G R l Z C B D d X N 0 b 2 0 u e 0 Z Z L D E 3 f S Z x d W 9 0 O y w m c X V v d D t T Z W N 0 a W 9 u M S 9 B V k V S Q U d F I F d B R 0 U g U k F U R S 9 V b n B p d m 9 0 Z W Q g Q 2 9 s d W 1 u c y 5 7 V m F s d W U s M T Z 9 J n F 1 b 3 Q 7 L C Z x d W 9 0 O 1 N l Y 3 R p b 2 4 x L 0 l u Z m x h d G l v b i 9 V b n B p d m 9 0 Z W Q g Q 2 9 s d W 1 u c y 5 7 V m F s d W U s M n 0 m c X V v d D t d L C Z x d W 9 0 O 1 J l b G F 0 a W 9 u c 2 h p c E l u Z m 8 m c X V v d D s 6 W 1 1 9 I i A v P j x F b n R y e S B U e X B l P S J S Z W N v d m V y e V R h c m d l d F N o Z W V 0 I i B W Y W x 1 Z T 0 i c 1 d h Z 2 U g U m F 0 Z S I g L z 4 8 R W 5 0 c n k g V H l w Z T 0 i U m V j b 3 Z l c n l U Y X J n Z X R D b 2 x 1 b W 4 i I F Z h b H V l P S J s M S I g L z 4 8 R W 5 0 c n k g V H l w Z T 0 i U m V j b 3 Z l c n l U Y X J n Z X R S b 3 c i I F Z h b H V l P S J s M S I g L z 4 8 L 1 N 0 Y W J s Z U V u d H J p Z X M + P C 9 J d G V t P j x J d G V t P j x J d G V t T G 9 j Y X R p b 2 4 + P E l 0 Z W 1 U e X B l P k Z v c m 1 1 b G E 8 L 0 l 0 Z W 1 U e X B l P j x J d G V t U G F 0 a D 5 T Z W N 0 a W 9 u M S 9 B V k V S Q U d F J T I w V 0 F H R S U y M F J B V E U v U 2 9 1 c m N l P C 9 J d G V t U G F 0 a D 4 8 L 0 l 0 Z W 1 M b 2 N h d G l v b j 4 8 U 3 R h Y m x l R W 5 0 c m l l c y A v P j w v S X R l b T 4 8 S X R l b T 4 8 S X R l b U x v Y 2 F 0 a W 9 u P j x J d G V t V H l w Z T 5 G b 3 J t d W x h P C 9 J d G V t V H l w Z T 4 8 S X R l b V B h d G g + U 2 V j d G l v b j E v Q V Z F U k F H R S U y M F d B R 0 U l M j B S Q V R F L 2 F 2 Z 1 9 3 Y W d l X 3 B h a W Q l M j A o M S l f U 2 h l Z X Q 8 L 0 l 0 Z W 1 Q Y X R o P j w v S X R l b U x v Y 2 F 0 a W 9 u P j x T d G F i b G V F b n R y a W V z I C 8 + P C 9 J d G V t P j x J d G V t P j x J d G V t T G 9 j Y X R p b 2 4 + P E l 0 Z W 1 U e X B l P k Z v c m 1 1 b G E 8 L 0 l 0 Z W 1 U e X B l P j x J d G V t U G F 0 a D 5 T Z W N 0 a W 9 u M S 9 B V k V S Q U d F J T I w V 0 F H R S U y M F J B V E U v U H J v b W 9 0 Z W Q l M j B I Z W F k Z X J z P C 9 J d G V t U G F 0 a D 4 8 L 0 l 0 Z W 1 M b 2 N h d G l v b j 4 8 U 3 R h Y m x l R W 5 0 c m l l c y A v P j w v S X R l b T 4 8 S X R l b T 4 8 S X R l b U x v Y 2 F 0 a W 9 u P j x J d G V t V H l w Z T 5 G b 3 J t d W x h P C 9 J d G V t V H l w Z T 4 8 S X R l b V B h d G g + U 2 V j d G l v b j E v Q V Z F U k F H R S U y M F d B R 0 U l M j B S Q V R F L 1 J l b W 9 2 Z W Q l M j B C b 3 R 0 b 2 0 l M j B S b 3 d z P C 9 J d G V t U G F 0 a D 4 8 L 0 l 0 Z W 1 M b 2 N h d G l v b j 4 8 U 3 R h Y m x l R W 5 0 c m l l c y A v P j w v S X R l b T 4 8 S X R l b T 4 8 S X R l b U x v Y 2 F 0 a W 9 u P j x J d G V t V H l w Z T 5 G b 3 J t d W x h P C 9 J d G V t V H l w Z T 4 8 S X R l b V B h d G g + U 2 V j d G l v b j E v Q V Z F U k F H R S U y M F d B R 0 U l M j B S Q V R F L 0 N o Y W 5 n Z W Q l M j B U e X B l P C 9 J d G V t U G F 0 a D 4 8 L 0 l 0 Z W 1 M b 2 N h d G l v b j 4 8 U 3 R h Y m x l R W 5 0 c m l l c y A v P j w v S X R l b T 4 8 S X R l b T 4 8 S X R l b U x v Y 2 F 0 a W 9 u P j x J d G V t V H l w Z T 5 G b 3 J t d W x h P C 9 J d G V t V H l w Z T 4 8 S X R l b V B h d G g + U 2 V j d G l v b j E v Q V Z F U k F H R S U y M F d B R 0 U l M j B S Q V R F L 1 J l b m F t Z W Q l M j B D b 2 x 1 b W 5 z P C 9 J d G V t U G F 0 a D 4 8 L 0 l 0 Z W 1 M b 2 N h d G l v b j 4 8 U 3 R h Y m x l R W 5 0 c m l l c y A v P j w v S X R l b T 4 8 S X R l b T 4 8 S X R l b U x v Y 2 F 0 a W 9 u P j x J d G V t V H l w Z T 5 G b 3 J t d W x h P C 9 J d G V t V H l w Z T 4 8 S X R l b V B h d G g + U 2 V j d G l v b j E v Q V Z F U k F H R S U y M F d B R 0 U l M j B S Q V R F L 0 1 l c m d l Z C U y M F F 1 Z X J p Z X M 8 L 0 l 0 Z W 1 Q Y X R o P j w v S X R l b U x v Y 2 F 0 a W 9 u P j x T d G F i b G V F b n R y a W V z I C 8 + P C 9 J d G V t P j x J d G V t P j x J d G V t T G 9 j Y X R p b 2 4 + P E l 0 Z W 1 U e X B l P k Z v c m 1 1 b G E 8 L 0 l 0 Z W 1 U e X B l P j x J d G V t U G F 0 a D 5 T Z W N 0 a W 9 u M S 9 B V k V S Q U d F J T I w V 0 F H R S U y M F J B V E U v R X h w Y W 5 k Z W Q l M j B h d m d f d 2 F n Z V 9 w Y W l k J T I w K D I p P C 9 J d G V t U G F 0 a D 4 8 L 0 l 0 Z W 1 M b 2 N h d G l v b j 4 8 U 3 R h Y m x l R W 5 0 c m l l c y A v P j w v S X R l b T 4 8 S X R l b T 4 8 S X R l b U x v Y 2 F 0 a W 9 u P j x J d G V t V H l w Z T 5 G b 3 J t d W x h P C 9 J d G V t V H l w Z T 4 8 S X R l b V B h d G g + U 2 V j d G l v b j E v Q V Z F U k F H R S U y M F d B R 0 U l M j B S Q V R F L 0 N o Y W 5 n Z W Q l M j B U e X B l M T w v S X R l b V B h d G g + P C 9 J d G V t T G 9 j Y X R p b 2 4 + P F N 0 Y W J s Z U V u d H J p Z X M g L z 4 8 L 0 l 0 Z W 0 + P E l 0 Z W 0 + P E l 0 Z W 1 M b 2 N h d G l v b j 4 8 S X R l b V R 5 c G U + R m 9 y b X V s Y T w v S X R l b V R 5 c G U + P E l 0 Z W 1 Q Y X R o P l N l Y 3 R p b 2 4 x L 2 F 2 Z 1 9 3 Y W d l X 3 B h a W Q l M j A o M y k 8 L 0 l 0 Z W 1 Q Y X R o P j w v S X R l b U x v Y 2 F 0 a W 9 u P j x T d G F i b G V F b n R y a W V z P j x F b n R y e S B U e X B l P S J J c 1 B y a X Z h d G U i I F Z h b H V l P S J s M C I g L z 4 8 R W 5 0 c n k g V H l w Z T 0 i U X V l c n l J R C I g V m F s d W U 9 I n M 4 Z G V j O T J j M i 1 j N 2 F k L T Q w Z W M t O D R i N S 1 i N T l k M j B j O G E z N T 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1 L T A z L T A y V D E y O j Q z O j A y L j k x N D I 5 M T h a I i A v P j x F b n R y e S B U e X B l P S J G a W x s Q 2 9 s d W 1 u V H l w Z X M i I F Z h b H V l P S J z Q U F B Q U F B Q U F B Q U F B Q U F B Q U F B Q U F B Q T 0 9 I i A v P j x F b n R y e S B U e X B l P S J G a W x s Q 2 9 s d W 1 u T m F t Z X M i I F Z h b H V l P S J z W y Z x d W 9 0 O 1 M g T m 8 u J n F 1 b 3 Q 7 L C Z x d W 9 0 O 1 N 0 Y X R l J n F 1 b 3 Q 7 L C Z x d W 9 0 O 0 5 v d G l m a W V k I F d h Z 2 U g c m F 0 Z S 4 m c X V v d D s s J n F 1 b 3 Q 7 Q X B y a W w m c X V v d D s s J n F 1 b 3 Q 7 T W F 5 J n F 1 b 3 Q 7 L C Z x d W 9 0 O 0 p 1 b m U m c X V v d D s s J n F 1 b 3 Q 7 S n V s e S Z x d W 9 0 O y w m c X V v d D t B d W d l c 3 Q m c X V v d D s s J n F 1 b 3 Q 7 U 2 V w d G V t Y m V y J n F 1 b 3 Q 7 L C Z x d W 9 0 O 0 9 j d G 9 i Z X I m c X V v d D s s J n F 1 b 3 Q 7 T m 9 2 Z W 1 i Z X I m c X V v d D s s J n F 1 b 3 Q 7 R G V j Z W 1 i Z X I m c X V v d D s s J n F 1 b 3 Q 7 S m F u d W F y e S Z x d W 9 0 O y w m c X V v d D t G Z W J y d W F y e S Z x d W 9 0 O y w m c X V v d D t N Y X J j a C Z x d W 9 0 O y w m c X V v d D t B d m V y Y W d l I F d h Z 2 U g U m F 0 Z S A y M D I x L T I w M j 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X Z n X 3 d h Z 2 V f c G F p Z C A o M y k v U H J v b W 9 0 Z W Q g S G V h Z G V y c y 5 7 U y B O b y 4 s M H 0 m c X V v d D s s J n F 1 b 3 Q 7 U 2 V j d G l v b j E v Y X Z n X 3 d h Z 2 V f c G F p Z C A o M y k v U H J v b W 9 0 Z W Q g S G V h Z G V y c y 5 7 U 3 R h d G U s M X 0 m c X V v d D s s J n F 1 b 3 Q 7 U 2 V j d G l v b j E v Y X Z n X 3 d h Z 2 V f c G F p Z C A o M y k v U H J v b W 9 0 Z W Q g S G V h Z G V y c y 5 7 T m 9 0 a W Z p Z W Q g V 2 F n Z S B y Y X R l L i w y f S Z x d W 9 0 O y w m c X V v d D t T Z W N 0 a W 9 u M S 9 h d m d f d 2 F n Z V 9 w Y W l k I C g z K S 9 Q c m 9 t b 3 R l Z C B I Z W F k Z X J z L n t B c H J p b C w z f S Z x d W 9 0 O y w m c X V v d D t T Z W N 0 a W 9 u M S 9 h d m d f d 2 F n Z V 9 w Y W l k I C g z K S 9 Q c m 9 t b 3 R l Z C B I Z W F k Z X J z L n t N Y X k s N H 0 m c X V v d D s s J n F 1 b 3 Q 7 U 2 V j d G l v b j E v Y X Z n X 3 d h Z 2 V f c G F p Z C A o M y k v U H J v b W 9 0 Z W Q g S G V h Z G V y c y 5 7 S n V u Z S w 1 f S Z x d W 9 0 O y w m c X V v d D t T Z W N 0 a W 9 u M S 9 h d m d f d 2 F n Z V 9 w Y W l k I C g z K S 9 Q c m 9 t b 3 R l Z C B I Z W F k Z X J z L n t K d W x 5 L D Z 9 J n F 1 b 3 Q 7 L C Z x d W 9 0 O 1 N l Y 3 R p b 2 4 x L 2 F 2 Z 1 9 3 Y W d l X 3 B h a W Q g K D M p L 1 B y b 2 1 v d G V k I E h l Y W R l c n M u e 0 F 1 Z 2 V z d C w 3 f S Z x d W 9 0 O y w m c X V v d D t T Z W N 0 a W 9 u M S 9 h d m d f d 2 F n Z V 9 w Y W l k I C g z K S 9 Q c m 9 t b 3 R l Z C B I Z W F k Z X J z L n t T Z X B 0 Z W 1 i Z X I s O H 0 m c X V v d D s s J n F 1 b 3 Q 7 U 2 V j d G l v b j E v Y X Z n X 3 d h Z 2 V f c G F p Z C A o M y k v U H J v b W 9 0 Z W Q g S G V h Z G V y c y 5 7 T 2 N 0 b 2 J l c i w 5 f S Z x d W 9 0 O y w m c X V v d D t T Z W N 0 a W 9 u M S 9 h d m d f d 2 F n Z V 9 w Y W l k I C g z K S 9 Q c m 9 t b 3 R l Z C B I Z W F k Z X J z L n t O b 3 Z l b W J l c i w x M H 0 m c X V v d D s s J n F 1 b 3 Q 7 U 2 V j d G l v b j E v Y X Z n X 3 d h Z 2 V f c G F p Z C A o M y k v U H J v b W 9 0 Z W Q g S G V h Z G V y c y 5 7 R G V j Z W 1 i Z X I s M T F 9 J n F 1 b 3 Q 7 L C Z x d W 9 0 O 1 N l Y 3 R p b 2 4 x L 2 F 2 Z 1 9 3 Y W d l X 3 B h a W Q g K D M p L 1 B y b 2 1 v d G V k I E h l Y W R l c n M u e 0 p h b n V h c n k s M T J 9 J n F 1 b 3 Q 7 L C Z x d W 9 0 O 1 N l Y 3 R p b 2 4 x L 2 F 2 Z 1 9 3 Y W d l X 3 B h a W Q g K D M p L 1 B y b 2 1 v d G V k I E h l Y W R l c n M u e 0 Z l Y n J 1 Y X J 5 L D E z f S Z x d W 9 0 O y w m c X V v d D t T Z W N 0 a W 9 u M S 9 h d m d f d 2 F n Z V 9 w Y W l k I C g z K S 9 Q c m 9 t b 3 R l Z C B I Z W F k Z X J z L n t N Y X J j a C w x N H 0 m c X V v d D s s J n F 1 b 3 Q 7 U 2 V j d G l v b j E v Y X Z n X 3 d h Z 2 V f c G F p Z C A o M y k v U H J v b W 9 0 Z W Q g S G V h Z G V y c y 5 7 Q X Z l c m F n Z S B X Y W d l I F J h d G U g M j A y M S 0 y M D I y L D E 1 f S Z x d W 9 0 O 1 0 s J n F 1 b 3 Q 7 Q 2 9 s d W 1 u Q 2 9 1 b n Q m c X V v d D s 6 M T Y s J n F 1 b 3 Q 7 S 2 V 5 Q 2 9 s d W 1 u T m F t Z X M m c X V v d D s 6 W 1 0 s J n F 1 b 3 Q 7 Q 2 9 s d W 1 u S W R l b n R p d G l l c y Z x d W 9 0 O z p b J n F 1 b 3 Q 7 U 2 V j d G l v b j E v Y X Z n X 3 d h Z 2 V f c G F p Z C A o M y k v U H J v b W 9 0 Z W Q g S G V h Z G V y c y 5 7 U y B O b y 4 s M H 0 m c X V v d D s s J n F 1 b 3 Q 7 U 2 V j d G l v b j E v Y X Z n X 3 d h Z 2 V f c G F p Z C A o M y k v U H J v b W 9 0 Z W Q g S G V h Z G V y c y 5 7 U 3 R h d G U s M X 0 m c X V v d D s s J n F 1 b 3 Q 7 U 2 V j d G l v b j E v Y X Z n X 3 d h Z 2 V f c G F p Z C A o M y k v U H J v b W 9 0 Z W Q g S G V h Z G V y c y 5 7 T m 9 0 a W Z p Z W Q g V 2 F n Z S B y Y X R l L i w y f S Z x d W 9 0 O y w m c X V v d D t T Z W N 0 a W 9 u M S 9 h d m d f d 2 F n Z V 9 w Y W l k I C g z K S 9 Q c m 9 t b 3 R l Z C B I Z W F k Z X J z L n t B c H J p b C w z f S Z x d W 9 0 O y w m c X V v d D t T Z W N 0 a W 9 u M S 9 h d m d f d 2 F n Z V 9 w Y W l k I C g z K S 9 Q c m 9 t b 3 R l Z C B I Z W F k Z X J z L n t N Y X k s N H 0 m c X V v d D s s J n F 1 b 3 Q 7 U 2 V j d G l v b j E v Y X Z n X 3 d h Z 2 V f c G F p Z C A o M y k v U H J v b W 9 0 Z W Q g S G V h Z G V y c y 5 7 S n V u Z S w 1 f S Z x d W 9 0 O y w m c X V v d D t T Z W N 0 a W 9 u M S 9 h d m d f d 2 F n Z V 9 w Y W l k I C g z K S 9 Q c m 9 t b 3 R l Z C B I Z W F k Z X J z L n t K d W x 5 L D Z 9 J n F 1 b 3 Q 7 L C Z x d W 9 0 O 1 N l Y 3 R p b 2 4 x L 2 F 2 Z 1 9 3 Y W d l X 3 B h a W Q g K D M p L 1 B y b 2 1 v d G V k I E h l Y W R l c n M u e 0 F 1 Z 2 V z d C w 3 f S Z x d W 9 0 O y w m c X V v d D t T Z W N 0 a W 9 u M S 9 h d m d f d 2 F n Z V 9 w Y W l k I C g z K S 9 Q c m 9 t b 3 R l Z C B I Z W F k Z X J z L n t T Z X B 0 Z W 1 i Z X I s O H 0 m c X V v d D s s J n F 1 b 3 Q 7 U 2 V j d G l v b j E v Y X Z n X 3 d h Z 2 V f c G F p Z C A o M y k v U H J v b W 9 0 Z W Q g S G V h Z G V y c y 5 7 T 2 N 0 b 2 J l c i w 5 f S Z x d W 9 0 O y w m c X V v d D t T Z W N 0 a W 9 u M S 9 h d m d f d 2 F n Z V 9 w Y W l k I C g z K S 9 Q c m 9 t b 3 R l Z C B I Z W F k Z X J z L n t O b 3 Z l b W J l c i w x M H 0 m c X V v d D s s J n F 1 b 3 Q 7 U 2 V j d G l v b j E v Y X Z n X 3 d h Z 2 V f c G F p Z C A o M y k v U H J v b W 9 0 Z W Q g S G V h Z G V y c y 5 7 R G V j Z W 1 i Z X I s M T F 9 J n F 1 b 3 Q 7 L C Z x d W 9 0 O 1 N l Y 3 R p b 2 4 x L 2 F 2 Z 1 9 3 Y W d l X 3 B h a W Q g K D M p L 1 B y b 2 1 v d G V k I E h l Y W R l c n M u e 0 p h b n V h c n k s M T J 9 J n F 1 b 3 Q 7 L C Z x d W 9 0 O 1 N l Y 3 R p b 2 4 x L 2 F 2 Z 1 9 3 Y W d l X 3 B h a W Q g K D M p L 1 B y b 2 1 v d G V k I E h l Y W R l c n M u e 0 Z l Y n J 1 Y X J 5 L D E z f S Z x d W 9 0 O y w m c X V v d D t T Z W N 0 a W 9 u M S 9 h d m d f d 2 F n Z V 9 w Y W l k I C g z K S 9 Q c m 9 t b 3 R l Z C B I Z W F k Z X J z L n t N Y X J j a C w x N H 0 m c X V v d D s s J n F 1 b 3 Q 7 U 2 V j d G l v b j E v Y X Z n X 3 d h Z 2 V f c G F p Z C A o M y k v U H J v b W 9 0 Z W Q g S G V h Z G V y c y 5 7 Q X Z l c m F n Z S B X Y W d l I F J h d G U g M j A y M S 0 y M D I y L D E 1 f S Z x d W 9 0 O 1 0 s J n F 1 b 3 Q 7 U m V s Y X R p b 2 5 z a G l w S W 5 m b y Z x d W 9 0 O z p b X X 0 i I C 8 + P C 9 T d G F i b G V F b n R y a W V z P j w v S X R l b T 4 8 S X R l b T 4 8 S X R l b U x v Y 2 F 0 a W 9 u P j x J d G V t V H l w Z T 5 G b 3 J t d W x h P C 9 J d G V t V H l w Z T 4 8 S X R l b V B h d G g + U 2 V j d G l v b j E v Y X Z n X 3 d h Z 2 V f c G F p Z C U y M C g z K S 9 T b 3 V y Y 2 U 8 L 0 l 0 Z W 1 Q Y X R o P j w v S X R l b U x v Y 2 F 0 a W 9 u P j x T d G F i b G V F b n R y a W V z I C 8 + P C 9 J d G V t P j x J d G V t P j x J d G V t T G 9 j Y X R p b 2 4 + P E l 0 Z W 1 U e X B l P k Z v c m 1 1 b G E 8 L 0 l 0 Z W 1 U e X B l P j x J d G V t U G F 0 a D 5 T Z W N 0 a W 9 u M S 9 h d m d f d 2 F n Z V 9 w Y W l k J T I w K D M p L 2 F 2 Z 1 9 3 Y W d l X 3 B h a W Q l M j A o M y l f U 2 h l Z X Q 8 L 0 l 0 Z W 1 Q Y X R o P j w v S X R l b U x v Y 2 F 0 a W 9 u P j x T d G F i b G V F b n R y a W V z I C 8 + P C 9 J d G V t P j x J d G V t P j x J d G V t T G 9 j Y X R p b 2 4 + P E l 0 Z W 1 U e X B l P k Z v c m 1 1 b G E 8 L 0 l 0 Z W 1 U e X B l P j x J d G V t U G F 0 a D 5 T Z W N 0 a W 9 u M S 9 h d m d f d 2 F n Z V 9 w Y W l k J T I w K D M p L 1 B y b 2 1 v d G V k J T I w S G V h Z G V y c z w v S X R l b V B h d G g + P C 9 J d G V t T G 9 j Y X R p b 2 4 + P F N 0 Y W J s Z U V u d H J p Z X M g L z 4 8 L 0 l 0 Z W 0 + P E l 0 Z W 0 + P E l 0 Z W 1 M b 2 N h d G l v b j 4 8 S X R l b V R 5 c G U + R m 9 y b X V s Y T w v S X R l b V R 5 c G U + P E l 0 Z W 1 Q Y X R o P l N l Y 3 R p b 2 4 x L 0 F W R V J B R 0 U l M j B X Q U d F J T I w U k F U R S 9 N Z X J n Z W Q l M j B R d W V y a W V z M T w v S X R l b V B h d G g + P C 9 J d G V t T G 9 j Y X R p b 2 4 + P F N 0 Y W J s Z U V u d H J p Z X M g L z 4 8 L 0 l 0 Z W 0 + P E l 0 Z W 0 + P E l 0 Z W 1 M b 2 N h d G l v b j 4 8 S X R l b V R 5 c G U + R m 9 y b X V s Y T w v S X R l b V R 5 c G U + P E l 0 Z W 1 Q Y X R o P l N l Y 3 R p b 2 4 x L 0 F W R V J B R 0 U l M j B X Q U d F J T I w U k F U R S 9 F e H B h b m R l Z C U y M G F 2 Z 1 9 3 Y W d l X 3 B h a W Q l M j A o M y k 8 L 0 l 0 Z W 1 Q Y X R o P j w v S X R l b U x v Y 2 F 0 a W 9 u P j x T d G F i b G V F b n R y a W V z I C 8 + P C 9 J d G V t P j x J d G V t P j x J d G V t T G 9 j Y X R p b 2 4 + P E l 0 Z W 1 U e X B l P k Z v c m 1 1 b G E 8 L 0 l 0 Z W 1 U e X B l P j x J d G V t U G F 0 a D 5 T Z W N 0 a W 9 u M S 9 B V k V S Q U d F J T I w V 0 F H R S U y M F J B V E U v Q 2 h h b m d l Z C U y M F R 5 c G U y P C 9 J d G V t U G F 0 a D 4 8 L 0 l 0 Z W 1 M b 2 N h d G l v b j 4 8 U 3 R h Y m x l R W 5 0 c m l l c y A v P j w v S X R l b T 4 8 S X R l b T 4 8 S X R l b U x v Y 2 F 0 a W 9 u P j x J d G V t V H l w Z T 5 G b 3 J t d W x h P C 9 J d G V t V H l w Z T 4 8 S X R l b V B h d G g + U 2 V j d G l v b j E v Q V Z F U k F H R S U y M F d B R 0 U l M j B S Q V R F L 1 J l b m F t Z W Q l M j B D b 2 x 1 b W 5 z M T w v S X R l b V B h d G g + P C 9 J d G V t T G 9 j Y X R p b 2 4 + P F N 0 Y W J s Z U V u d H J p Z X M g L z 4 8 L 0 l 0 Z W 0 + P E l 0 Z W 0 + P E l 0 Z W 1 M b 2 N h d G l v b j 4 8 S X R l b V R 5 c G U + R m 9 y b X V s Y T w v S X R l b V R 5 c G U + P E l 0 Z W 1 Q Y X R o P l N l Y 3 R p b 2 4 x L 0 l u Z m x h d G l v b j w v S X R l b V B h d G g + P C 9 J d G V t T G 9 j Y X R p b 2 4 + P F N 0 Y W J s Z U V u d H J p Z X M + P E V u d H J 5 I F R 5 c G U 9 I k l z U H J p d m F 0 Z S I g V m F s d W U 9 I m w w I i A v P j x F b n R y e S B U e X B l P S J R d W V y e U l E I i B W Y W x 1 Z T 0 i c 2 U y M 2 U 3 Z m M 5 L W E 4 Y j U t N D V m Y i 1 h Y 2 N j L T U x Y z d l Z W R h M T N l Z 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S W 5 m b G F 0 a W 9 u L 1 V u c G l 2 b 3 R l Z C B D b 2 x 1 b W 5 z L n t T d G F 0 Z S w w f S Z x d W 9 0 O y w m c X V v d D t T Z W N 0 a W 9 u M S 9 J b m Z s Y X R p b 2 4 v V W 5 w a X Z v d G V k I E N v b H V t b n M u e 0 F 0 d H J p Y n V 0 Z S w x f S Z x d W 9 0 O y w m c X V v d D t T Z W N 0 a W 9 u M S 9 J b m Z s Y X R p b 2 4 v V W 5 w a X Z v d G V k I E N v b H V t b n M u e 1 Z h b H V l L D J 9 J n F 1 b 3 Q 7 X S w m c X V v d D t D b 2 x 1 b W 5 D b 3 V u d C Z x d W 9 0 O z o z L C Z x d W 9 0 O 0 t l e U N v b H V t b k 5 h b W V z J n F 1 b 3 Q 7 O l t d L C Z x d W 9 0 O 0 N v b H V t b k l k Z W 5 0 a X R p Z X M m c X V v d D s 6 W y Z x d W 9 0 O 1 N l Y 3 R p b 2 4 x L 0 l u Z m x h d G l v b i 9 V b n B p d m 9 0 Z W Q g Q 2 9 s d W 1 u c y 5 7 U 3 R h d G U s M H 0 m c X V v d D s s J n F 1 b 3 Q 7 U 2 V j d G l v b j E v S W 5 m b G F 0 a W 9 u L 1 V u c G l 2 b 3 R l Z C B D b 2 x 1 b W 5 z L n t B d H R y a W J 1 d G U s M X 0 m c X V v d D s s J n F 1 b 3 Q 7 U 2 V j d G l v b j E v S W 5 m b G F 0 a W 9 u L 1 V u c G l 2 b 3 R l Z C B D b 2 x 1 b W 5 z L n t W Y W x 1 Z S w y f S Z x d W 9 0 O 1 0 s J n F 1 b 3 Q 7 U m V s Y X R p b 2 5 z a G l w S W 5 m b y Z x d W 9 0 O z p b X X 0 i I C 8 + P E V u d H J 5 I F R 5 c G U 9 I k Z p b G x T d G F 0 d X M i I F Z h b H V l P S J z Q 2 9 t c G x l d G U i I C 8 + P E V u d H J 5 I F R 5 c G U 9 I k Z p b G x D b 2 x 1 b W 5 O Y W 1 l c y I g V m F s d W U 9 I n N b J n F 1 b 3 Q 7 U 3 R h d G U m c X V v d D s s J n F 1 b 3 Q 7 R m l u Y W 5 j a W F s I F l l Y X I m c X V v d D s s J n F 1 b 3 Q 7 V m F s d W U m c X V v d D t d I i A v P j x F b n R y e S B U e X B l P S J G a W x s Q 2 9 s d W 1 u V H l w Z X M i I F Z h b H V l P S J z Q U F Z R S I g L z 4 8 R W 5 0 c n k g V H l w Z T 0 i R m l s b E x h c 3 R V c G R h d G V k I i B W Y W x 1 Z T 0 i Z D I w M j U t M D M t M D J U M T U 6 M D Q 6 M z I u M z g 3 N T g 0 M 1 o i I C 8 + P E V u d H J 5 I F R 5 c G U 9 I k Z p b G x F c n J v c k N v d W 5 0 I i B W Y W x 1 Z T 0 i b D A i I C 8 + P E V u d H J 5 I F R 5 c G U 9 I k Z p b G x F c n J v c k N v Z G U i I F Z h b H V l P S J z V W 5 r b m 9 3 b i I g L z 4 8 R W 5 0 c n k g V H l w Z T 0 i R m l s b E N v d W 5 0 I i B W Y W x 1 Z T 0 i b D E w M i I g L z 4 8 R W 5 0 c n k g V H l w Z T 0 i Q W R k Z W R U b 0 R h d G F N b 2 R l b C I g V m F s d W U 9 I m w x I i A v P j w v U 3 R h Y m x l R W 5 0 c m l l c z 4 8 L 0 l 0 Z W 0 + P E l 0 Z W 0 + P E l 0 Z W 1 M b 2 N h d G l v b j 4 8 S X R l b V R 5 c G U + R m 9 y b X V s Y T w v S X R l b V R 5 c G U + P E l 0 Z W 1 Q Y X R o P l N l Y 3 R p b 2 4 x L 0 l u Z m x h d G l v b i 9 T b 3 V y Y 2 U 8 L 0 l 0 Z W 1 Q Y X R o P j w v S X R l b U x v Y 2 F 0 a W 9 u P j x T d G F i b G V F b n R y a W V z I C 8 + P C 9 J d G V t P j x J d G V t P j x J d G V t T G 9 j Y X R p b 2 4 + P E l 0 Z W 1 U e X B l P k Z v c m 1 1 b G E 8 L 0 l 0 Z W 1 U e X B l P j x J d G V t U G F 0 a D 5 T Z W N 0 a W 9 u M S 9 J b m Z s Y X R p b 2 4 v S W 5 m b G F 0 a W 9 u X 1 N o Z W V 0 P C 9 J d G V t U G F 0 a D 4 8 L 0 l 0 Z W 1 M b 2 N h d G l v b j 4 8 U 3 R h Y m x l R W 5 0 c m l l c y A v P j w v S X R l b T 4 8 S X R l b T 4 8 S X R l b U x v Y 2 F 0 a W 9 u P j x J d G V t V H l w Z T 5 G b 3 J t d W x h P C 9 J d G V t V H l w Z T 4 8 S X R l b V B h d G g + U 2 V j d G l v b j E v S W 5 m b G F 0 a W 9 u L 1 B y b 2 1 v d G V k J T I w S G V h Z G V y c z w v S X R l b V B h d G g + P C 9 J d G V t T G 9 j Y X R p b 2 4 + P F N 0 Y W J s Z U V u d H J p Z X M g L z 4 8 L 0 l 0 Z W 0 + P E l 0 Z W 0 + P E l 0 Z W 1 M b 2 N h d G l v b j 4 8 S X R l b V R 5 c G U + R m 9 y b X V s Y T w v S X R l b V R 5 c G U + P E l 0 Z W 1 Q Y X R o P l N l Y 3 R p b 2 4 x L 0 l u Z m x h d G l v b i 9 D a G F u Z 2 V k J T I w V H l w Z T w v S X R l b V B h d G g + P C 9 J d G V t T G 9 j Y X R p b 2 4 + P F N 0 Y W J s Z U V u d H J p Z X M g L z 4 8 L 0 l 0 Z W 0 + P E l 0 Z W 0 + P E l 0 Z W 1 M b 2 N h d G l v b j 4 8 S X R l b V R 5 c G U + R m 9 y b X V s Y T w v S X R l b V R 5 c G U + P E l 0 Z W 1 Q Y X R o P l N l Y 3 R p b 2 4 x L 0 l u Z m x h d G l v b i 9 V b n B p d m 9 0 Z W Q l M j B D b 2 x 1 b W 5 z P C 9 J d G V t U G F 0 a D 4 8 L 0 l 0 Z W 1 M b 2 N h d G l v b j 4 8 U 3 R h Y m x l R W 5 0 c m l l c y A v P j w v S X R l b T 4 8 S X R l b T 4 8 S X R l b U x v Y 2 F 0 a W 9 u P j x J d G V t V H l w Z T 5 G b 3 J t d W x h P C 9 J d G V t V H l w Z T 4 8 S X R l b V B h d G g + U 2 V j d G l v b j E v S W 5 m b G F 0 a W 9 u L 0 R 1 c G x p Y 2 F 0 Z W Q l M j B D b 2 x 1 b W 4 8 L 0 l 0 Z W 1 Q Y X R o P j w v S X R l b U x v Y 2 F 0 a W 9 u P j x T d G F i b G V F b n R y a W V z I C 8 + P C 9 J d G V t P j x J d G V t P j x J d G V t T G 9 j Y X R p b 2 4 + P E l 0 Z W 1 U e X B l P k Z v c m 1 1 b G E 8 L 0 l 0 Z W 1 U e X B l P j x J d G V t U G F 0 a D 5 T Z W N 0 a W 9 u M S 9 J b m Z s Y X R p b 2 4 v U m V t b 3 Z l Z C U y M E N v b H V t b n M 8 L 0 l 0 Z W 1 Q Y X R o P j w v S X R l b U x v Y 2 F 0 a W 9 u P j x T d G F i b G V F b n R y a W V z I C 8 + P C 9 J d G V t P j x J d G V t P j x J d G V t T G 9 j Y X R p b 2 4 + P E l 0 Z W 1 U e X B l P k Z v c m 1 1 b G E 8 L 0 l 0 Z W 1 U e X B l P j x J d G V t U G F 0 a D 5 T Z W N 0 a W 9 u M S 9 J b m Z s Y X R p b 2 4 v U m V u Y W 1 l Z C U y M E N v b H V t b n M 8 L 0 l 0 Z W 1 Q Y X R o P j w v S X R l b U x v Y 2 F 0 a W 9 u P j x T d G F i b G V F b n R y a W V z I C 8 + P C 9 J d G V t P j x J d G V t P j x J d G V t T G 9 j Y X R p b 2 4 + P E l 0 Z W 1 U e X B l P k Z v c m 1 1 b G E 8 L 0 l 0 Z W 1 U e X B l P j x J d G V t U G F 0 a D 5 T Z W N 0 a W 9 u M S 9 B V k V S Q U d F J T I w V 0 F H R S U y M F J B V E U v V W 5 w a X Z v d G V k J T I w Q 2 9 s d W 1 u c z w v S X R l b V B h d G g + P C 9 J d G V t T G 9 j Y X R p b 2 4 + P F N 0 Y W J s Z U V u d H J p Z X M g L z 4 8 L 0 l 0 Z W 0 + P E l 0 Z W 0 + P E l 0 Z W 1 M b 2 N h d G l v b j 4 8 S X R l b V R 5 c G U + R m 9 y b X V s Y T w v S X R l b V R 5 c G U + P E l 0 Z W 1 Q Y X R o P l N l Y 3 R p b 2 4 x L 0 F W R V J B R 0 U l M j B X Q U d F J T I w U k F U R S 9 S Z W 5 h b W V k J T I w Q 2 9 s d W 1 u c z I 8 L 0 l 0 Z W 1 Q Y X R o P j w v S X R l b U x v Y 2 F 0 a W 9 u P j x T d G F i b G V F b n R y a W V z I C 8 + P C 9 J d G V t P j x J d G V t P j x J d G V t T G 9 j Y X R p b 2 4 + P E l 0 Z W 1 U e X B l P k Z v c m 1 1 b G E 8 L 0 l 0 Z W 1 U e X B l P j x J d G V t U G F 0 a D 5 T Z W N 0 a W 9 u M S 9 B V k V S Q U d F J T I w V 0 F H R S U y M F J B V E U v R X h 0 c m F j d G V k J T I w T G F z d C U y M E N o Y X J h Y 3 R l c n M 8 L 0 l 0 Z W 1 Q Y X R o P j w v S X R l b U x v Y 2 F 0 a W 9 u P j x T d G F i b G V F b n R y a W V z I C 8 + P C 9 J d G V t P j x J d G V t P j x J d G V t T G 9 j Y X R p b 2 4 + P E l 0 Z W 1 U e X B l P k Z v c m 1 1 b G E 8 L 0 l 0 Z W 1 U e X B l P j x J d G V t U G F 0 a D 5 T Z W N 0 a W 9 u M S 9 B V k V S Q U d F J T I w V 0 F H R S U y M F J B V E U v Q W R k Z W Q l M j B D d X N 0 b 2 0 8 L 0 l 0 Z W 1 Q Y X R o P j w v S X R l b U x v Y 2 F 0 a W 9 u P j x T d G F i b G V F b n R y a W V z I C 8 + P C 9 J d G V t P j x J d G V t P j x J d G V t T G 9 j Y X R p b 2 4 + P E l 0 Z W 1 U e X B l P k Z v c m 1 1 b G E 8 L 0 l 0 Z W 1 U e X B l P j x J d G V t U G F 0 a D 5 T Z W N 0 a W 9 u M S 9 B V k V S Q U d F J T I w V 0 F H R S U y M F J B V E U v U m V t b 3 Z l Z C U y M E N v b H V t b n M 8 L 0 l 0 Z W 1 Q Y X R o P j w v S X R l b U x v Y 2 F 0 a W 9 u P j x T d G F i b G V F b n R y a W V z I C 8 + P C 9 J d G V t P j x J d G V t P j x J d G V t T G 9 j Y X R p b 2 4 + P E l 0 Z W 1 U e X B l P k Z v c m 1 1 b G E 8 L 0 l 0 Z W 1 U e X B l P j x J d G V t U G F 0 a D 5 T Z W N 0 a W 9 u M S 9 B V k V S Q U d F J T I w V 0 F H R S U y M F J B V E U v U m V v c m R l c m V k J T I w Q 2 9 s d W 1 u c z w v S X R l b V B h d G g + P C 9 J d G V t T G 9 j Y X R p b 2 4 + P F N 0 Y W J s Z U V u d H J p Z X M g L z 4 8 L 0 l 0 Z W 0 + P E l 0 Z W 0 + P E l 0 Z W 1 M b 2 N h d G l v b j 4 8 S X R l b V R 5 c G U + R m 9 y b X V s Y T w v S X R l b V R 5 c G U + P E l 0 Z W 1 Q Y X R o P l N l Y 3 R p b 2 4 x L 0 F W R V J B R 0 U l M j B X Q U d F J T I w U k F U R S 9 S Z W 5 h b W V k J T I w Q 2 9 s d W 1 u c z M 8 L 0 l 0 Z W 1 Q Y X R o P j w v S X R l b U x v Y 2 F 0 a W 9 u P j x T d G F i b G V F b n R y a W V z I C 8 + P C 9 J d G V t P j x J d G V t P j x J d G V t T G 9 j Y X R p b 2 4 + P E l 0 Z W 1 U e X B l P k Z v c m 1 1 b G E 8 L 0 l 0 Z W 1 U e X B l P j x J d G V t U G F 0 a D 5 T Z W N 0 a W 9 u M S 9 B V k V S Q U d F J T I w V 0 F H R S U y M F J B V E U v T W V y Z 2 V k J T I w U X V l c m l l c z I 8 L 0 l 0 Z W 1 Q Y X R o P j w v S X R l b U x v Y 2 F 0 a W 9 u P j x T d G F i b G V F b n R y a W V z I C 8 + P C 9 J d G V t P j x J d G V t P j x J d G V t T G 9 j Y X R p b 2 4 + P E l 0 Z W 1 U e X B l P k Z v c m 1 1 b G E 8 L 0 l 0 Z W 1 U e X B l P j x J d G V t U G F 0 a D 5 T Z W N 0 a W 9 u M S 9 B V k V S Q U d F J T I w V 0 F H R S U y M F J B V E U v R X h w Y W 5 k Z W Q l M j B J b m Z s Y X R p b 2 4 8 L 0 l 0 Z W 1 Q Y X R o P j w v S X R l b U x v Y 2 F 0 a W 9 u P j x T d G F i b G V F b n R y a W V z I C 8 + P C 9 J d G V t P j x J d G V t P j x J d G V t T G 9 j Y X R p b 2 4 + P E l 0 Z W 1 U e X B l P k Z v c m 1 1 b G E 8 L 0 l 0 Z W 1 U e X B l P j x J d G V t U G F 0 a D 5 T Z W N 0 a W 9 u M S 9 N R 0 5 S R U d B 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M 4 M z U 1 Z j U t Y T g 2 Z S 0 0 O D c x L W E y O W Q t Y W Y 2 O T c 1 M D h j N 2 M 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R 0 5 S R U d B X 1 8 y I i A v P j x F b n R y e S B U e X B l P S J G a W x s Z W R D b 2 1 w b G V 0 Z V J l c 3 V s d F R v V 2 9 y a 3 N o Z W V 0 I i B W Y W x 1 Z T 0 i b D E i I C 8 + P E V u d H J 5 I F R 5 c G U 9 I k F k Z G V k V G 9 E Y X R h T W 9 k Z W w i I F Z h b H V l P S J s M C I g L z 4 8 R W 5 0 c n k g V H l w Z T 0 i R m l s b E N v d W 5 0 I i B W Y W x 1 Z T 0 i b D c 0 M C I g L z 4 8 R W 5 0 c n k g V H l w Z T 0 i R m l s b E V y c m 9 y Q 2 9 k Z S I g V m F s d W U 9 I n N V b m t u b 3 d u I i A v P j x F b n R y e S B U e X B l P S J G a W x s R X J y b 3 J D b 3 V u d C I g V m F s d W U 9 I m w w I i A v P j x F b n R y e S B U e X B l P S J G a W x s T G F z d F V w Z G F 0 Z W Q i I F Z h b H V l P S J k M j A y N S 0 w M y 0 w M l Q x N j o y N D o 0 N y 4 1 M T M 0 M T Q 5 W i I g L z 4 8 R W 5 0 c n k g V H l w Z T 0 i R m l s b E N v b H V t b l R 5 c G V z I i B W Y W x 1 Z T 0 i c 0 J n W U d C Z 1 l H Q m d Z R 0 J n W U d C Z 1 l H Q m d Z R 0 J n W U d C Z 1 l H Q m d Z R 0 J n W U c i I C 8 + P E V u d H J 5 I F R 5 c G U 9 I k Z p b G x D b 2 x 1 b W 5 O Y W 1 l c y I g V m F s d W U 9 I n N b J n F 1 b 3 Q 7 c 3 R h d G V f b m F t Z S Z x d W 9 0 O y w m c X V v d D t k a X N 0 c m l j d F 9 u Y W 1 l J n F 1 b 3 Q 7 L C Z x d W 9 0 O 1 R v d G F s I E 5 v L i B v Z i B K b 2 J D Y X J k c y B p c 3 N 1 Z W Q m c X V v d D s s J n F 1 b 3 Q 7 V G 9 0 Y W w g T m 8 u I G 9 m I F d v c m t l c n M m c X V v d D s s J n F 1 b 3 Q 7 V G 9 0 Y W w g T m 8 u I G 9 m I E F j d G l 2 Z S B K b 2 I g Q 2 F y Z H M m c X V v d D s s J n F 1 b 3 Q 7 V G 9 0 Y W w g T m 8 u I G 9 m I E F j d G l 2 Z S B X b 3 J r Z X J z J n F 1 b 3 Q 7 L C Z x d W 9 0 O 1 N D I H d v c m t l c n M g Y W d h a W 5 z d C B h Y 3 R p d m U g d 2 9 y a 2 V y c y Z x d W 9 0 O y w m c X V v d D t T V C B 3 b 3 J r Z X J z I G F n Y W l u c 3 Q g Y W N 0 a X Z l I H d v c m t l c n M m c X V v d D s s J n F 1 b 3 Q 7 Q X B w c m 9 2 Z W Q g T G F i b 3 V y I E J 1 Z G d l d C Z x d W 9 0 O y w m c X V v d D t Q Z X J z b 2 5 k Y X l z I G 9 m I E N l b n R y Y W w g T G l h Y m l s a X R 5 I H N v I G Z h c i Z x d W 9 0 O y w m c X V v d D t T Q y B w Z X J z b 2 5 k Y X l z J n F 1 b 3 Q 7 L C Z x d W 9 0 O 1 N U I H B l c n N v b m R h e X M m c X V v d D s s J n F 1 b 3 Q 7 V 2 9 t Z W 4 g U G V y c 2 9 u Z G F 5 c y Z x d W 9 0 O y w m c X V v d D t B d m V y Y W d l I G R h e X M g b 2 Y g Z W 1 w b G 9 5 b W V u d C B w c m 9 2 a W R l Z C B w Z X I g S G 9 1 c 2 V o b 2 x k J n F 1 b 3 Q 7 L C Z x d W 9 0 O 0 F 2 Z X J h Z 2 U g V 2 F n Z S B y Y X R l I H B l c i B k Y X k g c G V y I H B l c n N v b i h S c y 4 p J n F 1 b 3 Q 7 L C Z x d W 9 0 O 1 R v d G F s I E 5 v I G 9 m I E h I c y B j b 2 1 w b G V 0 Z W Q g M T A w I E R h e X M g b 2 Y g V 2 F n Z S B F b X B s b 3 l t Z W 5 0 J n F 1 b 3 Q 7 L C Z x d W 9 0 O 1 R v d G F s I E h v d X N l a G 9 s Z H M g V 2 9 y a 2 V k J n F 1 b 3 Q 7 L C Z x d W 9 0 O 1 R v d G F s I E l u Z G l 2 a W R 1 Y W x z I F d v c m t l Z C Z x d W 9 0 O y w m c X V v d D t E a W Z m Z X J l b n R s e S B h Y m x l Z C B w Z X J z b 2 5 z I H d v c m t l Z C Z x d W 9 0 O y w m c X V v d D t O d W 1 i Z X I g b 2 Y g R 1 B z I H d p d G g g T k l M I G V 4 c C Z x d W 9 0 O y w m c X V v d D t U b 3 R h b C B O b y 4 g b 2 Y g V 2 9 y a 3 M g V G F r Z W 5 1 c C A o T m V 3 K 1 N w a W x s I E 9 2 Z X I p J n F 1 b 3 Q 7 L C Z x d W 9 0 O 0 5 1 b W J l c i B v Z i B P b m d v a W 5 n I F d v c m t z J n F 1 b 3 Q 7 L C Z x d W 9 0 O 0 5 1 b W J l c i B v Z i B D b 2 1 w b G V 0 Z W Q g V 2 9 y a 3 M m c X V v d D s s J n F 1 b 3 Q 7 J S B v Z i B O U k 0 g R X h w Z W 5 k a X R 1 c m U o U H V i b G l j I C s g S W 5 k a X Z p Z H V h b C k m c X V v d D s s J n F 1 b 3 Q 7 J S B v Z i B D Y X R l Z 2 9 y e S B C I F d v c m t z J n F 1 b 3 Q 7 L C Z x d W 9 0 O y U g b 2 Y g R X h w Z W 5 k a X R 1 c m U g b 2 4 g Q W d y a W N 1 b H R 1 c m U g X H U w M D I 2 I E F n c m l j d W x 0 d X J l I E F s b G l l Z C B X b 3 J r c y Z x d W 9 0 O y w m c X V v d D t U b 3 R h b C B F e H A o U n M u I G l u I E x h a 2 h z L i k m c X V v d D s s J n F 1 b 3 Q 7 V 2 F n Z X M o U n M u I E l u I E x h a 2 h z K S Z x d W 9 0 O y w m c X V v d D t N Y X R l c m l h b C B h b m Q g c 2 t p b G x l Z C B X Y W d l c y h S c y 4 g S W 4 g T G F r a H M p J n F 1 b 3 Q 7 L C Z x d W 9 0 O 1 R v d G F s I E F k b S B F e H B l b m R p d H V y Z S A o U n M u I G l u I E x h a 2 h z L i k 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T U d O U k V H Q S A o M i k v Q X V 0 b 1 J l b W 9 2 Z W R D b 2 x 1 b W 5 z M S 5 7 c 3 R h d G V f b m F t Z S w w f S Z x d W 9 0 O y w m c X V v d D t T Z W N 0 a W 9 u M S 9 N R 0 5 S R U d B I C g y K S 9 B d X R v U m V t b 3 Z l Z E N v b H V t b n M x L n t k a X N 0 c m l j d F 9 u Y W 1 l L D F 9 J n F 1 b 3 Q 7 L C Z x d W 9 0 O 1 N l Y 3 R p b 2 4 x L 0 1 H T l J F R 0 E g K D I p L 0 F 1 d G 9 S Z W 1 v d m V k Q 2 9 s d W 1 u c z E u e 1 R v d G F s I E 5 v L i B v Z i B K b 2 J D Y X J k c y B p c 3 N 1 Z W Q s M n 0 m c X V v d D s s J n F 1 b 3 Q 7 U 2 V j d G l v b j E v T U d O U k V H Q S A o M i k v Q X V 0 b 1 J l b W 9 2 Z W R D b 2 x 1 b W 5 z M S 5 7 V G 9 0 Y W w g T m 8 u I G 9 m I F d v c m t l c n M s M 3 0 m c X V v d D s s J n F 1 b 3 Q 7 U 2 V j d G l v b j E v T U d O U k V H Q S A o M i k v Q X V 0 b 1 J l b W 9 2 Z W R D b 2 x 1 b W 5 z M S 5 7 V G 9 0 Y W w g T m 8 u I G 9 m I E F j d G l 2 Z S B K b 2 I g Q 2 F y Z H M s N H 0 m c X V v d D s s J n F 1 b 3 Q 7 U 2 V j d G l v b j E v T U d O U k V H Q S A o M i k v Q X V 0 b 1 J l b W 9 2 Z W R D b 2 x 1 b W 5 z M S 5 7 V G 9 0 Y W w g T m 8 u I G 9 m I E F j d G l 2 Z S B X b 3 J r Z X J z L D V 9 J n F 1 b 3 Q 7 L C Z x d W 9 0 O 1 N l Y 3 R p b 2 4 x L 0 1 H T l J F R 0 E g K D I p L 0 F 1 d G 9 S Z W 1 v d m V k Q 2 9 s d W 1 u c z E u e 1 N D I H d v c m t l c n M g Y W d h a W 5 z d C B h Y 3 R p d m U g d 2 9 y a 2 V y c y w 2 f S Z x d W 9 0 O y w m c X V v d D t T Z W N 0 a W 9 u M S 9 N R 0 5 S R U d B I C g y K S 9 B d X R v U m V t b 3 Z l Z E N v b H V t b n M x L n t T V C B 3 b 3 J r Z X J z I G F n Y W l u c 3 Q g Y W N 0 a X Z l I H d v c m t l c n M s N 3 0 m c X V v d D s s J n F 1 b 3 Q 7 U 2 V j d G l v b j E v T U d O U k V H Q S A o M i k v Q X V 0 b 1 J l b W 9 2 Z W R D b 2 x 1 b W 5 z M S 5 7 Q X B w c m 9 2 Z W Q g T G F i b 3 V y I E J 1 Z G d l d C w 4 f S Z x d W 9 0 O y w m c X V v d D t T Z W N 0 a W 9 u M S 9 N R 0 5 S R U d B I C g y K S 9 B d X R v U m V t b 3 Z l Z E N v b H V t b n M x L n t Q Z X J z b 2 5 k Y X l z I G 9 m I E N l b n R y Y W w g T G l h Y m l s a X R 5 I H N v I G Z h c i w 5 f S Z x d W 9 0 O y w m c X V v d D t T Z W N 0 a W 9 u M S 9 N R 0 5 S R U d B I C g y K S 9 B d X R v U m V t b 3 Z l Z E N v b H V t b n M x L n t T Q y B w Z X J z b 2 5 k Y X l z L D E w f S Z x d W 9 0 O y w m c X V v d D t T Z W N 0 a W 9 u M S 9 N R 0 5 S R U d B I C g y K S 9 B d X R v U m V t b 3 Z l Z E N v b H V t b n M x L n t T V C B w Z X J z b 2 5 k Y X l z L D E x f S Z x d W 9 0 O y w m c X V v d D t T Z W N 0 a W 9 u M S 9 N R 0 5 S R U d B I C g y K S 9 B d X R v U m V t b 3 Z l Z E N v b H V t b n M x L n t X b 2 1 l b i B Q Z X J z b 2 5 k Y X l z L D E y f S Z x d W 9 0 O y w m c X V v d D t T Z W N 0 a W 9 u M S 9 N R 0 5 S R U d B I C g y K S 9 B d X R v U m V t b 3 Z l Z E N v b H V t b n M x L n t B d m V y Y W d l I G R h e X M g b 2 Y g Z W 1 w b G 9 5 b W V u d C B w c m 9 2 a W R l Z C B w Z X I g S G 9 1 c 2 V o b 2 x k L D E z f S Z x d W 9 0 O y w m c X V v d D t T Z W N 0 a W 9 u M S 9 N R 0 5 S R U d B I C g y K S 9 B d X R v U m V t b 3 Z l Z E N v b H V t b n M x L n t B d m V y Y W d l I F d h Z 2 U g c m F 0 Z S B w Z X I g Z G F 5 I H B l c i B w Z X J z b 2 4 o U n M u K S w x N H 0 m c X V v d D s s J n F 1 b 3 Q 7 U 2 V j d G l v b j E v T U d O U k V H Q S A o M i k v Q X V 0 b 1 J l b W 9 2 Z W R D b 2 x 1 b W 5 z M S 5 7 V G 9 0 Y W w g T m 8 g b 2 Y g S E h z I G N v b X B s Z X R l Z C A x M D A g R G F 5 c y B v Z i B X Y W d l I E V t c G x v e W 1 l b n Q s M T V 9 J n F 1 b 3 Q 7 L C Z x d W 9 0 O 1 N l Y 3 R p b 2 4 x L 0 1 H T l J F R 0 E g K D I p L 0 F 1 d G 9 S Z W 1 v d m V k Q 2 9 s d W 1 u c z E u e 1 R v d G F s I E h v d X N l a G 9 s Z H M g V 2 9 y a 2 V k L D E 2 f S Z x d W 9 0 O y w m c X V v d D t T Z W N 0 a W 9 u M S 9 N R 0 5 S R U d B I C g y K S 9 B d X R v U m V t b 3 Z l Z E N v b H V t b n M x L n t U b 3 R h b C B J b m R p d m l k d W F s c y B X b 3 J r Z W Q s M T d 9 J n F 1 b 3 Q 7 L C Z x d W 9 0 O 1 N l Y 3 R p b 2 4 x L 0 1 H T l J F R 0 E g K D I p L 0 F 1 d G 9 S Z W 1 v d m V k Q 2 9 s d W 1 u c z E u e 0 R p Z m Z l c m V u d G x 5 I G F i b G V k I H B l c n N v b n M g d 2 9 y a 2 V k L D E 4 f S Z x d W 9 0 O y w m c X V v d D t T Z W N 0 a W 9 u M S 9 N R 0 5 S R U d B I C g y K S 9 B d X R v U m V t b 3 Z l Z E N v b H V t b n M x L n t O d W 1 i Z X I g b 2 Y g R 1 B z I H d p d G g g T k l M I G V 4 c C w x O X 0 m c X V v d D s s J n F 1 b 3 Q 7 U 2 V j d G l v b j E v T U d O U k V H Q S A o M i k v Q X V 0 b 1 J l b W 9 2 Z W R D b 2 x 1 b W 5 z M S 5 7 V G 9 0 Y W w g T m 8 u I G 9 m I F d v c m t z I F R h a 2 V u d X A g K E 5 l d y t T c G l s b C B P d m V y K S w y M H 0 m c X V v d D s s J n F 1 b 3 Q 7 U 2 V j d G l v b j E v T U d O U k V H Q S A o M i k v Q X V 0 b 1 J l b W 9 2 Z W R D b 2 x 1 b W 5 z M S 5 7 T n V t Y m V y I G 9 m I E 9 u Z 2 9 p b m c g V 2 9 y a 3 M s M j F 9 J n F 1 b 3 Q 7 L C Z x d W 9 0 O 1 N l Y 3 R p b 2 4 x L 0 1 H T l J F R 0 E g K D I p L 0 F 1 d G 9 S Z W 1 v d m V k Q 2 9 s d W 1 u c z E u e 0 5 1 b W J l c i B v Z i B D b 2 1 w b G V 0 Z W Q g V 2 9 y a 3 M s M j J 9 J n F 1 b 3 Q 7 L C Z x d W 9 0 O 1 N l Y 3 R p b 2 4 x L 0 1 H T l J F R 0 E g K D I p L 0 F 1 d G 9 S Z W 1 v d m V k Q 2 9 s d W 1 u c z E u e y U g b 2 Y g T l J N I E V 4 c G V u Z G l 0 d X J l K F B 1 Y m x p Y y A r I E l u Z G l 2 a W R 1 Y W w p L D I z f S Z x d W 9 0 O y w m c X V v d D t T Z W N 0 a W 9 u M S 9 N R 0 5 S R U d B I C g y K S 9 B d X R v U m V t b 3 Z l Z E N v b H V t b n M x L n s l I G 9 m I E N h d G V n b 3 J 5 I E I g V 2 9 y a 3 M s M j R 9 J n F 1 b 3 Q 7 L C Z x d W 9 0 O 1 N l Y 3 R p b 2 4 x L 0 1 H T l J F R 0 E g K D I p L 0 F 1 d G 9 S Z W 1 v d m V k Q 2 9 s d W 1 u c z E u e y U g b 2 Y g R X h w Z W 5 k a X R 1 c m U g b 2 4 g Q W d y a W N 1 b H R 1 c m U g X H U w M D I 2 I E F n c m l j d W x 0 d X J l I E F s b G l l Z C B X b 3 J r c y w y N X 0 m c X V v d D s s J n F 1 b 3 Q 7 U 2 V j d G l v b j E v T U d O U k V H Q S A o M i k v Q X V 0 b 1 J l b W 9 2 Z W R D b 2 x 1 b W 5 z M S 5 7 V G 9 0 Y W w g R X h w K F J z L i B p b i B M Y W t o c y 4 p L D I 2 f S Z x d W 9 0 O y w m c X V v d D t T Z W N 0 a W 9 u M S 9 N R 0 5 S R U d B I C g y K S 9 B d X R v U m V t b 3 Z l Z E N v b H V t b n M x L n t X Y W d l c y h S c y 4 g S W 4 g T G F r a H M p L D I 3 f S Z x d W 9 0 O y w m c X V v d D t T Z W N 0 a W 9 u M S 9 N R 0 5 S R U d B I C g y K S 9 B d X R v U m V t b 3 Z l Z E N v b H V t b n M x L n t N Y X R l c m l h b C B h b m Q g c 2 t p b G x l Z C B X Y W d l c y h S c y 4 g S W 4 g T G F r a H M p L D I 4 f S Z x d W 9 0 O y w m c X V v d D t T Z W N 0 a W 9 u M S 9 N R 0 5 S R U d B I C g y K S 9 B d X R v U m V t b 3 Z l Z E N v b H V t b n M x L n t U b 3 R h b C B B Z G 0 g R X h w Z W 5 k a X R 1 c m U g K F J z L i B p b i B M Y W t o c y 4 p L D I 5 f S Z x d W 9 0 O 1 0 s J n F 1 b 3 Q 7 Q 2 9 s d W 1 u Q 2 9 1 b n Q m c X V v d D s 6 M z A s J n F 1 b 3 Q 7 S 2 V 5 Q 2 9 s d W 1 u T m F t Z X M m c X V v d D s 6 W 1 0 s J n F 1 b 3 Q 7 Q 2 9 s d W 1 u S W R l b n R p d G l l c y Z x d W 9 0 O z p b J n F 1 b 3 Q 7 U 2 V j d G l v b j E v T U d O U k V H Q S A o M i k v Q X V 0 b 1 J l b W 9 2 Z W R D b 2 x 1 b W 5 z M S 5 7 c 3 R h d G V f b m F t Z S w w f S Z x d W 9 0 O y w m c X V v d D t T Z W N 0 a W 9 u M S 9 N R 0 5 S R U d B I C g y K S 9 B d X R v U m V t b 3 Z l Z E N v b H V t b n M x L n t k a X N 0 c m l j d F 9 u Y W 1 l L D F 9 J n F 1 b 3 Q 7 L C Z x d W 9 0 O 1 N l Y 3 R p b 2 4 x L 0 1 H T l J F R 0 E g K D I p L 0 F 1 d G 9 S Z W 1 v d m V k Q 2 9 s d W 1 u c z E u e 1 R v d G F s I E 5 v L i B v Z i B K b 2 J D Y X J k c y B p c 3 N 1 Z W Q s M n 0 m c X V v d D s s J n F 1 b 3 Q 7 U 2 V j d G l v b j E v T U d O U k V H Q S A o M i k v Q X V 0 b 1 J l b W 9 2 Z W R D b 2 x 1 b W 5 z M S 5 7 V G 9 0 Y W w g T m 8 u I G 9 m I F d v c m t l c n M s M 3 0 m c X V v d D s s J n F 1 b 3 Q 7 U 2 V j d G l v b j E v T U d O U k V H Q S A o M i k v Q X V 0 b 1 J l b W 9 2 Z W R D b 2 x 1 b W 5 z M S 5 7 V G 9 0 Y W w g T m 8 u I G 9 m I E F j d G l 2 Z S B K b 2 I g Q 2 F y Z H M s N H 0 m c X V v d D s s J n F 1 b 3 Q 7 U 2 V j d G l v b j E v T U d O U k V H Q S A o M i k v Q X V 0 b 1 J l b W 9 2 Z W R D b 2 x 1 b W 5 z M S 5 7 V G 9 0 Y W w g T m 8 u I G 9 m I E F j d G l 2 Z S B X b 3 J r Z X J z L D V 9 J n F 1 b 3 Q 7 L C Z x d W 9 0 O 1 N l Y 3 R p b 2 4 x L 0 1 H T l J F R 0 E g K D I p L 0 F 1 d G 9 S Z W 1 v d m V k Q 2 9 s d W 1 u c z E u e 1 N D I H d v c m t l c n M g Y W d h a W 5 z d C B h Y 3 R p d m U g d 2 9 y a 2 V y c y w 2 f S Z x d W 9 0 O y w m c X V v d D t T Z W N 0 a W 9 u M S 9 N R 0 5 S R U d B I C g y K S 9 B d X R v U m V t b 3 Z l Z E N v b H V t b n M x L n t T V C B 3 b 3 J r Z X J z I G F n Y W l u c 3 Q g Y W N 0 a X Z l I H d v c m t l c n M s N 3 0 m c X V v d D s s J n F 1 b 3 Q 7 U 2 V j d G l v b j E v T U d O U k V H Q S A o M i k v Q X V 0 b 1 J l b W 9 2 Z W R D b 2 x 1 b W 5 z M S 5 7 Q X B w c m 9 2 Z W Q g T G F i b 3 V y I E J 1 Z G d l d C w 4 f S Z x d W 9 0 O y w m c X V v d D t T Z W N 0 a W 9 u M S 9 N R 0 5 S R U d B I C g y K S 9 B d X R v U m V t b 3 Z l Z E N v b H V t b n M x L n t Q Z X J z b 2 5 k Y X l z I G 9 m I E N l b n R y Y W w g T G l h Y m l s a X R 5 I H N v I G Z h c i w 5 f S Z x d W 9 0 O y w m c X V v d D t T Z W N 0 a W 9 u M S 9 N R 0 5 S R U d B I C g y K S 9 B d X R v U m V t b 3 Z l Z E N v b H V t b n M x L n t T Q y B w Z X J z b 2 5 k Y X l z L D E w f S Z x d W 9 0 O y w m c X V v d D t T Z W N 0 a W 9 u M S 9 N R 0 5 S R U d B I C g y K S 9 B d X R v U m V t b 3 Z l Z E N v b H V t b n M x L n t T V C B w Z X J z b 2 5 k Y X l z L D E x f S Z x d W 9 0 O y w m c X V v d D t T Z W N 0 a W 9 u M S 9 N R 0 5 S R U d B I C g y K S 9 B d X R v U m V t b 3 Z l Z E N v b H V t b n M x L n t X b 2 1 l b i B Q Z X J z b 2 5 k Y X l z L D E y f S Z x d W 9 0 O y w m c X V v d D t T Z W N 0 a W 9 u M S 9 N R 0 5 S R U d B I C g y K S 9 B d X R v U m V t b 3 Z l Z E N v b H V t b n M x L n t B d m V y Y W d l I G R h e X M g b 2 Y g Z W 1 w b G 9 5 b W V u d C B w c m 9 2 a W R l Z C B w Z X I g S G 9 1 c 2 V o b 2 x k L D E z f S Z x d W 9 0 O y w m c X V v d D t T Z W N 0 a W 9 u M S 9 N R 0 5 S R U d B I C g y K S 9 B d X R v U m V t b 3 Z l Z E N v b H V t b n M x L n t B d m V y Y W d l I F d h Z 2 U g c m F 0 Z S B w Z X I g Z G F 5 I H B l c i B w Z X J z b 2 4 o U n M u K S w x N H 0 m c X V v d D s s J n F 1 b 3 Q 7 U 2 V j d G l v b j E v T U d O U k V H Q S A o M i k v Q X V 0 b 1 J l b W 9 2 Z W R D b 2 x 1 b W 5 z M S 5 7 V G 9 0 Y W w g T m 8 g b 2 Y g S E h z I G N v b X B s Z X R l Z C A x M D A g R G F 5 c y B v Z i B X Y W d l I E V t c G x v e W 1 l b n Q s M T V 9 J n F 1 b 3 Q 7 L C Z x d W 9 0 O 1 N l Y 3 R p b 2 4 x L 0 1 H T l J F R 0 E g K D I p L 0 F 1 d G 9 S Z W 1 v d m V k Q 2 9 s d W 1 u c z E u e 1 R v d G F s I E h v d X N l a G 9 s Z H M g V 2 9 y a 2 V k L D E 2 f S Z x d W 9 0 O y w m c X V v d D t T Z W N 0 a W 9 u M S 9 N R 0 5 S R U d B I C g y K S 9 B d X R v U m V t b 3 Z l Z E N v b H V t b n M x L n t U b 3 R h b C B J b m R p d m l k d W F s c y B X b 3 J r Z W Q s M T d 9 J n F 1 b 3 Q 7 L C Z x d W 9 0 O 1 N l Y 3 R p b 2 4 x L 0 1 H T l J F R 0 E g K D I p L 0 F 1 d G 9 S Z W 1 v d m V k Q 2 9 s d W 1 u c z E u e 0 R p Z m Z l c m V u d G x 5 I G F i b G V k I H B l c n N v b n M g d 2 9 y a 2 V k L D E 4 f S Z x d W 9 0 O y w m c X V v d D t T Z W N 0 a W 9 u M S 9 N R 0 5 S R U d B I C g y K S 9 B d X R v U m V t b 3 Z l Z E N v b H V t b n M x L n t O d W 1 i Z X I g b 2 Y g R 1 B z I H d p d G g g T k l M I G V 4 c C w x O X 0 m c X V v d D s s J n F 1 b 3 Q 7 U 2 V j d G l v b j E v T U d O U k V H Q S A o M i k v Q X V 0 b 1 J l b W 9 2 Z W R D b 2 x 1 b W 5 z M S 5 7 V G 9 0 Y W w g T m 8 u I G 9 m I F d v c m t z I F R h a 2 V u d X A g K E 5 l d y t T c G l s b C B P d m V y K S w y M H 0 m c X V v d D s s J n F 1 b 3 Q 7 U 2 V j d G l v b j E v T U d O U k V H Q S A o M i k v Q X V 0 b 1 J l b W 9 2 Z W R D b 2 x 1 b W 5 z M S 5 7 T n V t Y m V y I G 9 m I E 9 u Z 2 9 p b m c g V 2 9 y a 3 M s M j F 9 J n F 1 b 3 Q 7 L C Z x d W 9 0 O 1 N l Y 3 R p b 2 4 x L 0 1 H T l J F R 0 E g K D I p L 0 F 1 d G 9 S Z W 1 v d m V k Q 2 9 s d W 1 u c z E u e 0 5 1 b W J l c i B v Z i B D b 2 1 w b G V 0 Z W Q g V 2 9 y a 3 M s M j J 9 J n F 1 b 3 Q 7 L C Z x d W 9 0 O 1 N l Y 3 R p b 2 4 x L 0 1 H T l J F R 0 E g K D I p L 0 F 1 d G 9 S Z W 1 v d m V k Q 2 9 s d W 1 u c z E u e y U g b 2 Y g T l J N I E V 4 c G V u Z G l 0 d X J l K F B 1 Y m x p Y y A r I E l u Z G l 2 a W R 1 Y W w p L D I z f S Z x d W 9 0 O y w m c X V v d D t T Z W N 0 a W 9 u M S 9 N R 0 5 S R U d B I C g y K S 9 B d X R v U m V t b 3 Z l Z E N v b H V t b n M x L n s l I G 9 m I E N h d G V n b 3 J 5 I E I g V 2 9 y a 3 M s M j R 9 J n F 1 b 3 Q 7 L C Z x d W 9 0 O 1 N l Y 3 R p b 2 4 x L 0 1 H T l J F R 0 E g K D I p L 0 F 1 d G 9 S Z W 1 v d m V k Q 2 9 s d W 1 u c z E u e y U g b 2 Y g R X h w Z W 5 k a X R 1 c m U g b 2 4 g Q W d y a W N 1 b H R 1 c m U g X H U w M D I 2 I E F n c m l j d W x 0 d X J l I E F s b G l l Z C B X b 3 J r c y w y N X 0 m c X V v d D s s J n F 1 b 3 Q 7 U 2 V j d G l v b j E v T U d O U k V H Q S A o M i k v Q X V 0 b 1 J l b W 9 2 Z W R D b 2 x 1 b W 5 z M S 5 7 V G 9 0 Y W w g R X h w K F J z L i B p b i B M Y W t o c y 4 p L D I 2 f S Z x d W 9 0 O y w m c X V v d D t T Z W N 0 a W 9 u M S 9 N R 0 5 S R U d B I C g y K S 9 B d X R v U m V t b 3 Z l Z E N v b H V t b n M x L n t X Y W d l c y h S c y 4 g S W 4 g T G F r a H M p L D I 3 f S Z x d W 9 0 O y w m c X V v d D t T Z W N 0 a W 9 u M S 9 N R 0 5 S R U d B I C g y K S 9 B d X R v U m V t b 3 Z l Z E N v b H V t b n M x L n t N Y X R l c m l h b C B h b m Q g c 2 t p b G x l Z C B X Y W d l c y h S c y 4 g S W 4 g T G F r a H M p L D I 4 f S Z x d W 9 0 O y w m c X V v d D t T Z W N 0 a W 9 u M S 9 N R 0 5 S R U d B I C g y K S 9 B d X R v U m V t b 3 Z l Z E N v b H V t b n M x L n t U b 3 R h b C B B Z G 0 g R X h w Z W 5 k a X R 1 c m U g K F J z L i B p b i B M Y W t o c y 4 p L D I 5 f S Z x d W 9 0 O 1 0 s J n F 1 b 3 Q 7 U m V s Y X R p b 2 5 z a G l w S W 5 m b y Z x d W 9 0 O z p b X X 0 i I C 8 + P C 9 T d G F i b G V F b n R y a W V z P j w v S X R l b T 4 8 S X R l b T 4 8 S X R l b U x v Y 2 F 0 a W 9 u P j x J d G V t V H l w Z T 5 G b 3 J t d W x h P C 9 J d G V t V H l w Z T 4 8 S X R l b V B h d G g + U 2 V j d G l v b j E v T U d O U k V H Q S U y M C g y K S 9 T b 3 V y Y 2 U 8 L 0 l 0 Z W 1 Q Y X R o P j w v S X R l b U x v Y 2 F 0 a W 9 u P j x T d G F i b G V F b n R y a W V z I C 8 + P C 9 J d G V t P j x J d G V t P j x J d G V t T G 9 j Y X R p b 2 4 + P E l 0 Z W 1 U e X B l P k Z v c m 1 1 b G E 8 L 0 l 0 Z W 1 U e X B l P j x J d G V t U G F 0 a D 5 T Z W N 0 a W 9 u M S 9 N R 0 5 S R U d B J T I w K D I p L 1 B y b 2 1 v d G V k J T I w S G V h Z G V y c z w v S X R l b V B h d G g + P C 9 J d G V t T G 9 j Y X R p b 2 4 + P F N 0 Y W J s Z U V u d H J p Z X M g L z 4 8 L 0 l 0 Z W 0 + P C 9 J d G V t c z 4 8 L 0 x v Y 2 F s U G F j a 2 F n Z U 1 l d G F k Y X R h R m l s Z T 4 W A A A A U E s F B g A A A A A A A A A A A A A A A A A A A A A A A C Y B A A A B A A A A 0 I y d 3 w E V 0 R G M e g D A T 8 K X 6 w E A A A D / M h o c b K J 4 R 4 o Y Z g 1 x U p U m A A A A A A I A A A A A A B B m A A A A A Q A A I A A A A G M 1 V C h e I x F i 0 f u U h U F U V + G F v M m X C f n 4 A P 0 p 1 M q 0 t c R Y A A A A A A 6 A A A A A A g A A I A A A A B O P W B Y h M / e g C S 4 U R W D t M B y L 2 6 l S B V W 9 b 4 T b Q m u n j M D m U A A A A D w P 7 W y Y / w 6 s 8 M c t R 9 3 y R B 8 z a C 8 g O c R U + L G Y S q Z 4 A r d C R 9 P x c q l y u a l 1 L X k 5 s B q o G 3 6 H V U 0 b I k s a M F v I x P 6 f v 8 3 Y 6 Q V x + U A 7 1 O L I J U K k b 1 d q Q A A A A D Z q 4 K K W 7 + J H D b 5 P H t u 0 K 9 h B e z s f r k r U / o E m R W q r j A d 1 + P b 3 c R x S T z 1 A J 1 F w u o J G e m i 3 D E C a p i 0 n s h D A W I y 4 g F 8 = < / D a t a M a s h u p > 
</file>

<file path=customXml/itemProps1.xml><?xml version="1.0" encoding="utf-8"?>
<ds:datastoreItem xmlns:ds="http://schemas.openxmlformats.org/officeDocument/2006/customXml" ds:itemID="{AC6F4D1E-269E-4B03-801B-0819436CAE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Job Card Utilization rate</vt:lpstr>
      <vt:lpstr>JCU RATE DASHBOARD</vt:lpstr>
      <vt:lpstr>Worker Participation</vt:lpstr>
      <vt:lpstr>Inclusivity in MGNREGA Employm</vt:lpstr>
      <vt:lpstr>Employment Duration</vt:lpstr>
      <vt:lpstr>Wage Rate</vt:lpstr>
      <vt:lpstr>Sheet6</vt:lpstr>
      <vt:lpstr>MGNREGA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Anila Kathi</dc:creator>
  <cp:lastModifiedBy>Anila Kathi</cp:lastModifiedBy>
  <dcterms:created xsi:type="dcterms:W3CDTF">2025-03-02T08:41:22Z</dcterms:created>
  <dcterms:modified xsi:type="dcterms:W3CDTF">2025-03-04T17:03:32Z</dcterms:modified>
</cp:coreProperties>
</file>