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jeichman\Documents\gamsdir\projdir\RODeO\Projects\VTA_bus_project\Output\"/>
    </mc:Choice>
  </mc:AlternateContent>
  <xr:revisionPtr revIDLastSave="0" documentId="13_ncr:1_{379E6191-F51C-4ED4-A1DD-821B4691CB1A}" xr6:coauthVersionLast="34" xr6:coauthVersionMax="34" xr10:uidLastSave="{00000000-0000-0000-0000-000000000000}"/>
  <bookViews>
    <workbookView xWindow="0" yWindow="0" windowWidth="23040" windowHeight="8520" xr2:uid="{C4D1DF1B-2913-4695-9D5B-8F18C6155C3E}"/>
  </bookViews>
  <sheets>
    <sheet name="P1" sheetId="2" r:id="rId1"/>
    <sheet name="LnkTbl" sheetId="1" r:id="rId2"/>
  </sheets>
  <definedNames>
    <definedName name="Slicer_Milage_filter">#N/A</definedName>
  </definedNames>
  <calcPr calcId="179021"/>
  <pivotCaches>
    <pivotCache cacheId="9" r:id="rId3"/>
    <pivotCache cacheId="1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mmary_cf15bd7b-b16d-4420-954f-15c856416a78" name="Summary" connection="Custom"/>
        </x15:modelTables>
      </x15:dataModel>
    </ext>
  </extLst>
</workbook>
</file>

<file path=xl/calcChain.xml><?xml version="1.0" encoding="utf-8"?>
<calcChain xmlns="http://schemas.openxmlformats.org/spreadsheetml/2006/main">
  <c r="M6" i="2" l="1"/>
  <c r="M7" i="2"/>
  <c r="M10" i="2"/>
  <c r="M11" i="2"/>
  <c r="M14" i="2"/>
  <c r="M15" i="2"/>
  <c r="M18" i="2"/>
  <c r="M19" i="2"/>
  <c r="M22" i="2"/>
  <c r="M23" i="2"/>
  <c r="M26" i="2"/>
  <c r="M27" i="2"/>
  <c r="M30" i="2"/>
  <c r="M31" i="2"/>
  <c r="M34" i="2"/>
  <c r="M35" i="2"/>
  <c r="M38" i="2"/>
  <c r="M39" i="2"/>
  <c r="M42" i="2"/>
  <c r="M43" i="2"/>
  <c r="M46" i="2"/>
  <c r="M47" i="2"/>
  <c r="M50" i="2"/>
  <c r="M51" i="2"/>
  <c r="M54" i="2"/>
  <c r="M55" i="2"/>
  <c r="M58" i="2"/>
  <c r="M59" i="2"/>
  <c r="M62" i="2"/>
  <c r="M63" i="2"/>
  <c r="M66" i="2"/>
  <c r="M67" i="2"/>
  <c r="M70" i="2"/>
  <c r="M71" i="2"/>
  <c r="M74" i="2"/>
  <c r="M75" i="2"/>
  <c r="M5" i="2"/>
  <c r="K6" i="2"/>
  <c r="K7" i="2"/>
  <c r="K8" i="2"/>
  <c r="K9" i="2"/>
  <c r="M9" i="2" s="1"/>
  <c r="K10" i="2"/>
  <c r="K11" i="2"/>
  <c r="K12" i="2"/>
  <c r="M12" i="2" s="1"/>
  <c r="K13" i="2"/>
  <c r="M13" i="2" s="1"/>
  <c r="K14" i="2"/>
  <c r="K15" i="2"/>
  <c r="K16" i="2"/>
  <c r="M16" i="2" s="1"/>
  <c r="K17" i="2"/>
  <c r="M17" i="2" s="1"/>
  <c r="K18" i="2"/>
  <c r="K19" i="2"/>
  <c r="K20" i="2"/>
  <c r="M20" i="2" s="1"/>
  <c r="K21" i="2"/>
  <c r="M21" i="2" s="1"/>
  <c r="K22" i="2"/>
  <c r="K23" i="2"/>
  <c r="K24" i="2"/>
  <c r="M24" i="2" s="1"/>
  <c r="K25" i="2"/>
  <c r="M25" i="2" s="1"/>
  <c r="K26" i="2"/>
  <c r="K27" i="2"/>
  <c r="K28" i="2"/>
  <c r="M28" i="2" s="1"/>
  <c r="K29" i="2"/>
  <c r="M29" i="2" s="1"/>
  <c r="K30" i="2"/>
  <c r="K31" i="2"/>
  <c r="K32" i="2"/>
  <c r="M32" i="2" s="1"/>
  <c r="K33" i="2"/>
  <c r="M33" i="2" s="1"/>
  <c r="K34" i="2"/>
  <c r="K35" i="2"/>
  <c r="K36" i="2"/>
  <c r="M36" i="2" s="1"/>
  <c r="K37" i="2"/>
  <c r="M37" i="2" s="1"/>
  <c r="K38" i="2"/>
  <c r="K39" i="2"/>
  <c r="K40" i="2"/>
  <c r="M40" i="2" s="1"/>
  <c r="K41" i="2"/>
  <c r="M41" i="2" s="1"/>
  <c r="K42" i="2"/>
  <c r="K43" i="2"/>
  <c r="K44" i="2"/>
  <c r="M44" i="2" s="1"/>
  <c r="K45" i="2"/>
  <c r="M45" i="2" s="1"/>
  <c r="K46" i="2"/>
  <c r="K47" i="2"/>
  <c r="K48" i="2"/>
  <c r="M48" i="2" s="1"/>
  <c r="K49" i="2"/>
  <c r="M49" i="2" s="1"/>
  <c r="K50" i="2"/>
  <c r="K51" i="2"/>
  <c r="K52" i="2"/>
  <c r="M52" i="2" s="1"/>
  <c r="K53" i="2"/>
  <c r="M53" i="2" s="1"/>
  <c r="K54" i="2"/>
  <c r="K55" i="2"/>
  <c r="K56" i="2"/>
  <c r="M56" i="2" s="1"/>
  <c r="K57" i="2"/>
  <c r="M57" i="2" s="1"/>
  <c r="K58" i="2"/>
  <c r="K59" i="2"/>
  <c r="K60" i="2"/>
  <c r="M60" i="2" s="1"/>
  <c r="K61" i="2"/>
  <c r="M61" i="2" s="1"/>
  <c r="K62" i="2"/>
  <c r="K63" i="2"/>
  <c r="K64" i="2"/>
  <c r="M64" i="2" s="1"/>
  <c r="K65" i="2"/>
  <c r="M65" i="2" s="1"/>
  <c r="K66" i="2"/>
  <c r="K67" i="2"/>
  <c r="K68" i="2"/>
  <c r="M68" i="2" s="1"/>
  <c r="K69" i="2"/>
  <c r="M69" i="2" s="1"/>
  <c r="K70" i="2"/>
  <c r="K71" i="2"/>
  <c r="K72" i="2"/>
  <c r="M72" i="2" s="1"/>
  <c r="K73" i="2"/>
  <c r="M73" i="2" s="1"/>
  <c r="K74" i="2"/>
  <c r="K75" i="2"/>
  <c r="K76" i="2"/>
  <c r="M76" i="2" s="1"/>
  <c r="K77" i="2"/>
  <c r="M77" i="2" s="1"/>
  <c r="K5" i="2"/>
  <c r="G77" i="2"/>
  <c r="H77" i="2"/>
  <c r="I77" i="2"/>
  <c r="J77" i="2"/>
  <c r="L5" i="2" l="1"/>
  <c r="L70" i="2"/>
  <c r="L62" i="2"/>
  <c r="L50" i="2"/>
  <c r="L34" i="2"/>
  <c r="L18" i="2"/>
  <c r="M8" i="2"/>
  <c r="L9" i="2"/>
  <c r="L13" i="2"/>
  <c r="L17" i="2"/>
  <c r="L21" i="2"/>
  <c r="L25" i="2"/>
  <c r="L29" i="2"/>
  <c r="L33" i="2"/>
  <c r="L37" i="2"/>
  <c r="L41" i="2"/>
  <c r="L45" i="2"/>
  <c r="L49" i="2"/>
  <c r="L53" i="2"/>
  <c r="L57" i="2"/>
  <c r="L77" i="2"/>
  <c r="L69" i="2"/>
  <c r="L61" i="2"/>
  <c r="L46" i="2"/>
  <c r="L30" i="2"/>
  <c r="L14" i="2"/>
  <c r="L8" i="2"/>
  <c r="L74" i="2"/>
  <c r="L66" i="2"/>
  <c r="L58" i="2"/>
  <c r="L42" i="2"/>
  <c r="L26" i="2"/>
  <c r="L10" i="2"/>
  <c r="L7" i="2"/>
  <c r="L73" i="2"/>
  <c r="L65" i="2"/>
  <c r="L54" i="2"/>
  <c r="L38" i="2"/>
  <c r="L22" i="2"/>
  <c r="L6" i="2"/>
  <c r="L76" i="2"/>
  <c r="L72" i="2"/>
  <c r="L68" i="2"/>
  <c r="L64" i="2"/>
  <c r="L60" i="2"/>
  <c r="L56" i="2"/>
  <c r="L52" i="2"/>
  <c r="L48" i="2"/>
  <c r="L44" i="2"/>
  <c r="L40" i="2"/>
  <c r="L36" i="2"/>
  <c r="L32" i="2"/>
  <c r="L28" i="2"/>
  <c r="L24" i="2"/>
  <c r="L20" i="2"/>
  <c r="L16" i="2"/>
  <c r="L12" i="2"/>
  <c r="L75" i="2"/>
  <c r="L71" i="2"/>
  <c r="L67" i="2"/>
  <c r="L63" i="2"/>
  <c r="L59" i="2"/>
  <c r="L55" i="2"/>
  <c r="L51" i="2"/>
  <c r="L47" i="2"/>
  <c r="L43" i="2"/>
  <c r="L39" i="2"/>
  <c r="L35" i="2"/>
  <c r="L31" i="2"/>
  <c r="L27" i="2"/>
  <c r="L23" i="2"/>
  <c r="L19" i="2"/>
  <c r="L15" i="2"/>
  <c r="L11"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5" i="2"/>
  <c r="J4"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H5" i="2"/>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G5" i="2"/>
  <c r="G6" i="2" s="1"/>
  <c r="G7" i="2" s="1"/>
  <c r="G8" i="2" s="1"/>
  <c r="G9" i="2" s="1"/>
  <c r="G10" i="2" s="1"/>
  <c r="G11" i="2" s="1"/>
  <c r="G12" i="2" s="1"/>
  <c r="G13" i="2" s="1"/>
  <c r="G14" i="2" s="1"/>
  <c r="G15" i="2" s="1"/>
  <c r="G16" i="2" s="1"/>
  <c r="G17" i="2" s="1"/>
  <c r="G18" i="2" s="1"/>
  <c r="G19" i="2" s="1"/>
  <c r="G20" i="2" s="1"/>
  <c r="G21" i="2" s="1"/>
  <c r="G22" i="2" s="1"/>
  <c r="G23" i="2" s="1"/>
  <c r="G24" i="2" s="1"/>
  <c r="G25" i="2" s="1"/>
  <c r="G26" i="2" s="1"/>
  <c r="G27" i="2" s="1"/>
  <c r="G28" i="2" s="1"/>
  <c r="G29" i="2" s="1"/>
  <c r="G30" i="2" s="1"/>
  <c r="G31" i="2" s="1"/>
  <c r="G32" i="2" s="1"/>
  <c r="G33" i="2" s="1"/>
  <c r="G34" i="2" s="1"/>
  <c r="G35" i="2" s="1"/>
  <c r="G36" i="2" s="1"/>
  <c r="G37" i="2" s="1"/>
  <c r="G38" i="2" s="1"/>
  <c r="G39" i="2" s="1"/>
  <c r="G40" i="2" s="1"/>
  <c r="G41" i="2" s="1"/>
  <c r="G42" i="2" s="1"/>
  <c r="G43" i="2" s="1"/>
  <c r="G44" i="2" s="1"/>
  <c r="G45" i="2" s="1"/>
  <c r="G46" i="2" s="1"/>
  <c r="G47" i="2" s="1"/>
  <c r="G48" i="2" s="1"/>
  <c r="G49" i="2" s="1"/>
  <c r="G50" i="2" s="1"/>
  <c r="G51" i="2" s="1"/>
  <c r="G52" i="2" s="1"/>
  <c r="G53" i="2" s="1"/>
  <c r="G54" i="2" s="1"/>
  <c r="G55" i="2" s="1"/>
  <c r="G56" i="2" s="1"/>
  <c r="G57" i="2" s="1"/>
  <c r="G58" i="2" s="1"/>
  <c r="G59" i="2" s="1"/>
  <c r="G60" i="2" s="1"/>
  <c r="G61" i="2" s="1"/>
  <c r="G62" i="2" s="1"/>
  <c r="G63" i="2" s="1"/>
  <c r="G64" i="2" s="1"/>
  <c r="G65" i="2" s="1"/>
  <c r="G66" i="2" s="1"/>
  <c r="G67" i="2" s="1"/>
  <c r="G68" i="2" s="1"/>
  <c r="G69" i="2" s="1"/>
  <c r="G70" i="2" s="1"/>
  <c r="G71" i="2" s="1"/>
  <c r="G72" i="2" s="1"/>
  <c r="G73" i="2" s="1"/>
  <c r="G74" i="2" s="1"/>
  <c r="G75" i="2" s="1"/>
  <c r="G76" i="2" s="1"/>
  <c r="I4" i="2"/>
  <c r="H4" i="2"/>
  <c r="G4" i="2"/>
  <c r="K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93A173-6FFD-46FF-8785-BA24BF42A12F}" name="Custom" type="100" refreshedVersion="6">
    <extLst>
      <ext xmlns:x15="http://schemas.microsoft.com/office/spreadsheetml/2010/11/main" uri="{DE250136-89BD-433C-8126-D09CA5730AF9}">
        <x15:connection id="03b9bae1-a82f-49c7-85f0-77fd06dd9ec3"/>
      </ext>
    </extLst>
  </connection>
  <connection id="2" xr16:uid="{32960DF3-F17B-47C1-9663-02C78EF3838F}"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<sst xmlns="http://schemas.openxmlformats.org/spreadsheetml/2006/main" count="150" uniqueCount="96">
  <si>
    <t>PGEA6</t>
  </si>
  <si>
    <t>Grand Total</t>
  </si>
  <si>
    <t>Block1271</t>
  </si>
  <si>
    <t>Block172</t>
  </si>
  <si>
    <t>Block182</t>
  </si>
  <si>
    <t>Block186</t>
  </si>
  <si>
    <t>Block191</t>
  </si>
  <si>
    <t>Block193</t>
  </si>
  <si>
    <t>Block194</t>
  </si>
  <si>
    <t>Block196</t>
  </si>
  <si>
    <t>Block197</t>
  </si>
  <si>
    <t>Block2672</t>
  </si>
  <si>
    <t>Block2673</t>
  </si>
  <si>
    <t>Block2678</t>
  </si>
  <si>
    <t>Block2679</t>
  </si>
  <si>
    <t>Block2681</t>
  </si>
  <si>
    <t>Block2682</t>
  </si>
  <si>
    <t>Block3173</t>
  </si>
  <si>
    <t>Block371</t>
  </si>
  <si>
    <t>Block372</t>
  </si>
  <si>
    <t>Block373</t>
  </si>
  <si>
    <t>Block374</t>
  </si>
  <si>
    <t>Block376</t>
  </si>
  <si>
    <t>Block377</t>
  </si>
  <si>
    <t>Block379</t>
  </si>
  <si>
    <t>Block4672</t>
  </si>
  <si>
    <t>Block471</t>
  </si>
  <si>
    <t>Block473</t>
  </si>
  <si>
    <t>Block474</t>
  </si>
  <si>
    <t>Block475</t>
  </si>
  <si>
    <t>Block476</t>
  </si>
  <si>
    <t>Block477</t>
  </si>
  <si>
    <t>Block4771</t>
  </si>
  <si>
    <t>Block4772</t>
  </si>
  <si>
    <t>Block478</t>
  </si>
  <si>
    <t>Block479</t>
  </si>
  <si>
    <t>Block480</t>
  </si>
  <si>
    <t>Block481</t>
  </si>
  <si>
    <t>Block5571</t>
  </si>
  <si>
    <t>Block5572</t>
  </si>
  <si>
    <t>Block5573</t>
  </si>
  <si>
    <t>Block5574</t>
  </si>
  <si>
    <t>Block5575</t>
  </si>
  <si>
    <t>Block5771</t>
  </si>
  <si>
    <t>Block5773</t>
  </si>
  <si>
    <t>Block6071</t>
  </si>
  <si>
    <t>Block6074</t>
  </si>
  <si>
    <t>Block6075</t>
  </si>
  <si>
    <t>Block6171</t>
  </si>
  <si>
    <t>Block6172</t>
  </si>
  <si>
    <t>Block6174</t>
  </si>
  <si>
    <t>Block6275</t>
  </si>
  <si>
    <t>Block6671</t>
  </si>
  <si>
    <t>Block6673</t>
  </si>
  <si>
    <t>Block6674</t>
  </si>
  <si>
    <t>Block6675</t>
  </si>
  <si>
    <t>Block6678</t>
  </si>
  <si>
    <t>Block7072</t>
  </si>
  <si>
    <t>Block7073</t>
  </si>
  <si>
    <t>Block7074</t>
  </si>
  <si>
    <t>Block7076</t>
  </si>
  <si>
    <t>Block7079</t>
  </si>
  <si>
    <t>Block7081</t>
  </si>
  <si>
    <t>Block7082</t>
  </si>
  <si>
    <t>Block7085</t>
  </si>
  <si>
    <t>Block7174</t>
  </si>
  <si>
    <t>Block7176</t>
  </si>
  <si>
    <t>Block772</t>
  </si>
  <si>
    <t>Block7771</t>
  </si>
  <si>
    <t>Block7772</t>
  </si>
  <si>
    <t>Block7774</t>
  </si>
  <si>
    <t>Block7775</t>
  </si>
  <si>
    <t>Block7776</t>
  </si>
  <si>
    <t>Block9572</t>
  </si>
  <si>
    <t>Eonly</t>
  </si>
  <si>
    <t>Sum of arbitrage revenue ($)</t>
  </si>
  <si>
    <t>garage_name</t>
  </si>
  <si>
    <t>Block_id</t>
  </si>
  <si>
    <t>Cerone</t>
  </si>
  <si>
    <t>Chaboya</t>
  </si>
  <si>
    <t>North</t>
  </si>
  <si>
    <t>From: "block_stats_v1.xlsx"</t>
  </si>
  <si>
    <t>Services</t>
  </si>
  <si>
    <t>Utility</t>
  </si>
  <si>
    <t>Block</t>
  </si>
  <si>
    <t>Total</t>
  </si>
  <si>
    <t xml:space="preserve">Avg_distance_mi </t>
  </si>
  <si>
    <t>Vehicle_id</t>
  </si>
  <si>
    <t>BlockNone</t>
  </si>
  <si>
    <t>Compae cost per mile</t>
  </si>
  <si>
    <t>Row Labels</t>
  </si>
  <si>
    <t>Sum of Compae cost per mile</t>
  </si>
  <si>
    <t xml:space="preserve">Sum of Avg_distance_mi </t>
  </si>
  <si>
    <t>Milage filter</t>
  </si>
  <si>
    <t>Milage filter value</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</si>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</sst>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0" fontId="0" fillId="0" borderId="0" xfId="0" pivotButton="1"/>
    <xf numFmtId="0" fontId="0" fillId="0" borderId="0" xfId="0" applyNumberFormat="1"/>
    <xf numFmtId="0" fontId="2" fillId="0" borderId="0" xfId="0" applyFont="1"/>
    <xf numFmtId="2" fontId="0" fillId="0" borderId="0" xfId="0" applyNumberFormat="1"/>
    <xf numFmtId="164" fontId="0" fillId="0" borderId="0" xfId="1" applyNumberFormat="1" applyFont="1"/>
    <xf numFmtId="164" fontId="0" fillId="0" borderId="0" xfId="0" applyNumberFormat="1"/>
    <xf numFmtId="43" fontId="0" fillId="0" borderId="0" xfId="0" applyNumberFormat="1"/>
    <xf numFmtId="0" fontId="0" fillId="0" borderId="0" xfId="0" applyAlignment="1">
      <alignment horizontal="left"/>
    </xf>
    <xf numFmtId="0" fontId="0" fillId="0" borderId="0" xfId="0" applyAlignment="1">
      <alignment horizontal="left" indent="1"/>
    </xf>
  </cellXfs>
  <cellStyles count="2">
    <cellStyle name="Comma" xfId="1" builtinId="3"/>
    <cellStyle name="Normal" xfId="0" builtinId="0"/>
  </cellStyles>
  <dxfs count="4">
    <dxf>
      <numFmt numFmtId="164" formatCode="_(* #,##0_);_(* \(#,##0\);_(* &quot;-&quot;??_);_(@_)"/>
    </dxf>
    <dxf>
      <numFmt numFmtId="165" formatCode="_(* #,##0.0_);_(* \(#,##0.0\);_(* &quot;-&quot;??_);_(@_)"/>
    </dxf>
    <dxf>
      <numFmt numFmtId="164" formatCode="_(* #,##0_);_(* \(#,##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10" Type="http://schemas.openxmlformats.org/officeDocument/2006/relationships/powerPivotData" Target="model/item.data"/><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[Combined_results_v1.xlsx]P1!PivotTable2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'P1'!$Q$3</c:f>
              <c:strCache>
                <c:ptCount val="1"/>
                <c:pt idx="0">
                  <c:v>Sum of Compae cost per mile</c:v>
                </c:pt>
              </c:strCache>
            </c:strRef>
          </c:tx>
          <c:spPr>
            <a:solidFill>
              <a:schemeClr val="accent1"/>
            </a:solidFill>
            <a:ln>
              <a:noFill/>
            </a:ln>
            <a:effectLst/>
          </c:spPr>
          <c:invertIfNegative val="0"/>
          <c:cat>
            <c:multiLvlStrRef>
              <c:f>'P1'!$P$4:$P$57</c:f>
              <c:multiLvlStrCache>
                <c:ptCount val="52"/>
                <c:lvl>
                  <c:pt idx="0">
                    <c:v>BlockNone</c:v>
                  </c:pt>
                  <c:pt idx="1">
                    <c:v>Block3173</c:v>
                  </c:pt>
                  <c:pt idx="2">
                    <c:v>Block186</c:v>
                  </c:pt>
                  <c:pt idx="3">
                    <c:v>Block373</c:v>
                  </c:pt>
                  <c:pt idx="4">
                    <c:v>Block376</c:v>
                  </c:pt>
                  <c:pt idx="5">
                    <c:v>Block197</c:v>
                  </c:pt>
                  <c:pt idx="6">
                    <c:v>Block196</c:v>
                  </c:pt>
                  <c:pt idx="7">
                    <c:v>Block194</c:v>
                  </c:pt>
                  <c:pt idx="8">
                    <c:v>Block193</c:v>
                  </c:pt>
                  <c:pt idx="9">
                    <c:v>Block7085</c:v>
                  </c:pt>
                  <c:pt idx="10">
                    <c:v>Block5574</c:v>
                  </c:pt>
                  <c:pt idx="11">
                    <c:v>Block6074</c:v>
                  </c:pt>
                  <c:pt idx="12">
                    <c:v>Block6075</c:v>
                  </c:pt>
                  <c:pt idx="13">
                    <c:v>Block191</c:v>
                  </c:pt>
                  <c:pt idx="14">
                    <c:v>Block6674</c:v>
                  </c:pt>
                  <c:pt idx="15">
                    <c:v>Block5572</c:v>
                  </c:pt>
                  <c:pt idx="16">
                    <c:v>Block6172</c:v>
                  </c:pt>
                  <c:pt idx="17">
                    <c:v>Block7073</c:v>
                  </c:pt>
                  <c:pt idx="18">
                    <c:v>Block6071</c:v>
                  </c:pt>
                  <c:pt idx="19">
                    <c:v>Block5575</c:v>
                  </c:pt>
                  <c:pt idx="20">
                    <c:v>Block2672</c:v>
                  </c:pt>
                  <c:pt idx="21">
                    <c:v>Block7079</c:v>
                  </c:pt>
                  <c:pt idx="22">
                    <c:v>Block5771</c:v>
                  </c:pt>
                  <c:pt idx="23">
                    <c:v>Block7082</c:v>
                  </c:pt>
                  <c:pt idx="24">
                    <c:v>Block6171</c:v>
                  </c:pt>
                  <c:pt idx="25">
                    <c:v>Block7176</c:v>
                  </c:pt>
                  <c:pt idx="26">
                    <c:v>Block7771</c:v>
                  </c:pt>
                  <c:pt idx="27">
                    <c:v>Block2679</c:v>
                  </c:pt>
                  <c:pt idx="28">
                    <c:v>Block5773</c:v>
                  </c:pt>
                  <c:pt idx="29">
                    <c:v>Block5571</c:v>
                  </c:pt>
                  <c:pt idx="30">
                    <c:v>Block7074</c:v>
                  </c:pt>
                  <c:pt idx="31">
                    <c:v>Block5573</c:v>
                  </c:pt>
                  <c:pt idx="32">
                    <c:v>Block6675</c:v>
                  </c:pt>
                  <c:pt idx="33">
                    <c:v>Block7072</c:v>
                  </c:pt>
                  <c:pt idx="34">
                    <c:v>Block1271</c:v>
                  </c:pt>
                  <c:pt idx="35">
                    <c:v>Block7076</c:v>
                  </c:pt>
                  <c:pt idx="36">
                    <c:v>Block6673</c:v>
                  </c:pt>
                  <c:pt idx="37">
                    <c:v>Block6671</c:v>
                  </c:pt>
                  <c:pt idx="38">
                    <c:v>Block7772</c:v>
                  </c:pt>
                  <c:pt idx="39">
                    <c:v>Block7081</c:v>
                  </c:pt>
                  <c:pt idx="40">
                    <c:v>Block4771</c:v>
                  </c:pt>
                  <c:pt idx="41">
                    <c:v>Block2682</c:v>
                  </c:pt>
                  <c:pt idx="42">
                    <c:v>Block7776</c:v>
                  </c:pt>
                  <c:pt idx="43">
                    <c:v>Block6678</c:v>
                  </c:pt>
                  <c:pt idx="44">
                    <c:v>Block4672</c:v>
                  </c:pt>
                  <c:pt idx="45">
                    <c:v>Block6275</c:v>
                  </c:pt>
                  <c:pt idx="46">
                    <c:v>Block9572</c:v>
                  </c:pt>
                  <c:pt idx="47">
                    <c:v>Block7774</c:v>
                  </c:pt>
                  <c:pt idx="48">
                    <c:v>Block2681</c:v>
                  </c:pt>
                  <c:pt idx="49">
                    <c:v>Block2678</c:v>
                  </c:pt>
                  <c:pt idx="50">
                    <c:v>Block6174</c:v>
                  </c:pt>
                  <c:pt idx="51">
                    <c:v>Block2673</c:v>
                  </c:pt>
                </c:lvl>
                <c:lvl>
                  <c:pt idx="0">
                    <c:v>Eonly</c:v>
                  </c:pt>
                </c:lvl>
              </c:multiLvlStrCache>
            </c:multiLvlStrRef>
          </c:cat>
          <c:val>
            <c:numRef>
              <c:f>'P1'!$Q$4:$Q$57</c:f>
              <c:numCache>
                <c:formatCode>_(* #,##0_);_(* \(#,##0\);_(* "-"??_);_(@_)</c:formatCode>
                <c:ptCount val="52"/>
                <c:pt idx="0">
                  <c:v>0</c:v>
                </c:pt>
                <c:pt idx="1">
                  <c:v>1.7767580771852536</c:v>
                </c:pt>
                <c:pt idx="2">
                  <c:v>1.9647152025155346</c:v>
                </c:pt>
                <c:pt idx="3">
                  <c:v>8.8135853514596256</c:v>
                </c:pt>
                <c:pt idx="4">
                  <c:v>8.9732135039636329</c:v>
                </c:pt>
                <c:pt idx="5">
                  <c:v>41.841215033269613</c:v>
                </c:pt>
                <c:pt idx="6">
                  <c:v>64.627573535173497</c:v>
                </c:pt>
                <c:pt idx="7">
                  <c:v>64.679481412751883</c:v>
                </c:pt>
                <c:pt idx="8">
                  <c:v>67.886414993708087</c:v>
                </c:pt>
                <c:pt idx="9">
                  <c:v>77.289211915538175</c:v>
                </c:pt>
                <c:pt idx="10">
                  <c:v>79.991804822372217</c:v>
                </c:pt>
                <c:pt idx="11">
                  <c:v>80.223037499226422</c:v>
                </c:pt>
                <c:pt idx="12">
                  <c:v>80.688417521449011</c:v>
                </c:pt>
                <c:pt idx="13">
                  <c:v>81.245349638794281</c:v>
                </c:pt>
                <c:pt idx="14">
                  <c:v>81.595963465520441</c:v>
                </c:pt>
                <c:pt idx="15">
                  <c:v>82.529251683339993</c:v>
                </c:pt>
                <c:pt idx="16">
                  <c:v>83.718519527378263</c:v>
                </c:pt>
                <c:pt idx="17">
                  <c:v>86.960465918537011</c:v>
                </c:pt>
                <c:pt idx="18">
                  <c:v>89.496711915763072</c:v>
                </c:pt>
                <c:pt idx="19">
                  <c:v>90.773850485880189</c:v>
                </c:pt>
                <c:pt idx="20">
                  <c:v>91.231113694917624</c:v>
                </c:pt>
                <c:pt idx="21">
                  <c:v>91.4221668699128</c:v>
                </c:pt>
                <c:pt idx="22">
                  <c:v>93.180376637374877</c:v>
                </c:pt>
                <c:pt idx="23">
                  <c:v>93.892426246134818</c:v>
                </c:pt>
                <c:pt idx="24">
                  <c:v>94.096651686127103</c:v>
                </c:pt>
                <c:pt idx="25">
                  <c:v>94.322611408945932</c:v>
                </c:pt>
                <c:pt idx="26">
                  <c:v>95.168613314587262</c:v>
                </c:pt>
                <c:pt idx="27">
                  <c:v>95.807524163213955</c:v>
                </c:pt>
                <c:pt idx="28">
                  <c:v>96.304669896183853</c:v>
                </c:pt>
                <c:pt idx="29">
                  <c:v>96.502519046104709</c:v>
                </c:pt>
                <c:pt idx="30">
                  <c:v>96.554106094361046</c:v>
                </c:pt>
                <c:pt idx="31">
                  <c:v>96.596045853276422</c:v>
                </c:pt>
                <c:pt idx="32">
                  <c:v>96.782348141441091</c:v>
                </c:pt>
                <c:pt idx="33">
                  <c:v>96.822966716272546</c:v>
                </c:pt>
                <c:pt idx="34">
                  <c:v>97.11859982999826</c:v>
                </c:pt>
                <c:pt idx="35">
                  <c:v>98.708128807475447</c:v>
                </c:pt>
                <c:pt idx="36">
                  <c:v>98.896640516985627</c:v>
                </c:pt>
                <c:pt idx="37">
                  <c:v>99.871769524973161</c:v>
                </c:pt>
                <c:pt idx="38">
                  <c:v>100.8597856329624</c:v>
                </c:pt>
                <c:pt idx="39">
                  <c:v>101.12342450903137</c:v>
                </c:pt>
                <c:pt idx="40">
                  <c:v>103.44237905688952</c:v>
                </c:pt>
                <c:pt idx="41">
                  <c:v>103.47534595373148</c:v>
                </c:pt>
                <c:pt idx="42">
                  <c:v>105.2964253411749</c:v>
                </c:pt>
                <c:pt idx="43">
                  <c:v>106.72417426021121</c:v>
                </c:pt>
                <c:pt idx="44">
                  <c:v>107.65969205118527</c:v>
                </c:pt>
                <c:pt idx="45">
                  <c:v>109.1907908185365</c:v>
                </c:pt>
                <c:pt idx="46">
                  <c:v>109.58141529525957</c:v>
                </c:pt>
                <c:pt idx="47">
                  <c:v>111.13164945322075</c:v>
                </c:pt>
                <c:pt idx="48">
                  <c:v>112.08802007773517</c:v>
                </c:pt>
                <c:pt idx="49">
                  <c:v>114.14783336321796</c:v>
                </c:pt>
                <c:pt idx="50">
                  <c:v>118.23980389668347</c:v>
                </c:pt>
                <c:pt idx="51">
                  <c:v>118.43487468233089</c:v>
                </c:pt>
              </c:numCache>
            </c:numRef>
          </c:val>
          <c:extLst>
            <c:ext xmlns:c16="http://schemas.microsoft.com/office/drawing/2014/chart" uri="{C3380CC4-5D6E-409C-BE32-E72D297353CC}">
              <c16:uniqueId val="{00000000-305A-4FB9-A3E9-0AC193859C26}"/>
            </c:ext>
          </c:extLst>
        </c:ser>
        <c:ser>
          <c:idx val="1"/>
          <c:order val="1"/>
          <c:tx>
            <c:strRef>
              <c:f>'P1'!$R$3</c:f>
              <c:strCache>
                <c:ptCount val="1"/>
                <c:pt idx="0">
                  <c:v>Sum of Avg_distance_mi </c:v>
                </c:pt>
              </c:strCache>
            </c:strRef>
          </c:tx>
          <c:spPr>
            <a:solidFill>
              <a:schemeClr val="accent2"/>
            </a:solidFill>
            <a:ln>
              <a:noFill/>
            </a:ln>
            <a:effectLst/>
          </c:spPr>
          <c:invertIfNegative val="0"/>
          <c:cat>
            <c:multiLvlStrRef>
              <c:f>'P1'!$P$4:$P$57</c:f>
              <c:multiLvlStrCache>
                <c:ptCount val="52"/>
                <c:lvl>
                  <c:pt idx="0">
                    <c:v>BlockNone</c:v>
                  </c:pt>
                  <c:pt idx="1">
                    <c:v>Block3173</c:v>
                  </c:pt>
                  <c:pt idx="2">
                    <c:v>Block186</c:v>
                  </c:pt>
                  <c:pt idx="3">
                    <c:v>Block373</c:v>
                  </c:pt>
                  <c:pt idx="4">
                    <c:v>Block376</c:v>
                  </c:pt>
                  <c:pt idx="5">
                    <c:v>Block197</c:v>
                  </c:pt>
                  <c:pt idx="6">
                    <c:v>Block196</c:v>
                  </c:pt>
                  <c:pt idx="7">
                    <c:v>Block194</c:v>
                  </c:pt>
                  <c:pt idx="8">
                    <c:v>Block193</c:v>
                  </c:pt>
                  <c:pt idx="9">
                    <c:v>Block7085</c:v>
                  </c:pt>
                  <c:pt idx="10">
                    <c:v>Block5574</c:v>
                  </c:pt>
                  <c:pt idx="11">
                    <c:v>Block6074</c:v>
                  </c:pt>
                  <c:pt idx="12">
                    <c:v>Block6075</c:v>
                  </c:pt>
                  <c:pt idx="13">
                    <c:v>Block191</c:v>
                  </c:pt>
                  <c:pt idx="14">
                    <c:v>Block6674</c:v>
                  </c:pt>
                  <c:pt idx="15">
                    <c:v>Block5572</c:v>
                  </c:pt>
                  <c:pt idx="16">
                    <c:v>Block6172</c:v>
                  </c:pt>
                  <c:pt idx="17">
                    <c:v>Block7073</c:v>
                  </c:pt>
                  <c:pt idx="18">
                    <c:v>Block6071</c:v>
                  </c:pt>
                  <c:pt idx="19">
                    <c:v>Block5575</c:v>
                  </c:pt>
                  <c:pt idx="20">
                    <c:v>Block2672</c:v>
                  </c:pt>
                  <c:pt idx="21">
                    <c:v>Block7079</c:v>
                  </c:pt>
                  <c:pt idx="22">
                    <c:v>Block5771</c:v>
                  </c:pt>
                  <c:pt idx="23">
                    <c:v>Block7082</c:v>
                  </c:pt>
                  <c:pt idx="24">
                    <c:v>Block6171</c:v>
                  </c:pt>
                  <c:pt idx="25">
                    <c:v>Block7176</c:v>
                  </c:pt>
                  <c:pt idx="26">
                    <c:v>Block7771</c:v>
                  </c:pt>
                  <c:pt idx="27">
                    <c:v>Block2679</c:v>
                  </c:pt>
                  <c:pt idx="28">
                    <c:v>Block5773</c:v>
                  </c:pt>
                  <c:pt idx="29">
                    <c:v>Block5571</c:v>
                  </c:pt>
                  <c:pt idx="30">
                    <c:v>Block7074</c:v>
                  </c:pt>
                  <c:pt idx="31">
                    <c:v>Block5573</c:v>
                  </c:pt>
                  <c:pt idx="32">
                    <c:v>Block6675</c:v>
                  </c:pt>
                  <c:pt idx="33">
                    <c:v>Block7072</c:v>
                  </c:pt>
                  <c:pt idx="34">
                    <c:v>Block1271</c:v>
                  </c:pt>
                  <c:pt idx="35">
                    <c:v>Block7076</c:v>
                  </c:pt>
                  <c:pt idx="36">
                    <c:v>Block6673</c:v>
                  </c:pt>
                  <c:pt idx="37">
                    <c:v>Block6671</c:v>
                  </c:pt>
                  <c:pt idx="38">
                    <c:v>Block7772</c:v>
                  </c:pt>
                  <c:pt idx="39">
                    <c:v>Block7081</c:v>
                  </c:pt>
                  <c:pt idx="40">
                    <c:v>Block4771</c:v>
                  </c:pt>
                  <c:pt idx="41">
                    <c:v>Block2682</c:v>
                  </c:pt>
                  <c:pt idx="42">
                    <c:v>Block7776</c:v>
                  </c:pt>
                  <c:pt idx="43">
                    <c:v>Block6678</c:v>
                  </c:pt>
                  <c:pt idx="44">
                    <c:v>Block4672</c:v>
                  </c:pt>
                  <c:pt idx="45">
                    <c:v>Block6275</c:v>
                  </c:pt>
                  <c:pt idx="46">
                    <c:v>Block9572</c:v>
                  </c:pt>
                  <c:pt idx="47">
                    <c:v>Block7774</c:v>
                  </c:pt>
                  <c:pt idx="48">
                    <c:v>Block2681</c:v>
                  </c:pt>
                  <c:pt idx="49">
                    <c:v>Block2678</c:v>
                  </c:pt>
                  <c:pt idx="50">
                    <c:v>Block6174</c:v>
                  </c:pt>
                  <c:pt idx="51">
                    <c:v>Block2673</c:v>
                  </c:pt>
                </c:lvl>
                <c:lvl>
                  <c:pt idx="0">
                    <c:v>Eonly</c:v>
                  </c:pt>
                </c:lvl>
              </c:multiLvlStrCache>
            </c:multiLvlStrRef>
          </c:cat>
          <c:val>
            <c:numRef>
              <c:f>'P1'!$R$4:$R$57</c:f>
              <c:numCache>
                <c:formatCode>_(* #,##0_);_(* \(#,##0\);_(* "-"??_);_(@_)</c:formatCode>
                <c:ptCount val="52"/>
                <c:pt idx="0">
                  <c:v>0</c:v>
                </c:pt>
                <c:pt idx="1">
                  <c:v>51.216877057434019</c:v>
                </c:pt>
                <c:pt idx="2">
                  <c:v>51.915921386165131</c:v>
                </c:pt>
                <c:pt idx="3">
                  <c:v>76.586312276219417</c:v>
                </c:pt>
                <c:pt idx="4">
                  <c:v>66.865677467160339</c:v>
                </c:pt>
                <c:pt idx="5">
                  <c:v>281.37328207698607</c:v>
                </c:pt>
                <c:pt idx="6">
                  <c:v>208.90464025625369</c:v>
                </c:pt>
                <c:pt idx="7">
                  <c:v>167.8584887024077</c:v>
                </c:pt>
                <c:pt idx="8">
                  <c:v>245.36573335834305</c:v>
                </c:pt>
                <c:pt idx="9">
                  <c:v>173.63354687411493</c:v>
                </c:pt>
                <c:pt idx="10">
                  <c:v>154.04077989441447</c:v>
                </c:pt>
                <c:pt idx="11">
                  <c:v>70.977118013699069</c:v>
                </c:pt>
                <c:pt idx="12">
                  <c:v>121.87622836184481</c:v>
                </c:pt>
                <c:pt idx="13">
                  <c:v>217.40321235033494</c:v>
                </c:pt>
                <c:pt idx="14">
                  <c:v>148.43871541657941</c:v>
                </c:pt>
                <c:pt idx="15">
                  <c:v>89.144150103630977</c:v>
                </c:pt>
                <c:pt idx="16">
                  <c:v>156.71562366447961</c:v>
                </c:pt>
                <c:pt idx="17">
                  <c:v>174.88406759741352</c:v>
                </c:pt>
                <c:pt idx="18">
                  <c:v>118.47362627109534</c:v>
                </c:pt>
                <c:pt idx="19">
                  <c:v>97.384874087444999</c:v>
                </c:pt>
                <c:pt idx="20">
                  <c:v>123.80644653501837</c:v>
                </c:pt>
                <c:pt idx="21">
                  <c:v>149.82143247041881</c:v>
                </c:pt>
                <c:pt idx="22">
                  <c:v>105.8699305154249</c:v>
                </c:pt>
                <c:pt idx="23">
                  <c:v>159.0543624983253</c:v>
                </c:pt>
                <c:pt idx="24">
                  <c:v>132.84213386992286</c:v>
                </c:pt>
                <c:pt idx="25">
                  <c:v>128.81322748076127</c:v>
                </c:pt>
                <c:pt idx="26">
                  <c:v>104.0048778191334</c:v>
                </c:pt>
                <c:pt idx="27">
                  <c:v>126.53494708148111</c:v>
                </c:pt>
                <c:pt idx="28">
                  <c:v>110.51385162809989</c:v>
                </c:pt>
                <c:pt idx="29">
                  <c:v>115.93479746010422</c:v>
                </c:pt>
                <c:pt idx="30">
                  <c:v>116.39070003938778</c:v>
                </c:pt>
                <c:pt idx="31">
                  <c:v>128.46281532940307</c:v>
                </c:pt>
                <c:pt idx="32">
                  <c:v>94.934667079706898</c:v>
                </c:pt>
                <c:pt idx="33">
                  <c:v>138.28330667903174</c:v>
                </c:pt>
                <c:pt idx="34">
                  <c:v>134.62920617561619</c:v>
                </c:pt>
                <c:pt idx="35">
                  <c:v>105.14838165196754</c:v>
                </c:pt>
                <c:pt idx="36">
                  <c:v>108.05220424211139</c:v>
                </c:pt>
                <c:pt idx="37">
                  <c:v>111.4128652463464</c:v>
                </c:pt>
                <c:pt idx="38">
                  <c:v>132.54043637022315</c:v>
                </c:pt>
                <c:pt idx="39">
                  <c:v>122.22687334818377</c:v>
                </c:pt>
                <c:pt idx="40">
                  <c:v>146.61302396824473</c:v>
                </c:pt>
                <c:pt idx="41">
                  <c:v>109.22408517535797</c:v>
                </c:pt>
                <c:pt idx="42">
                  <c:v>167.78347358665303</c:v>
                </c:pt>
                <c:pt idx="43">
                  <c:v>94.636478286302093</c:v>
                </c:pt>
                <c:pt idx="44">
                  <c:v>138.58482887826298</c:v>
                </c:pt>
                <c:pt idx="45">
                  <c:v>119.66210613598636</c:v>
                </c:pt>
                <c:pt idx="46">
                  <c:v>143.19033896141678</c:v>
                </c:pt>
                <c:pt idx="47">
                  <c:v>79.572291453501123</c:v>
                </c:pt>
                <c:pt idx="48">
                  <c:v>105.86323134060807</c:v>
                </c:pt>
                <c:pt idx="49">
                  <c:v>125.48639407303587</c:v>
                </c:pt>
                <c:pt idx="50">
                  <c:v>122.7589992679879</c:v>
                </c:pt>
                <c:pt idx="51">
                  <c:v>122.17685068533919</c:v>
                </c:pt>
              </c:numCache>
            </c:numRef>
          </c:val>
          <c:extLst>
            <c:ext xmlns:c16="http://schemas.microsoft.com/office/drawing/2014/chart" uri="{C3380CC4-5D6E-409C-BE32-E72D297353CC}">
              <c16:uniqueId val="{00000002-305A-4FB9-A3E9-0AC193859C26}"/>
            </c:ext>
          </c:extLst>
        </c:ser>
        <c:dLbls>
          <c:showLegendKey val="0"/>
          <c:showVal val="0"/>
          <c:showCatName val="0"/>
          <c:showSerName val="0"/>
          <c:showPercent val="0"/>
          <c:showBubbleSize val="0"/>
        </c:dLbls>
        <c:gapWidth val="0"/>
        <c:axId val="116194864"/>
        <c:axId val="325664544"/>
      </c:barChart>
      <c:barChart>
        <c:barDir val="col"/>
        <c:grouping val="clustered"/>
        <c:varyColors val="0"/>
        <c:ser>
          <c:idx val="2"/>
          <c:order val="2"/>
          <c:tx>
            <c:strRef>
              <c:f>'P1'!$S$3</c:f>
              <c:strCache>
                <c:ptCount val="1"/>
                <c:pt idx="0">
                  <c:v>Sum of Total</c:v>
                </c:pt>
              </c:strCache>
            </c:strRef>
          </c:tx>
          <c:spPr>
            <a:solidFill>
              <a:schemeClr val="accent3"/>
            </a:solidFill>
            <a:ln>
              <a:noFill/>
            </a:ln>
            <a:effectLst/>
          </c:spPr>
          <c:invertIfNegative val="0"/>
          <c:cat>
            <c:multiLvlStrRef>
              <c:f>'P1'!$P$4:$P$57</c:f>
              <c:multiLvlStrCache>
                <c:ptCount val="52"/>
                <c:lvl>
                  <c:pt idx="0">
                    <c:v>BlockNone</c:v>
                  </c:pt>
                  <c:pt idx="1">
                    <c:v>Block3173</c:v>
                  </c:pt>
                  <c:pt idx="2">
                    <c:v>Block186</c:v>
                  </c:pt>
                  <c:pt idx="3">
                    <c:v>Block373</c:v>
                  </c:pt>
                  <c:pt idx="4">
                    <c:v>Block376</c:v>
                  </c:pt>
                  <c:pt idx="5">
                    <c:v>Block197</c:v>
                  </c:pt>
                  <c:pt idx="6">
                    <c:v>Block196</c:v>
                  </c:pt>
                  <c:pt idx="7">
                    <c:v>Block194</c:v>
                  </c:pt>
                  <c:pt idx="8">
                    <c:v>Block193</c:v>
                  </c:pt>
                  <c:pt idx="9">
                    <c:v>Block7085</c:v>
                  </c:pt>
                  <c:pt idx="10">
                    <c:v>Block5574</c:v>
                  </c:pt>
                  <c:pt idx="11">
                    <c:v>Block6074</c:v>
                  </c:pt>
                  <c:pt idx="12">
                    <c:v>Block6075</c:v>
                  </c:pt>
                  <c:pt idx="13">
                    <c:v>Block191</c:v>
                  </c:pt>
                  <c:pt idx="14">
                    <c:v>Block6674</c:v>
                  </c:pt>
                  <c:pt idx="15">
                    <c:v>Block5572</c:v>
                  </c:pt>
                  <c:pt idx="16">
                    <c:v>Block6172</c:v>
                  </c:pt>
                  <c:pt idx="17">
                    <c:v>Block7073</c:v>
                  </c:pt>
                  <c:pt idx="18">
                    <c:v>Block6071</c:v>
                  </c:pt>
                  <c:pt idx="19">
                    <c:v>Block5575</c:v>
                  </c:pt>
                  <c:pt idx="20">
                    <c:v>Block2672</c:v>
                  </c:pt>
                  <c:pt idx="21">
                    <c:v>Block7079</c:v>
                  </c:pt>
                  <c:pt idx="22">
                    <c:v>Block5771</c:v>
                  </c:pt>
                  <c:pt idx="23">
                    <c:v>Block7082</c:v>
                  </c:pt>
                  <c:pt idx="24">
                    <c:v>Block6171</c:v>
                  </c:pt>
                  <c:pt idx="25">
                    <c:v>Block7176</c:v>
                  </c:pt>
                  <c:pt idx="26">
                    <c:v>Block7771</c:v>
                  </c:pt>
                  <c:pt idx="27">
                    <c:v>Block2679</c:v>
                  </c:pt>
                  <c:pt idx="28">
                    <c:v>Block5773</c:v>
                  </c:pt>
                  <c:pt idx="29">
                    <c:v>Block5571</c:v>
                  </c:pt>
                  <c:pt idx="30">
                    <c:v>Block7074</c:v>
                  </c:pt>
                  <c:pt idx="31">
                    <c:v>Block5573</c:v>
                  </c:pt>
                  <c:pt idx="32">
                    <c:v>Block6675</c:v>
                  </c:pt>
                  <c:pt idx="33">
                    <c:v>Block7072</c:v>
                  </c:pt>
                  <c:pt idx="34">
                    <c:v>Block1271</c:v>
                  </c:pt>
                  <c:pt idx="35">
                    <c:v>Block7076</c:v>
                  </c:pt>
                  <c:pt idx="36">
                    <c:v>Block6673</c:v>
                  </c:pt>
                  <c:pt idx="37">
                    <c:v>Block6671</c:v>
                  </c:pt>
                  <c:pt idx="38">
                    <c:v>Block7772</c:v>
                  </c:pt>
                  <c:pt idx="39">
                    <c:v>Block7081</c:v>
                  </c:pt>
                  <c:pt idx="40">
                    <c:v>Block4771</c:v>
                  </c:pt>
                  <c:pt idx="41">
                    <c:v>Block2682</c:v>
                  </c:pt>
                  <c:pt idx="42">
                    <c:v>Block7776</c:v>
                  </c:pt>
                  <c:pt idx="43">
                    <c:v>Block6678</c:v>
                  </c:pt>
                  <c:pt idx="44">
                    <c:v>Block4672</c:v>
                  </c:pt>
                  <c:pt idx="45">
                    <c:v>Block6275</c:v>
                  </c:pt>
                  <c:pt idx="46">
                    <c:v>Block9572</c:v>
                  </c:pt>
                  <c:pt idx="47">
                    <c:v>Block7774</c:v>
                  </c:pt>
                  <c:pt idx="48">
                    <c:v>Block2681</c:v>
                  </c:pt>
                  <c:pt idx="49">
                    <c:v>Block2678</c:v>
                  </c:pt>
                  <c:pt idx="50">
                    <c:v>Block6174</c:v>
                  </c:pt>
                  <c:pt idx="51">
                    <c:v>Block2673</c:v>
                  </c:pt>
                </c:lvl>
                <c:lvl>
                  <c:pt idx="0">
                    <c:v>Eonly</c:v>
                  </c:pt>
                </c:lvl>
              </c:multiLvlStrCache>
            </c:multiLvlStrRef>
          </c:cat>
          <c:val>
            <c:numRef>
              <c:f>'P1'!$S$4:$S$57</c:f>
              <c:numCache>
                <c:formatCode>_(* #,##0_);_(* \(#,##0\);_(* "-"??_);_(@_)</c:formatCode>
                <c:ptCount val="52"/>
                <c:pt idx="0">
                  <c:v>1221039</c:v>
                </c:pt>
                <c:pt idx="1">
                  <c:v>1221130</c:v>
                </c:pt>
                <c:pt idx="2">
                  <c:v>1221141</c:v>
                </c:pt>
                <c:pt idx="3">
                  <c:v>1221714</c:v>
                </c:pt>
                <c:pt idx="4">
                  <c:v>1221639</c:v>
                </c:pt>
                <c:pt idx="5">
                  <c:v>1232812</c:v>
                </c:pt>
                <c:pt idx="6">
                  <c:v>1234540</c:v>
                </c:pt>
                <c:pt idx="7">
                  <c:v>1231896</c:v>
                </c:pt>
                <c:pt idx="8">
                  <c:v>1237696</c:v>
                </c:pt>
                <c:pt idx="9">
                  <c:v>1234459</c:v>
                </c:pt>
                <c:pt idx="10">
                  <c:v>1233361</c:v>
                </c:pt>
                <c:pt idx="11">
                  <c:v>1226733</c:v>
                </c:pt>
                <c:pt idx="12">
                  <c:v>1230873</c:v>
                </c:pt>
                <c:pt idx="13">
                  <c:v>1238702</c:v>
                </c:pt>
                <c:pt idx="14">
                  <c:v>1233151</c:v>
                </c:pt>
                <c:pt idx="15">
                  <c:v>1228396</c:v>
                </c:pt>
                <c:pt idx="16">
                  <c:v>1234159</c:v>
                </c:pt>
                <c:pt idx="17">
                  <c:v>1236247</c:v>
                </c:pt>
                <c:pt idx="18">
                  <c:v>1231642</c:v>
                </c:pt>
                <c:pt idx="19">
                  <c:v>1229879</c:v>
                </c:pt>
                <c:pt idx="20">
                  <c:v>1232334</c:v>
                </c:pt>
                <c:pt idx="21">
                  <c:v>1234736</c:v>
                </c:pt>
                <c:pt idx="22">
                  <c:v>1230904</c:v>
                </c:pt>
                <c:pt idx="23">
                  <c:v>1235973</c:v>
                </c:pt>
                <c:pt idx="24">
                  <c:v>1233539</c:v>
                </c:pt>
                <c:pt idx="25">
                  <c:v>1233189</c:v>
                </c:pt>
                <c:pt idx="26">
                  <c:v>1230937</c:v>
                </c:pt>
                <c:pt idx="27">
                  <c:v>1233162</c:v>
                </c:pt>
                <c:pt idx="28">
                  <c:v>1231682</c:v>
                </c:pt>
                <c:pt idx="29">
                  <c:v>1232227</c:v>
                </c:pt>
                <c:pt idx="30">
                  <c:v>1232277</c:v>
                </c:pt>
                <c:pt idx="31">
                  <c:v>1233448</c:v>
                </c:pt>
                <c:pt idx="32">
                  <c:v>1230227</c:v>
                </c:pt>
                <c:pt idx="33">
                  <c:v>1234428</c:v>
                </c:pt>
                <c:pt idx="34">
                  <c:v>1234114</c:v>
                </c:pt>
                <c:pt idx="35">
                  <c:v>1231418</c:v>
                </c:pt>
                <c:pt idx="36">
                  <c:v>1231725</c:v>
                </c:pt>
                <c:pt idx="37">
                  <c:v>1232166</c:v>
                </c:pt>
                <c:pt idx="38">
                  <c:v>1234407</c:v>
                </c:pt>
                <c:pt idx="39">
                  <c:v>1233399</c:v>
                </c:pt>
                <c:pt idx="40">
                  <c:v>1236205</c:v>
                </c:pt>
                <c:pt idx="41">
                  <c:v>1232341</c:v>
                </c:pt>
                <c:pt idx="42">
                  <c:v>1238706</c:v>
                </c:pt>
                <c:pt idx="43">
                  <c:v>1231139</c:v>
                </c:pt>
                <c:pt idx="44">
                  <c:v>1235959</c:v>
                </c:pt>
                <c:pt idx="45">
                  <c:v>1234105</c:v>
                </c:pt>
                <c:pt idx="46">
                  <c:v>1236730</c:v>
                </c:pt>
                <c:pt idx="47">
                  <c:v>1229882</c:v>
                </c:pt>
                <c:pt idx="48">
                  <c:v>1232905</c:v>
                </c:pt>
                <c:pt idx="49">
                  <c:v>1235363</c:v>
                </c:pt>
                <c:pt idx="50">
                  <c:v>1235554</c:v>
                </c:pt>
                <c:pt idx="51">
                  <c:v>1235509</c:v>
                </c:pt>
              </c:numCache>
            </c:numRef>
          </c:val>
          <c:extLst>
            <c:ext xmlns:c16="http://schemas.microsoft.com/office/drawing/2014/chart" uri="{C3380CC4-5D6E-409C-BE32-E72D297353CC}">
              <c16:uniqueId val="{00000003-305A-4FB9-A3E9-0AC193859C26}"/>
            </c:ext>
          </c:extLst>
        </c:ser>
        <c:dLbls>
          <c:showLegendKey val="0"/>
          <c:showVal val="0"/>
          <c:showCatName val="0"/>
          <c:showSerName val="0"/>
          <c:showPercent val="0"/>
          <c:showBubbleSize val="0"/>
        </c:dLbls>
        <c:gapWidth val="150"/>
        <c:overlap val="-27"/>
        <c:axId val="1467778704"/>
        <c:axId val="319830320"/>
      </c:barChart>
      <c:catAx>
        <c:axId val="1161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25664544"/>
        <c:crosses val="autoZero"/>
        <c:auto val="1"/>
        <c:lblAlgn val="ctr"/>
        <c:lblOffset val="100"/>
        <c:noMultiLvlLbl val="0"/>
      </c:catAx>
      <c:valAx>
        <c:axId val="3256645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194864"/>
        <c:crosses val="autoZero"/>
        <c:crossBetween val="between"/>
      </c:valAx>
      <c:valAx>
        <c:axId val="31983032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67778704"/>
        <c:crosses val="max"/>
        <c:crossBetween val="between"/>
      </c:valAx>
      <c:catAx>
        <c:axId val="1467778704"/>
        <c:scaling>
          <c:orientation val="minMax"/>
        </c:scaling>
        <c:delete val="1"/>
        <c:axPos val="b"/>
        <c:numFmt formatCode="General" sourceLinked="1"/>
        <c:majorTickMark val="out"/>
        <c:minorTickMark val="none"/>
        <c:tickLblPos val="nextTo"/>
        <c:crossAx val="319830320"/>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263068</xdr:colOff>
      <xdr:row>2</xdr:row>
      <xdr:rowOff>58054</xdr:rowOff>
    </xdr:from>
    <xdr:to>
      <xdr:col>36</xdr:col>
      <xdr:colOff>324028</xdr:colOff>
      <xdr:row>43</xdr:row>
      <xdr:rowOff>152399</xdr:rowOff>
    </xdr:to>
    <xdr:graphicFrame macro="">
      <xdr:nvGraphicFramePr>
        <xdr:cNvPr id="3" name="Chart 2">
          <a:extLst>
            <a:ext uri="{FF2B5EF4-FFF2-40B4-BE49-F238E27FC236}">
              <a16:creationId xmlns:a16="http://schemas.microsoft.com/office/drawing/2014/main" id="{EFEC59C4-A26B-4F58-BE3B-BFD619056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87086</xdr:colOff>
      <xdr:row>0</xdr:row>
      <xdr:rowOff>174171</xdr:rowOff>
    </xdr:from>
    <xdr:to>
      <xdr:col>14</xdr:col>
      <xdr:colOff>1143000</xdr:colOff>
      <xdr:row>6</xdr:row>
      <xdr:rowOff>43543</xdr:rowOff>
    </xdr:to>
    <mc:AlternateContent xmlns:mc="http://schemas.openxmlformats.org/markup-compatibility/2006">
      <mc:Choice xmlns:a14="http://schemas.microsoft.com/office/drawing/2010/main" Requires="a14">
        <xdr:graphicFrame macro="">
          <xdr:nvGraphicFramePr>
            <xdr:cNvPr id="5" name="Milage filter">
              <a:extLst>
                <a:ext uri="{FF2B5EF4-FFF2-40B4-BE49-F238E27FC236}">
                  <a16:creationId xmlns:a16="http://schemas.microsoft.com/office/drawing/2014/main" id="{04C3BA9E-2BEA-454E-AF2A-138988C92470}"/>
                </a:ext>
              </a:extLst>
            </xdr:cNvPr>
            <xdr:cNvGraphicFramePr/>
          </xdr:nvGraphicFramePr>
          <xdr:xfrm>
            <a:off x="0" y="0"/>
            <a:ext cx="0" cy="0"/>
          </xdr:xfrm>
          <a:graphic>
            <a:graphicData uri="http://schemas.microsoft.com/office/drawing/2010/slicer">
              <sle:slicer xmlns:sle="http://schemas.microsoft.com/office/drawing/2010/slicer" name="Milage filter"/>
            </a:graphicData>
          </a:graphic>
        </xdr:graphicFrame>
      </mc:Choice>
      <mc:Fallback>
        <xdr:sp macro="" textlink="">
          <xdr:nvSpPr>
            <xdr:cNvPr id="0" name=""/>
            <xdr:cNvSpPr>
              <a:spLocks noTextEdit="1"/>
            </xdr:cNvSpPr>
          </xdr:nvSpPr>
          <xdr:spPr>
            <a:xfrm>
              <a:off x="9866086" y="174171"/>
              <a:ext cx="1055914" cy="936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sh Eichman" refreshedDate="43326.134208912037" createdVersion="5" refreshedVersion="6" minRefreshableVersion="3" recordCount="0" supportSubquery="1" supportAdvancedDrill="1" xr:uid="{FFA1E0EC-310C-486E-BF17-4371F0E952BF}">
  <cacheSource type="external" connectionId="2"/>
  <cacheFields count="4">
    <cacheField name="[Summary].[Utility].[Utility]" caption="Utility" numFmtId="0" hierarchy="73" level="1">
      <sharedItems count="1">
        <s v="PGEA6"/>
      </sharedItems>
    </cacheField>
    <cacheField name="[Summary].[Block].[Block]" caption="Block" numFmtId="0" hierarchy="74" level="1">
      <sharedItems count="73">
        <s v="Block1271"/>
        <s v="Block172"/>
        <s v="Block182"/>
        <s v="Block186"/>
        <s v="Block191"/>
        <s v="Block193"/>
        <s v="Block194"/>
        <s v="Block196"/>
        <s v="Block197"/>
        <s v="Block2672"/>
        <s v="Block2673"/>
        <s v="Block2678"/>
        <s v="Block2679"/>
        <s v="Block2681"/>
        <s v="Block2682"/>
        <s v="Block3173"/>
        <s v="Block371"/>
        <s v="Block372"/>
        <s v="Block373"/>
        <s v="Block374"/>
        <s v="Block376"/>
        <s v="Block377"/>
        <s v="Block379"/>
        <s v="Block4672"/>
        <s v="Block471"/>
        <s v="Block473"/>
        <s v="Block474"/>
        <s v="Block475"/>
        <s v="Block476"/>
        <s v="Block477"/>
        <s v="Block4771"/>
        <s v="Block4772"/>
        <s v="Block478"/>
        <s v="Block479"/>
        <s v="Block480"/>
        <s v="Block481"/>
        <s v="Block5571"/>
        <s v="Block5572"/>
        <s v="Block5573"/>
        <s v="Block5574"/>
        <s v="Block5575"/>
        <s v="Block5771"/>
        <s v="Block5773"/>
        <s v="Block6071"/>
        <s v="Block6074"/>
        <s v="Block6075"/>
        <s v="Block6171"/>
        <s v="Block6172"/>
        <s v="Block6174"/>
        <s v="Block6275"/>
        <s v="Block6671"/>
        <s v="Block6673"/>
        <s v="Block6674"/>
        <s v="Block6675"/>
        <s v="Block6678"/>
        <s v="Block7072"/>
        <s v="Block7073"/>
        <s v="Block7074"/>
        <s v="Block7076"/>
        <s v="Block7079"/>
        <s v="Block7081"/>
        <s v="Block7082"/>
        <s v="Block7085"/>
        <s v="Block7174"/>
        <s v="Block7176"/>
        <s v="Block772"/>
        <s v="Block7771"/>
        <s v="Block7772"/>
        <s v="Block7774"/>
        <s v="Block7775"/>
        <s v="Block7776"/>
        <s v="Block9572"/>
        <s v="BlockNone"/>
      </sharedItems>
    </cacheField>
    <cacheField name="[Summary].[Services].[Services]" caption="Services" numFmtId="0" hierarchy="75" level="1">
      <sharedItems count="1">
        <s v="Eonly"/>
      </sharedItems>
    </cacheField>
    <cacheField name="[Measures].[Sum of arbitrage revenue ($)]" caption="Sum of arbitrage revenue ($)" numFmtId="0" hierarchy="78" level="32767"/>
  </cacheFields>
  <cacheHierarchies count="79">
    <cacheHierarchy uniqueName="[Summary].[Renewable Penetration for Input (%)]" caption="Renewable Penetration for Input (%)" attribute="1" defaultMemberUniqueName="[Summary].[Renewable Penetration for Input (%)].[All]" allUniqueName="[Summary].[Renewable Penetration for Input (%)].[All]" dimensionUniqueName="[Summary]" displayFolder="" count="0" memberValueDatatype="5" unbalanced="0"/>
    <cacheHierarchy uniqueName="[Summary].[interval length (hours)]" caption="interval length (hours)" attribute="1" defaultMemberUniqueName="[Summary].[interval length (hours)].[All]" allUniqueName="[Summary].[interval length (hours)].[All]" dimensionUniqueName="[Summary]" displayFolder="" count="0" memberValueDatatype="5" unbalanced="0"/>
    <cacheHierarchy uniqueName="[Summary].[operating period length (hours)]" caption="operating period length (hours)" attribute="1" defaultMemberUniqueName="[Summary].[operating period length (hours)].[All]" allUniqueName="[Summary].[operating period length (hours)].[All]" dimensionUniqueName="[Summary]" displayFolder="" count="0" memberValueDatatype="5" unbalanced="0"/>
    <cacheHierarchy uniqueName="[Summary].[additional look-ahead (hours)]" caption="additional look-ahead (hours)" attribute="1" defaultMemberUniqueName="[Summary].[additional look-ahead (hours)].[All]" allUniqueName="[Summary].[additional look-ahead (hours)].[All]" dimensionUniqueName="[Summary]" displayFolder="" count="0" memberValueDatatype="5" unbalanced="0"/>
    <cacheHierarchy uniqueName="[Summary].[output capacity (MW)]" caption="output capacity (MW)" attribute="1" defaultMemberUniqueName="[Summary].[output capacity (MW)].[All]" allUniqueName="[Summary].[output capacity (MW)].[All]" dimensionUniqueName="[Summary]" displayFolder="" count="0" memberValueDatatype="5" unbalanced="0"/>
    <cacheHierarchy uniqueName="[Summary].[input capacity (MW)]" caption="input capacity (MW)" attribute="1" defaultMemberUniqueName="[Summary].[input capacity (MW)].[All]" allUniqueName="[Summary].[input capacity (MW)].[All]" dimensionUniqueName="[Summary]" displayFolder="" count="0" memberValueDatatype="5" unbalanced="0"/>
    <cacheHierarchy uniqueName="[Summary].[storage capacity (hours)]" caption="storage capacity (hours)" attribute="1" defaultMemberUniqueName="[Summary].[storage capacity (hours)].[All]" allUniqueName="[Summary].[storage capacity (hours)].[All]" dimensionUniqueName="[Summary]" displayFolder="" count="0" memberValueDatatype="5" unbalanced="0"/>
    <cacheHierarchy uniqueName="[Summary].[input efficiency (%)]" caption="input efficiency (%)" attribute="1" defaultMemberUniqueName="[Summary].[input efficiency (%)].[All]" allUniqueName="[Summary].[input efficiency (%)].[All]" dimensionUniqueName="[Summary]" displayFolder="" count="0" memberValueDatatype="5" unbalanced="0"/>
    <cacheHierarchy uniqueName="[Summary].[output efficiency (%)]" caption="output efficiency (%)" attribute="1" defaultMemberUniqueName="[Summary].[output efficiency (%)].[All]" allUniqueName="[Summary].[output efficiency (%)].[All]" dimensionUniqueName="[Summary]" displayFolder="" count="0" memberValueDatatype="5" unbalanced="0"/>
    <cacheHierarchy uniqueName="[Summary].[input heat rate (MMBtu/MWh)]" caption="input heat rate (MMBtu/MWh)" attribute="1" defaultMemberUniqueName="[Summary].[input heat rate (MMBtu/MWh)].[All]" allUniqueName="[Summary].[input heat rate (MMBtu/MWh)].[All]" dimensionUniqueName="[Summary]" displayFolder="" count="0" memberValueDatatype="5" unbalanced="0"/>
    <cacheHierarchy uniqueName="[Summary].[ouptut heat rate (MMBtu/MWh)]" caption="ouptut heat rate (MMBtu/MWh)" attribute="1" defaultMemberUniqueName="[Summary].[ouptut heat rate (MMBtu/MWh)].[All]" allUniqueName="[Summary].[ouptut heat rate (MMBtu/MWh)].[All]" dimensionUniqueName="[Summary]" displayFolder="" count="0" memberValueDatatype="5" unbalanced="0"/>
    <cacheHierarchy uniqueName="[Summary].[variable O&amp;M cost]" caption="variable O&amp;M cost" attribute="1" defaultMemberUniqueName="[Summary].[variable O&amp;M cost].[All]" allUniqueName="[Summary].[variable O&amp;M cost].[All]" dimensionUniqueName="[Summary]" displayFolder="" count="0" memberValueDatatype="5" unbalanced="0"/>
    <cacheHierarchy uniqueName="[Summary].[regulation cost]" caption="regulation cost" attribute="1" defaultMemberUniqueName="[Summary].[regulation cost].[All]" allUniqueName="[Summary].[regulation cost].[All]" dimensionUniqueName="[Summary]" displayFolder="" count="0" memberValueDatatype="5" unbalanced="0"/>
    <cacheHierarchy uniqueName="[Summary].[hydrogen use]" caption="hydrogen use" attribute="1" defaultMemberUniqueName="[Summary].[hydrogen use].[All]" allUniqueName="[Summary].[hydrogen use].[All]" dimensionUniqueName="[Summary]" displayFolder="" count="0" memberValueDatatype="5" unbalanced="0"/>
    <cacheHierarchy uniqueName="[Summary].[Input LSL limit fraction]" caption="Input LSL limit fraction" attribute="1" defaultMemberUniqueName="[Summary].[Input LSL limit fraction].[All]" allUniqueName="[Summary].[Input LSL limit fraction].[All]" dimensionUniqueName="[Summary]" displayFolder="" count="0" memberValueDatatype="5" unbalanced="0"/>
    <cacheHierarchy uniqueName="[Summary].[Input reg up limit fraction]" caption="Input reg up limit fraction" attribute="1" defaultMemberUniqueName="[Summary].[Input reg up limit fraction].[All]" allUniqueName="[Summary].[Input reg up limit fraction].[All]" dimensionUniqueName="[Summary]" displayFolder="" count="0" memberValueDatatype="5" unbalanced="0"/>
    <cacheHierarchy uniqueName="[Summary].[Input reg down limit fraction]" caption="Input reg down limit fraction" attribute="1" defaultMemberUniqueName="[Summary].[Input reg down limit fraction].[All]" allUniqueName="[Summary].[Input reg down limit fraction].[All]" dimensionUniqueName="[Summary]" displayFolder="" count="0" memberValueDatatype="5" unbalanced="0"/>
    <cacheHierarchy uniqueName="[Summary].[Input spining reserve limit fraction]" caption="Input spining reserve limit fraction" attribute="1" defaultMemberUniqueName="[Summary].[Input spining reserve limit fraction].[All]" allUniqueName="[Summary].[Input spining reserve limit fraction].[All]" dimensionUniqueName="[Summary]" displayFolder="" count="0" memberValueDatatype="5" unbalanced="0"/>
    <cacheHierarchy uniqueName="[Summary].[Input startup cost ($/MW-start)]" caption="Input startup cost ($/MW-start)" attribute="1" defaultMemberUniqueName="[Summary].[Input startup cost ($/MW-start)].[All]" allUniqueName="[Summary].[Input startup cost ($/MW-start)].[All]" dimensionUniqueName="[Summary]" displayFolder="" count="0" memberValueDatatype="5" unbalanced="0"/>
    <cacheHierarchy uniqueName="[Summary].[Input minimum run intervals]" caption="Input minimum run intervals" attribute="1" defaultMemberUniqueName="[Summary].[Input minimum run intervals].[All]" allUniqueName="[Summary].[Input minimum run intervals].[All]" dimensionUniqueName="[Summary]" displayFolder="" count="0" memberValueDatatype="5" unbalanced="0"/>
    <cacheHierarchy uniqueName="[Summary].[Output LSL limit fraction]" caption="Output LSL limit fraction" attribute="1" defaultMemberUniqueName="[Summary].[Output LSL limit fraction].[All]" allUniqueName="[Summary].[Output LSL limit fraction].[All]" dimensionUniqueName="[Summary]" displayFolder="" count="0" memberValueDatatype="5" unbalanced="0"/>
    <cacheHierarchy uniqueName="[Summary].[Output reg up limit fraction]" caption="Output reg up limit fraction" attribute="1" defaultMemberUniqueName="[Summary].[Output reg up limit fraction].[All]" allUniqueName="[Summary].[Output reg up limit fraction].[All]" dimensionUniqueName="[Summary]" displayFolder="" count="0" memberValueDatatype="5" unbalanced="0"/>
    <cacheHierarchy uniqueName="[Summary].[Output reg down limit fraction]" caption="Output reg down limit fraction" attribute="1" defaultMemberUniqueName="[Summary].[Output reg down limit fraction].[All]" allUniqueName="[Summary].[Output reg down limit fraction].[All]" dimensionUniqueName="[Summary]" displayFolder="" count="0" memberValueDatatype="5" unbalanced="0"/>
    <cacheHierarchy uniqueName="[Summary].[Output spining reserve limit fraction]" caption="Output spining reserve limit fraction" attribute="1" defaultMemberUniqueName="[Summary].[Output spining reserve limit fraction].[All]" allUniqueName="[Summary].[Output spining reserve limit fraction].[All]" dimensionUniqueName="[Summary]" displayFolder="" count="0" memberValueDatatype="5" unbalanced="0"/>
    <cacheHierarchy uniqueName="[Summary].[Output startup cost ($/MW-start)]" caption="Output startup cost ($/MW-start)" attribute="1" defaultMemberUniqueName="[Summary].[Output startup cost ($/MW-start)].[All]" allUniqueName="[Summary].[Output startup cost ($/MW-start)].[All]" dimensionUniqueName="[Summary]" displayFolder="" count="0" memberValueDatatype="5" unbalanced="0"/>
    <cacheHierarchy uniqueName="[Summary].[Output minimum run intervals]" caption="Output minimum run intervals" attribute="1" defaultMemberUniqueName="[Summary].[Output minimum run intervals].[All]" allUniqueName="[Summary].[Output minimum run intervals].[All]" dimensionUniqueName="[Summary]" displayFolder="" count="0" memberValueDatatype="5" unbalanced="0"/>
    <cacheHierarchy uniqueName="[Summary].[actual operating profit ($)]" caption="actual operating profit ($)" attribute="1" defaultMemberUniqueName="[Summary].[actual operating profit ($)].[All]" allUniqueName="[Summary].[actual operating profit ($)].[All]" dimensionUniqueName="[Summary]" displayFolder="" count="0" memberValueDatatype="5" unbalanced="0"/>
    <cacheHierarchy uniqueName="[Summary].[total electricity input (MWh)]" caption="total electricity input (MWh)" attribute="1" defaultMemberUniqueName="[Summary].[total electricity input (MWh)].[All]" allUniqueName="[Summary].[total electricity input (MWh)].[All]" dimensionUniqueName="[Summary]" displayFolder="" count="0" memberValueDatatype="5" unbalanced="0"/>
    <cacheHierarchy uniqueName="[Summary].[total electricity output (MWh)]" caption="total electricity output (MWh)" attribute="1" defaultMemberUniqueName="[Summary].[total electricity output (MWh)].[All]" allUniqueName="[Summary].[total electricity output (MWh)].[All]" dimensionUniqueName="[Summary]" displayFolder="" count="0" memberValueDatatype="5" unbalanced="0"/>
    <cacheHierarchy uniqueName="[Summary].[output to input ratio]" caption="output to input ratio" attribute="1" defaultMemberUniqueName="[Summary].[output to input ratio].[All]" allUniqueName="[Summary].[output to input ratio].[All]" dimensionUniqueName="[Summary]" displayFolder="" count="0" memberValueDatatype="5" unbalanced="0"/>
    <cacheHierarchy uniqueName="[Summary].[input capacity factor]" caption="input capacity factor" attribute="1" defaultMemberUniqueName="[Summary].[input capacity factor].[All]" allUniqueName="[Summary].[input capacity factor].[All]" dimensionUniqueName="[Summary]" displayFolder="" count="0" memberValueDatatype="5" unbalanced="0"/>
    <cacheHierarchy uniqueName="[Summary].[output capacity factor]" caption="output capacity factor" attribute="1" defaultMemberUniqueName="[Summary].[output capacity factor].[All]" allUniqueName="[Summary].[output capacity factor].[All]" dimensionUniqueName="[Summary]" displayFolder="" count="0" memberValueDatatype="5" unbalanced="0"/>
    <cacheHierarchy uniqueName="[Summary].[average regup (MW)]" caption="average regup (MW)" attribute="1" defaultMemberUniqueName="[Summary].[average regup (MW)].[All]" allUniqueName="[Summary].[average regup (MW)].[All]" dimensionUniqueName="[Summary]" displayFolder="" count="0" memberValueDatatype="5" unbalanced="0"/>
    <cacheHierarchy uniqueName="[Summary].[average regdn (MW)]" caption="average regdn (MW)" attribute="1" defaultMemberUniqueName="[Summary].[average regdn (MW)].[All]" allUniqueName="[Summary].[average regdn (MW)].[All]" dimensionUniqueName="[Summary]" displayFolder="" count="0" memberValueDatatype="5" unbalanced="0"/>
    <cacheHierarchy uniqueName="[Summary].[average spinres (MW)]" caption="average spinres (MW)" attribute="1" defaultMemberUniqueName="[Summary].[average spinres (MW)].[All]" allUniqueName="[Summary].[average spinres (MW)].[All]" dimensionUniqueName="[Summary]" displayFolder="" count="0" memberValueDatatype="5" unbalanced="0"/>
    <cacheHierarchy uniqueName="[Summary].[average nonspinres (MW)]" caption="average nonspinres (MW)" attribute="1" defaultMemberUniqueName="[Summary].[average nonspinres (MW)].[All]" allUniqueName="[Summary].[average nonspinres (MW)].[All]" dimensionUniqueName="[Summary]" displayFolder="" count="0" memberValueDatatype="5" unbalanced="0"/>
    <cacheHierarchy uniqueName="[Summary].[number of input power system starts]" caption="number of input power system starts" attribute="1" defaultMemberUniqueName="[Summary].[number of input power system starts].[All]" allUniqueName="[Summary].[number of input power system starts].[All]" dimensionUniqueName="[Summary]" displayFolder="" count="0" memberValueDatatype="5" unbalanced="0"/>
    <cacheHierarchy uniqueName="[Summary].[number of output power system starts]" caption="number of output power system starts" attribute="1" defaultMemberUniqueName="[Summary].[number of output power system starts].[All]" allUniqueName="[Summary].[number of output power system starts].[All]" dimensionUniqueName="[Summary]" displayFolder="" count="0" memberValueDatatype="5" unbalanced="0"/>
    <cacheHierarchy uniqueName="[Summary].[arbitrage revenue ($)]" caption="arbitrage revenue ($)" attribute="1" defaultMemberUniqueName="[Summary].[arbitrage revenue ($)].[All]" allUniqueName="[Summary].[arbitrage revenue ($)].[All]" dimensionUniqueName="[Summary]" displayFolder="" count="0" memberValueDatatype="5" unbalanced="0"/>
    <cacheHierarchy uniqueName="[Summary].[regup revenue ($)]" caption="regup revenue ($)" attribute="1" defaultMemberUniqueName="[Summary].[regup revenue ($)].[All]" allUniqueName="[Summary].[regup revenue ($)].[All]" dimensionUniqueName="[Summary]" displayFolder="" count="0" memberValueDatatype="5" unbalanced="0"/>
    <cacheHierarchy uniqueName="[Summary].[regdn revenue ($)]" caption="regdn revenue ($)" attribute="1" defaultMemberUniqueName="[Summary].[regdn revenue ($)].[All]" allUniqueName="[Summary].[regdn revenue ($)].[All]" dimensionUniqueName="[Summary]" displayFolder="" count="0" memberValueDatatype="5" unbalanced="0"/>
    <cacheHierarchy uniqueName="[Summary].[spinres revenue ($)]" caption="spinres revenue ($)" attribute="1" defaultMemberUniqueName="[Summary].[spinres revenue ($)].[All]" allUniqueName="[Summary].[spinres revenue ($)].[All]" dimensionUniqueName="[Summary]" displayFolder="" count="0" memberValueDatatype="5" unbalanced="0"/>
    <cacheHierarchy uniqueName="[Summary].[nonspinres revenue ($)]" caption="nonspinres revenue ($)" attribute="1" defaultMemberUniqueName="[Summary].[nonspinres revenue ($)].[All]" allUniqueName="[Summary].[nonspinres revenue ($)].[All]" dimensionUniqueName="[Summary]" displayFolder="" count="0" memberValueDatatype="5" unbalanced="0"/>
    <cacheHierarchy uniqueName="[Summary].[hydrogen revenue ($)]" caption="hydrogen revenue ($)" attribute="1" defaultMemberUniqueName="[Summary].[hydrogen revenue ($)].[All]" allUniqueName="[Summary].[hydrogen revenue ($)].[All]" dimensionUniqueName="[Summary]" displayFolder="" count="0" memberValueDatatype="5" unbalanced="0"/>
    <cacheHierarchy uniqueName="[Summary].[REC revenue ($)]" caption="REC revenue ($)" attribute="1" defaultMemberUniqueName="[Summary].[REC revenue ($)].[All]" allUniqueName="[Summary].[REC revenue ($)].[All]" dimensionUniqueName="[Summary]" displayFolder="" count="0" memberValueDatatype="5" unbalanced="0"/>
    <cacheHierarchy uniqueName="[Summary].[LCFS revenue ($)]" caption="LCFS revenue ($)" attribute="1" defaultMemberUniqueName="[Summary].[LCFS revenue ($)].[All]" allUniqueName="[Summary].[LCFS revenue ($)].[All]" dimensionUniqueName="[Summary]" displayFolder="" count="0" memberValueDatatype="5" unbalanced="0"/>
    <cacheHierarchy uniqueName="[Summary].[startup costs ($)]" caption="startup costs ($)" attribute="1" defaultMemberUniqueName="[Summary].[startup costs ($)].[All]" allUniqueName="[Summary].[startup costs ($)].[All]" dimensionUniqueName="[Summary]" displayFolder="" count="0" memberValueDatatype="5" unbalanced="0"/>
    <cacheHierarchy uniqueName="[Summary].[Fixed demand charge ($)]" caption="Fixed demand charge ($)" attribute="1" defaultMemberUniqueName="[Summary].[Fixed demand charge ($)].[All]" allUniqueName="[Summary].[Fixed demand charge ($)].[All]" dimensionUniqueName="[Summary]" displayFolder="" count="0" memberValueDatatype="5" unbalanced="0"/>
    <cacheHierarchy uniqueName="[Summary].[Timed demand charge 1 ($)]" caption="Timed demand charge 1 ($)" attribute="1" defaultMemberUniqueName="[Summary].[Timed demand charge 1 ($)].[All]" allUniqueName="[Summary].[Timed demand charge 1 ($)].[All]" dimensionUniqueName="[Summary]" displayFolder="" count="0" memberValueDatatype="5" unbalanced="0"/>
    <cacheHierarchy uniqueName="[Summary].[Timed demand charge 2 ($)]" caption="Timed demand charge 2 ($)" attribute="1" defaultMemberUniqueName="[Summary].[Timed demand charge 2 ($)].[All]" allUniqueName="[Summary].[Timed demand charge 2 ($)].[All]" dimensionUniqueName="[Summary]" displayFolder="" count="0" memberValueDatatype="5" unbalanced="0"/>
    <cacheHierarchy uniqueName="[Summary].[Timed demand charge 3 ($)]" caption="Timed demand charge 3 ($)" attribute="1" defaultMemberUniqueName="[Summary].[Timed demand charge 3 ($)].[All]" allUniqueName="[Summary].[Timed demand charge 3 ($)].[All]" dimensionUniqueName="[Summary]" displayFolder="" count="0" memberValueDatatype="5" unbalanced="0"/>
    <cacheHierarchy uniqueName="[Summary].[Timed demand charge 4 ($)]" caption="Timed demand charge 4 ($)" attribute="1" defaultMemberUniqueName="[Summary].[Timed demand charge 4 ($)].[All]" allUniqueName="[Summary].[Timed demand charge 4 ($)].[All]" dimensionUniqueName="[Summary]" displayFolder="" count="0" memberValueDatatype="5" unbalanced="0"/>
    <cacheHierarchy uniqueName="[Summary].[Timed demand charge 5 ($)]" caption="Timed demand charge 5 ($)" attribute="1" defaultMemberUniqueName="[Summary].[Timed demand charge 5 ($)].[All]" allUniqueName="[Summary].[Timed demand charge 5 ($)].[All]" dimensionUniqueName="[Summary]" displayFolder="" count="0" memberValueDatatype="5" unbalanced="0"/>
    <cacheHierarchy uniqueName="[Summary].[Timed demand charge 6 ($)]" caption="Timed demand charge 6 ($)" attribute="1" defaultMemberUniqueName="[Summary].[Timed demand charge 6 ($)].[All]" allUniqueName="[Summary].[Timed demand charge 6 ($)].[All]" dimensionUniqueName="[Summary]" displayFolder="" count="0" memberValueDatatype="5" unbalanced="0"/>
    <cacheHierarchy uniqueName="[Summary].[Meter cost ($)]" caption="Meter cost ($)" attribute="1" defaultMemberUniqueName="[Summary].[Meter cost ($)].[All]" allUniqueName="[Summary].[Meter cost ($)].[All]" dimensionUniqueName="[Summary]" displayFolder="" count="0" memberValueDatatype="5" unbalanced="0"/>
    <cacheHierarchy uniqueName="[Summary].[Renewable annualized capital cost ($)]" caption="Renewable annualized capital cost ($)" attribute="1" defaultMemberUniqueName="[Summary].[Renewable annualized capital cost ($)].[All]" allUniqueName="[Summary].[Renewable annualized capital cost ($)].[All]" dimensionUniqueName="[Summary]" displayFolder="" count="0" memberValueDatatype="5" unbalanced="0"/>
    <cacheHierarchy uniqueName="[Summary].[Input annualized capital cost ($)]" caption="Input annualized capital cost ($)" attribute="1" defaultMemberUniqueName="[Summary].[Input annualized capital cost ($)].[All]" allUniqueName="[Summary].[Input annualized capital cost ($)].[All]" dimensionUniqueName="[Summary]" displayFolder="" count="0" memberValueDatatype="5" unbalanced="0"/>
    <cacheHierarchy uniqueName="[Summary].[Output annualized capital cost ($)]" caption="Output annualized capital cost ($)" attribute="1" defaultMemberUniqueName="[Summary].[Output annualized capital cost ($)].[All]" allUniqueName="[Summary].[Output annualized capital cost ($)].[All]" dimensionUniqueName="[Summary]" displayFolder="" count="0" memberValueDatatype="5" unbalanced="0"/>
    <cacheHierarchy uniqueName="[Summary].[Hydrogen storage annualized cost ($)]" caption="Hydrogen storage annualized cost ($)" attribute="1" defaultMemberUniqueName="[Summary].[Hydrogen storage annualized cost ($)].[All]" allUniqueName="[Summary].[Hydrogen storage annualized cost ($)].[All]" dimensionUniqueName="[Summary]" displayFolder="" count="0" memberValueDatatype="5" unbalanced="0"/>
    <cacheHierarchy uniqueName="[Summary].[Renewable FOM cost ($)]" caption="Renewable FOM cost ($)" attribute="1" defaultMemberUniqueName="[Summary].[Renewable FOM cost ($)].[All]" allUniqueName="[Summary].[Renewable FOM cost ($)].[All]" dimensionUniqueName="[Summary]" displayFolder="" count="0" memberValueDatatype="5" unbalanced="0"/>
    <cacheHierarchy uniqueName="[Summary].[Input FOM cost ($)]" caption="Input FOM cost ($)" attribute="1" defaultMemberUniqueName="[Summary].[Input FOM cost ($)].[All]" allUniqueName="[Summary].[Input FOM cost ($)].[All]" dimensionUniqueName="[Summary]" displayFolder="" count="0" memberValueDatatype="5" unbalanced="0"/>
    <cacheHierarchy uniqueName="[Summary].[Output FOM cost ($)]" caption="Output FOM cost ($)" attribute="1" defaultMemberUniqueName="[Summary].[Output FOM cost ($)].[All]" allUniqueName="[Summary].[Output FOM cost ($)].[All]" dimensionUniqueName="[Summary]" displayFolder="" count="0" memberValueDatatype="5" unbalanced="0"/>
    <cacheHierarchy uniqueName="[Summary].[Renewable VOM cost ($)]" caption="Renewable VOM cost ($)" attribute="1" defaultMemberUniqueName="[Summary].[Renewable VOM cost ($)].[All]" allUniqueName="[Summary].[Renewable VOM cost ($)].[All]" dimensionUniqueName="[Summary]" displayFolder="" count="0" memberValueDatatype="5" unbalanced="0"/>
    <cacheHierarchy uniqueName="[Summary].[Input VOM cost ($)]" caption="Input VOM cost ($)" attribute="1" defaultMemberUniqueName="[Summary].[Input VOM cost ($)].[All]" allUniqueName="[Summary].[Input VOM cost ($)].[All]" dimensionUniqueName="[Summary]" displayFolder="" count="0" memberValueDatatype="5" unbalanced="0"/>
    <cacheHierarchy uniqueName="[Summary].[Output VOM cost ($)]" caption="Output VOM cost ($)" attribute="1" defaultMemberUniqueName="[Summary].[Output VOM cost ($)].[All]" allUniqueName="[Summary].[Output VOM cost ($)].[All]" dimensionUniqueName="[Summary]" displayFolder="" count="0" memberValueDatatype="5" unbalanced="0"/>
    <cacheHierarchy uniqueName="[Summary].[Renewable sales ($)]" caption="Renewable sales ($)" attribute="1" defaultMemberUniqueName="[Summary].[Renewable sales ($)].[All]" allUniqueName="[Summary].[Renewable sales ($)].[All]" dimensionUniqueName="[Summary]" displayFolder="" count="0" memberValueDatatype="5" unbalanced="0"/>
    <cacheHierarchy uniqueName="[Summary].[Renewable Penetration net meter (%)]" caption="Renewable Penetration net meter (%)" attribute="1" defaultMemberUniqueName="[Summary].[Renewable Penetration net meter (%)].[All]" allUniqueName="[Summary].[Renewable Penetration net meter (%)].[All]" dimensionUniqueName="[Summary]" displayFolder="" count="0" memberValueDatatype="5" unbalanced="0"/>
    <cacheHierarchy uniqueName="[Summary].[Curtailment (MWh)]" caption="Curtailment (MWh)" attribute="1" defaultMemberUniqueName="[Summary].[Curtailment (MWh)].[All]" allUniqueName="[Summary].[Curtailment (MWh)].[All]" dimensionUniqueName="[Summary]" displayFolder="" count="0" memberValueDatatype="5" unbalanced="0"/>
    <cacheHierarchy uniqueName="[Summary].[Storage revenue ($)]" caption="Storage revenue ($)" attribute="1" defaultMemberUniqueName="[Summary].[Storage revenue ($)].[All]" allUniqueName="[Summary].[Storage revenue ($)].[All]" dimensionUniqueName="[Summary]" displayFolder="" count="0" memberValueDatatype="5" unbalanced="0"/>
    <cacheHierarchy uniqueName="[Summary].[Renewable only revenue ($)]" caption="Renewable only revenue ($)" attribute="1" defaultMemberUniqueName="[Summary].[Renewable only revenue ($)].[All]" allUniqueName="[Summary].[Renewable only revenue ($)].[All]" dimensionUniqueName="[Summary]" displayFolder="" count="0" memberValueDatatype="5" unbalanced="0"/>
    <cacheHierarchy uniqueName="[Summary].[Renewable max revenue ($)]" caption="Renewable max revenue ($)" attribute="1" defaultMemberUniqueName="[Summary].[Renewable max revenue ($)].[All]" allUniqueName="[Summary].[Renewable max revenue ($)].[All]" dimensionUniqueName="[Summary]" displayFolder="" count="0" memberValueDatatype="5" unbalanced="0"/>
    <cacheHierarchy uniqueName="[Summary].[Renewable Electricity Input (MWh)]" caption="Renewable Electricity Input (MWh)" attribute="1" defaultMemberUniqueName="[Summary].[Renewable Electricity Input (MWh)].[All]" allUniqueName="[Summary].[Renewable Electricity Input (MWh)].[All]" dimensionUniqueName="[Summary]" displayFolder="" count="0" memberValueDatatype="5" unbalanced="0"/>
    <cacheHierarchy uniqueName="[Summary].[Electricity Import (MWh)]" caption="Electricity Import (MWh)" attribute="1" defaultMemberUniqueName="[Summary].[Electricity Import (MWh)].[All]" allUniqueName="[Summary].[Electricity Import (MWh)].[All]" dimensionUniqueName="[Summary]" displayFolder="" count="0" memberValueDatatype="5" unbalanced="0"/>
    <cacheHierarchy uniqueName="[Summary].[Utility]" caption="Utility" attribute="1" defaultMemberUniqueName="[Summary].[Utility].[All]" allUniqueName="[Summary].[Utility].[All]" dimensionUniqueName="[Summary]" displayFolder="" count="2" memberValueDatatype="130" unbalanced="0">
      <fieldsUsage count="2">
        <fieldUsage x="-1"/>
        <fieldUsage x="0"/>
      </fieldsUsage>
    </cacheHierarchy>
    <cacheHierarchy uniqueName="[Summary].[Block]" caption="Block" attribute="1" defaultMemberUniqueName="[Summary].[Block].[All]" allUniqueName="[Summary].[Block].[All]" dimensionUniqueName="[Summary]" displayFolder="" count="2" memberValueDatatype="130" unbalanced="0">
      <fieldsUsage count="2">
        <fieldUsage x="-1"/>
        <fieldUsage x="1"/>
      </fieldsUsage>
    </cacheHierarchy>
    <cacheHierarchy uniqueName="[Summary].[Services]" caption="Services" attribute="1" defaultMemberUniqueName="[Summary].[Services].[All]" allUniqueName="[Summary].[Services].[All]" dimensionUniqueName="[Summary]" displayFolder="" count="2" memberValueDatatype="130" unbalanced="0">
      <fieldsUsage count="2">
        <fieldUsage x="-1"/>
        <fieldUsage x="2"/>
      </fieldsUsage>
    </cacheHierarchy>
    <cacheHierarchy uniqueName="[Measures].[__XL_Count Summary]" caption="__XL_Count Summary" measure="1" displayFolder="" measureGroup="Summary" count="0" hidden="1"/>
    <cacheHierarchy uniqueName="[Measures].[__No measures defined]" caption="__No measures defined" measure="1" displayFolder="" count="0" hidden="1"/>
    <cacheHierarchy uniqueName="[Measures].[Sum of arbitrage revenue ($)]" caption="Sum of arbitrage revenue ($)" measure="1" displayFolder="" measureGroup="Summary" count="0" oneField="1" hidden="1">
      <fieldsUsage count="1">
        <fieldUsage x="3"/>
      </fieldsUsage>
      <extLst>
        <ext xmlns:x15="http://schemas.microsoft.com/office/spreadsheetml/2010/11/main" uri="{B97F6D7D-B522-45F9-BDA1-12C45D357490}">
          <x15:cacheHierarchy aggregatedColumn="38"/>
        </ext>
      </extLst>
    </cacheHierarchy>
  </cacheHierarchies>
  <kpis count="0"/>
  <dimensions count="2">
    <dimension measure="1" name="Measures" uniqueName="[Measures]" caption="Measures"/>
    <dimension name="Summary" uniqueName="[Summary]" caption="Summary"/>
  </dimensions>
  <measureGroups count="1">
    <measureGroup name="Summary" caption="Summa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 Eichman" refreshedDate="43326.141570717591" createdVersion="6" refreshedVersion="6" minRefreshableVersion="3" recordCount="73" xr:uid="{712E9AE9-1FEE-44F9-9E5C-B152565F7A20}">
  <cacheSource type="worksheet">
    <worksheetSource ref="G4:M77" sheet="P1"/>
  </cacheSource>
  <cacheFields count="7">
    <cacheField name="Services" numFmtId="0">
      <sharedItems count="1">
        <s v="Eonly"/>
      </sharedItems>
    </cacheField>
    <cacheField name="Utility" numFmtId="0">
      <sharedItems/>
    </cacheField>
    <cacheField name="Block" numFmtId="0">
      <sharedItems count="73">
        <s v="Block1271"/>
        <s v="Block172"/>
        <s v="Block182"/>
        <s v="Block186"/>
        <s v="Block191"/>
        <s v="Block193"/>
        <s v="Block194"/>
        <s v="Block196"/>
        <s v="Block197"/>
        <s v="Block2672"/>
        <s v="Block2673"/>
        <s v="Block2678"/>
        <s v="Block2679"/>
        <s v="Block2681"/>
        <s v="Block2682"/>
        <s v="Block3173"/>
        <s v="Block371"/>
        <s v="Block372"/>
        <s v="Block373"/>
        <s v="Block374"/>
        <s v="Block376"/>
        <s v="Block377"/>
        <s v="Block379"/>
        <s v="Block4672"/>
        <s v="Block471"/>
        <s v="Block473"/>
        <s v="Block474"/>
        <s v="Block475"/>
        <s v="Block476"/>
        <s v="Block477"/>
        <s v="Block4771"/>
        <s v="Block4772"/>
        <s v="Block478"/>
        <s v="Block479"/>
        <s v="Block480"/>
        <s v="Block481"/>
        <s v="Block5571"/>
        <s v="Block5572"/>
        <s v="Block5573"/>
        <s v="Block5574"/>
        <s v="Block5575"/>
        <s v="Block5771"/>
        <s v="Block5773"/>
        <s v="Block6071"/>
        <s v="Block6074"/>
        <s v="Block6075"/>
        <s v="Block6171"/>
        <s v="Block6172"/>
        <s v="Block6174"/>
        <s v="Block6275"/>
        <s v="Block6671"/>
        <s v="Block6673"/>
        <s v="Block6674"/>
        <s v="Block6675"/>
        <s v="Block6678"/>
        <s v="Block7072"/>
        <s v="Block7073"/>
        <s v="Block7074"/>
        <s v="Block7076"/>
        <s v="Block7079"/>
        <s v="Block7081"/>
        <s v="Block7082"/>
        <s v="Block7085"/>
        <s v="Block7174"/>
        <s v="Block7176"/>
        <s v="Block772"/>
        <s v="Block7771"/>
        <s v="Block7772"/>
        <s v="Block7774"/>
        <s v="Block7775"/>
        <s v="Block7776"/>
        <s v="Block9572"/>
        <s v="BlockNone"/>
      </sharedItems>
    </cacheField>
    <cacheField name="Total" numFmtId="164">
      <sharedItems containsSemiMixedTypes="0" containsString="0" containsNumber="1" containsInteger="1" minValue="1221039" maxValue="1238706"/>
    </cacheField>
    <cacheField name="Avg_distance_mi " numFmtId="0">
      <sharedItems containsSemiMixedTypes="0" containsString="0" containsNumber="1" minValue="0" maxValue="281.37328207698607"/>
    </cacheField>
    <cacheField name="Compae cost per mile" numFmtId="43">
      <sharedItems containsSemiMixedTypes="0" containsString="0" containsNumber="1" minValue="0" maxValue="118.43487468233089"/>
    </cacheField>
    <cacheField name="Milage filter"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490308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
  <r>
    <x v="0"/>
    <s v="PGEA6"/>
    <x v="0"/>
    <n v="1234114"/>
    <n v="134.62920617561619"/>
    <n v="97.11859982999826"/>
    <x v="0"/>
  </r>
  <r>
    <x v="0"/>
    <s v="PGEA6"/>
    <x v="1"/>
    <n v="1221039"/>
    <n v="13.8595058334817"/>
    <n v="0"/>
    <x v="1"/>
  </r>
  <r>
    <x v="0"/>
    <s v="PGEA6"/>
    <x v="2"/>
    <n v="1221039"/>
    <n v="18.571417906995599"/>
    <n v="0"/>
    <x v="1"/>
  </r>
  <r>
    <x v="0"/>
    <s v="PGEA6"/>
    <x v="3"/>
    <n v="1221141"/>
    <n v="51.915921386165131"/>
    <n v="1.9647152025155346"/>
    <x v="0"/>
  </r>
  <r>
    <x v="0"/>
    <s v="PGEA6"/>
    <x v="4"/>
    <n v="1238702"/>
    <n v="217.40321235033494"/>
    <n v="81.245349638794281"/>
    <x v="0"/>
  </r>
  <r>
    <x v="0"/>
    <s v="PGEA6"/>
    <x v="5"/>
    <n v="1237696"/>
    <n v="245.36573335834305"/>
    <n v="67.886414993708087"/>
    <x v="0"/>
  </r>
  <r>
    <x v="0"/>
    <s v="PGEA6"/>
    <x v="6"/>
    <n v="1231896"/>
    <n v="167.8584887024077"/>
    <n v="64.679481412751883"/>
    <x v="0"/>
  </r>
  <r>
    <x v="0"/>
    <s v="PGEA6"/>
    <x v="7"/>
    <n v="1234540"/>
    <n v="208.90464025625369"/>
    <n v="64.627573535173497"/>
    <x v="0"/>
  </r>
  <r>
    <x v="0"/>
    <s v="PGEA6"/>
    <x v="8"/>
    <n v="1232812"/>
    <n v="281.37328207698607"/>
    <n v="41.841215033269613"/>
    <x v="0"/>
  </r>
  <r>
    <x v="0"/>
    <s v="PGEA6"/>
    <x v="9"/>
    <n v="1232334"/>
    <n v="123.80644653501837"/>
    <n v="91.231113694917624"/>
    <x v="0"/>
  </r>
  <r>
    <x v="0"/>
    <s v="PGEA6"/>
    <x v="10"/>
    <n v="1235509"/>
    <n v="122.17685068533919"/>
    <n v="118.43487468233089"/>
    <x v="0"/>
  </r>
  <r>
    <x v="0"/>
    <s v="PGEA6"/>
    <x v="11"/>
    <n v="1235363"/>
    <n v="125.48639407303587"/>
    <n v="114.14783336321796"/>
    <x v="0"/>
  </r>
  <r>
    <x v="0"/>
    <s v="PGEA6"/>
    <x v="12"/>
    <n v="1233162"/>
    <n v="126.53494708148111"/>
    <n v="95.807524163213955"/>
    <x v="0"/>
  </r>
  <r>
    <x v="0"/>
    <s v="PGEA6"/>
    <x v="13"/>
    <n v="1232905"/>
    <n v="105.86323134060807"/>
    <n v="112.08802007773517"/>
    <x v="0"/>
  </r>
  <r>
    <x v="0"/>
    <s v="PGEA6"/>
    <x v="14"/>
    <n v="1232341"/>
    <n v="109.22408517535797"/>
    <n v="103.47534595373148"/>
    <x v="0"/>
  </r>
  <r>
    <x v="0"/>
    <s v="PGEA6"/>
    <x v="15"/>
    <n v="1221130"/>
    <n v="51.216877057434019"/>
    <n v="1.7767580771852536"/>
    <x v="0"/>
  </r>
  <r>
    <x v="0"/>
    <s v="PGEA6"/>
    <x v="16"/>
    <n v="1221122"/>
    <n v="41.396694506322774"/>
    <n v="2.004991002055077"/>
    <x v="1"/>
  </r>
  <r>
    <x v="0"/>
    <s v="PGEA6"/>
    <x v="17"/>
    <n v="1221039"/>
    <n v="22.959267916764993"/>
    <n v="0"/>
    <x v="1"/>
  </r>
  <r>
    <x v="0"/>
    <s v="PGEA6"/>
    <x v="18"/>
    <n v="1221714"/>
    <n v="76.586312276219417"/>
    <n v="8.8135853514596256"/>
    <x v="0"/>
  </r>
  <r>
    <x v="0"/>
    <s v="PGEA6"/>
    <x v="19"/>
    <n v="1221039"/>
    <n v="14.565019019183808"/>
    <n v="0"/>
    <x v="1"/>
  </r>
  <r>
    <x v="0"/>
    <s v="PGEA6"/>
    <x v="20"/>
    <n v="1221639"/>
    <n v="66.865677467160339"/>
    <n v="8.9732135039636329"/>
    <x v="0"/>
  </r>
  <r>
    <x v="0"/>
    <s v="PGEA6"/>
    <x v="21"/>
    <n v="1221039"/>
    <n v="21.646780096102177"/>
    <n v="0"/>
    <x v="1"/>
  </r>
  <r>
    <x v="0"/>
    <s v="PGEA6"/>
    <x v="22"/>
    <n v="1221049"/>
    <n v="34.003582672304852"/>
    <n v="0.29408665834923253"/>
    <x v="1"/>
  </r>
  <r>
    <x v="0"/>
    <s v="PGEA6"/>
    <x v="23"/>
    <n v="1235959"/>
    <n v="138.58482887826298"/>
    <n v="107.65969205118527"/>
    <x v="0"/>
  </r>
  <r>
    <x v="0"/>
    <s v="PGEA6"/>
    <x v="24"/>
    <n v="1221039"/>
    <n v="8.9282928742009844"/>
    <n v="0"/>
    <x v="1"/>
  </r>
  <r>
    <x v="0"/>
    <s v="PGEA6"/>
    <x v="25"/>
    <n v="1221060"/>
    <n v="43.382081534804399"/>
    <n v="0.48407082502835197"/>
    <x v="1"/>
  </r>
  <r>
    <x v="0"/>
    <s v="PGEA6"/>
    <x v="26"/>
    <n v="1221039"/>
    <n v="15.811630272347633"/>
    <n v="0"/>
    <x v="1"/>
  </r>
  <r>
    <x v="0"/>
    <s v="PGEA6"/>
    <x v="27"/>
    <n v="1221039"/>
    <n v="8.3215849656449841"/>
    <n v="0"/>
    <x v="1"/>
  </r>
  <r>
    <x v="0"/>
    <s v="PGEA6"/>
    <x v="28"/>
    <n v="1221039"/>
    <n v="1.53549725525853"/>
    <n v="0"/>
    <x v="1"/>
  </r>
  <r>
    <x v="0"/>
    <s v="PGEA6"/>
    <x v="29"/>
    <n v="1221039"/>
    <n v="13.916800768827901"/>
    <n v="0"/>
    <x v="1"/>
  </r>
  <r>
    <x v="0"/>
    <s v="PGEA6"/>
    <x v="30"/>
    <n v="1236205"/>
    <n v="146.61302396824473"/>
    <n v="103.44237905688952"/>
    <x v="0"/>
  </r>
  <r>
    <x v="0"/>
    <s v="PGEA6"/>
    <x v="31"/>
    <n v="1221039"/>
    <n v="9.4791395355480397"/>
    <n v="0"/>
    <x v="1"/>
  </r>
  <r>
    <x v="0"/>
    <s v="PGEA6"/>
    <x v="32"/>
    <n v="1221039"/>
    <n v="30.229320664981568"/>
    <n v="0"/>
    <x v="1"/>
  </r>
  <r>
    <x v="0"/>
    <s v="PGEA6"/>
    <x v="33"/>
    <n v="1221039"/>
    <n v="17.50992839822705"/>
    <n v="0"/>
    <x v="1"/>
  </r>
  <r>
    <x v="0"/>
    <s v="PGEA6"/>
    <x v="34"/>
    <n v="1221039"/>
    <n v="41.497970980684897"/>
    <n v="0"/>
    <x v="1"/>
  </r>
  <r>
    <x v="0"/>
    <s v="PGEA6"/>
    <x v="35"/>
    <n v="1221039"/>
    <n v="12.320324571459919"/>
    <n v="0"/>
    <x v="1"/>
  </r>
  <r>
    <x v="0"/>
    <s v="PGEA6"/>
    <x v="36"/>
    <n v="1232227"/>
    <n v="115.93479746010422"/>
    <n v="96.502519046104709"/>
    <x v="0"/>
  </r>
  <r>
    <x v="0"/>
    <s v="PGEA6"/>
    <x v="37"/>
    <n v="1228396"/>
    <n v="89.144150103630977"/>
    <n v="82.529251683339993"/>
    <x v="0"/>
  </r>
  <r>
    <x v="0"/>
    <s v="PGEA6"/>
    <x v="38"/>
    <n v="1233448"/>
    <n v="128.46281532940307"/>
    <n v="96.596045853276422"/>
    <x v="0"/>
  </r>
  <r>
    <x v="0"/>
    <s v="PGEA6"/>
    <x v="39"/>
    <n v="1233361"/>
    <n v="154.04077989441447"/>
    <n v="79.991804822372217"/>
    <x v="0"/>
  </r>
  <r>
    <x v="0"/>
    <s v="PGEA6"/>
    <x v="40"/>
    <n v="1229879"/>
    <n v="97.384874087444999"/>
    <n v="90.773850485880189"/>
    <x v="0"/>
  </r>
  <r>
    <x v="0"/>
    <s v="PGEA6"/>
    <x v="41"/>
    <n v="1230904"/>
    <n v="105.8699305154249"/>
    <n v="93.180376637374877"/>
    <x v="0"/>
  </r>
  <r>
    <x v="0"/>
    <s v="PGEA6"/>
    <x v="42"/>
    <n v="1231682"/>
    <n v="110.51385162809989"/>
    <n v="96.304669896183853"/>
    <x v="0"/>
  </r>
  <r>
    <x v="0"/>
    <s v="PGEA6"/>
    <x v="43"/>
    <n v="1231642"/>
    <n v="118.47362627109534"/>
    <n v="89.496711915763072"/>
    <x v="0"/>
  </r>
  <r>
    <x v="0"/>
    <s v="PGEA6"/>
    <x v="44"/>
    <n v="1226733"/>
    <n v="70.977118013699069"/>
    <n v="80.223037499226422"/>
    <x v="0"/>
  </r>
  <r>
    <x v="0"/>
    <s v="PGEA6"/>
    <x v="45"/>
    <n v="1230873"/>
    <n v="121.87622836184481"/>
    <n v="80.688417521449011"/>
    <x v="0"/>
  </r>
  <r>
    <x v="0"/>
    <s v="PGEA6"/>
    <x v="46"/>
    <n v="1233539"/>
    <n v="132.84213386992286"/>
    <n v="94.096651686127103"/>
    <x v="0"/>
  </r>
  <r>
    <x v="0"/>
    <s v="PGEA6"/>
    <x v="47"/>
    <n v="1234159"/>
    <n v="156.71562366447961"/>
    <n v="83.718519527378263"/>
    <x v="0"/>
  </r>
  <r>
    <x v="0"/>
    <s v="PGEA6"/>
    <x v="48"/>
    <n v="1235554"/>
    <n v="122.7589992679879"/>
    <n v="118.23980389668347"/>
    <x v="0"/>
  </r>
  <r>
    <x v="0"/>
    <s v="PGEA6"/>
    <x v="49"/>
    <n v="1234105"/>
    <n v="119.66210613598636"/>
    <n v="109.1907908185365"/>
    <x v="0"/>
  </r>
  <r>
    <x v="0"/>
    <s v="PGEA6"/>
    <x v="50"/>
    <n v="1232166"/>
    <n v="111.4128652463464"/>
    <n v="99.871769524973161"/>
    <x v="0"/>
  </r>
  <r>
    <x v="0"/>
    <s v="PGEA6"/>
    <x v="51"/>
    <n v="1231725"/>
    <n v="108.05220424211139"/>
    <n v="98.896640516985627"/>
    <x v="0"/>
  </r>
  <r>
    <x v="0"/>
    <s v="PGEA6"/>
    <x v="52"/>
    <n v="1233151"/>
    <n v="148.43871541657941"/>
    <n v="81.595963465520441"/>
    <x v="0"/>
  </r>
  <r>
    <x v="0"/>
    <s v="PGEA6"/>
    <x v="53"/>
    <n v="1230227"/>
    <n v="94.934667079706898"/>
    <n v="96.782348141441091"/>
    <x v="0"/>
  </r>
  <r>
    <x v="0"/>
    <s v="PGEA6"/>
    <x v="54"/>
    <n v="1231139"/>
    <n v="94.636478286302093"/>
    <n v="106.72417426021121"/>
    <x v="0"/>
  </r>
  <r>
    <x v="0"/>
    <s v="PGEA6"/>
    <x v="55"/>
    <n v="1234428"/>
    <n v="138.28330667903174"/>
    <n v="96.822966716272546"/>
    <x v="0"/>
  </r>
  <r>
    <x v="0"/>
    <s v="PGEA6"/>
    <x v="56"/>
    <n v="1236247"/>
    <n v="174.88406759741352"/>
    <n v="86.960465918537011"/>
    <x v="0"/>
  </r>
  <r>
    <x v="0"/>
    <s v="PGEA6"/>
    <x v="57"/>
    <n v="1232277"/>
    <n v="116.39070003938778"/>
    <n v="96.554106094361046"/>
    <x v="0"/>
  </r>
  <r>
    <x v="0"/>
    <s v="PGEA6"/>
    <x v="58"/>
    <n v="1231418"/>
    <n v="105.14838165196754"/>
    <n v="98.708128807475447"/>
    <x v="0"/>
  </r>
  <r>
    <x v="0"/>
    <s v="PGEA6"/>
    <x v="59"/>
    <n v="1234736"/>
    <n v="149.82143247041881"/>
    <n v="91.4221668699128"/>
    <x v="0"/>
  </r>
  <r>
    <x v="0"/>
    <s v="PGEA6"/>
    <x v="60"/>
    <n v="1233399"/>
    <n v="122.22687334818377"/>
    <n v="101.12342450903137"/>
    <x v="0"/>
  </r>
  <r>
    <x v="0"/>
    <s v="PGEA6"/>
    <x v="61"/>
    <n v="1235973"/>
    <n v="159.0543624983253"/>
    <n v="93.892426246134818"/>
    <x v="0"/>
  </r>
  <r>
    <x v="0"/>
    <s v="PGEA6"/>
    <x v="62"/>
    <n v="1234459"/>
    <n v="173.63354687411493"/>
    <n v="77.289211915538175"/>
    <x v="0"/>
  </r>
  <r>
    <x v="0"/>
    <s v="PGEA6"/>
    <x v="63"/>
    <n v="1221039"/>
    <n v="8.5702160469854398"/>
    <n v="0"/>
    <x v="1"/>
  </r>
  <r>
    <x v="0"/>
    <s v="PGEA6"/>
    <x v="64"/>
    <n v="1233189"/>
    <n v="128.81322748076127"/>
    <n v="94.322611408945932"/>
    <x v="0"/>
  </r>
  <r>
    <x v="0"/>
    <s v="PGEA6"/>
    <x v="65"/>
    <n v="1221039"/>
    <n v="6.7144421393241904"/>
    <n v="0"/>
    <x v="1"/>
  </r>
  <r>
    <x v="0"/>
    <s v="PGEA6"/>
    <x v="66"/>
    <n v="1230937"/>
    <n v="104.0048778191334"/>
    <n v="95.168613314587262"/>
    <x v="0"/>
  </r>
  <r>
    <x v="0"/>
    <s v="PGEA6"/>
    <x v="67"/>
    <n v="1234407"/>
    <n v="132.54043637022315"/>
    <n v="100.8597856329624"/>
    <x v="0"/>
  </r>
  <r>
    <x v="0"/>
    <s v="PGEA6"/>
    <x v="68"/>
    <n v="1229882"/>
    <n v="79.572291453501123"/>
    <n v="111.13164945322075"/>
    <x v="0"/>
  </r>
  <r>
    <x v="0"/>
    <s v="PGEA6"/>
    <x v="69"/>
    <n v="1221039"/>
    <n v="9.2352359032964504"/>
    <n v="0"/>
    <x v="1"/>
  </r>
  <r>
    <x v="0"/>
    <s v="PGEA6"/>
    <x v="70"/>
    <n v="1238706"/>
    <n v="167.78347358665303"/>
    <n v="105.2964253411749"/>
    <x v="0"/>
  </r>
  <r>
    <x v="0"/>
    <s v="PGEA6"/>
    <x v="71"/>
    <n v="1236730"/>
    <n v="143.19033896141678"/>
    <n v="109.58141529525957"/>
    <x v="0"/>
  </r>
  <r>
    <x v="0"/>
    <s v="PGEA6"/>
    <x v="72"/>
    <n v="1221039"/>
    <n v="0"/>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4CE33F-AAC6-4303-B96C-14396761B5E0}" name="PivotTable2" cacheId="17"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
  <location ref="P3:S57" firstHeaderRow="0" firstDataRow="1" firstDataCol="1"/>
  <pivotFields count="7">
    <pivotField axis="axisRow" showAll="0">
      <items count="2">
        <item x="0"/>
        <item t="default"/>
      </items>
    </pivotField>
    <pivotField showAll="0"/>
    <pivotField axis="axisRow" showAll="0" sortType="ascending">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autoSortScope>
        <pivotArea dataOnly="0" outline="0" fieldPosition="0">
          <references count="1">
            <reference field="4294967294" count="1" selected="0">
              <x v="0"/>
            </reference>
          </references>
        </pivotArea>
      </autoSortScope>
    </pivotField>
    <pivotField dataField="1" numFmtId="164" showAll="0"/>
    <pivotField dataField="1" showAll="0"/>
    <pivotField dataField="1" numFmtId="43" showAll="0"/>
    <pivotField showAll="0">
      <items count="3">
        <item h="1" x="1"/>
        <item x="0"/>
        <item t="default"/>
      </items>
    </pivotField>
  </pivotFields>
  <rowFields count="2">
    <field x="0"/>
    <field x="2"/>
  </rowFields>
  <rowItems count="54">
    <i>
      <x/>
    </i>
    <i r="1">
      <x v="72"/>
    </i>
    <i r="1">
      <x v="15"/>
    </i>
    <i r="1">
      <x v="3"/>
    </i>
    <i r="1">
      <x v="18"/>
    </i>
    <i r="1">
      <x v="20"/>
    </i>
    <i r="1">
      <x v="8"/>
    </i>
    <i r="1">
      <x v="7"/>
    </i>
    <i r="1">
      <x v="6"/>
    </i>
    <i r="1">
      <x v="5"/>
    </i>
    <i r="1">
      <x v="62"/>
    </i>
    <i r="1">
      <x v="39"/>
    </i>
    <i r="1">
      <x v="44"/>
    </i>
    <i r="1">
      <x v="45"/>
    </i>
    <i r="1">
      <x v="4"/>
    </i>
    <i r="1">
      <x v="52"/>
    </i>
    <i r="1">
      <x v="37"/>
    </i>
    <i r="1">
      <x v="47"/>
    </i>
    <i r="1">
      <x v="56"/>
    </i>
    <i r="1">
      <x v="43"/>
    </i>
    <i r="1">
      <x v="40"/>
    </i>
    <i r="1">
      <x v="9"/>
    </i>
    <i r="1">
      <x v="59"/>
    </i>
    <i r="1">
      <x v="41"/>
    </i>
    <i r="1">
      <x v="61"/>
    </i>
    <i r="1">
      <x v="46"/>
    </i>
    <i r="1">
      <x v="64"/>
    </i>
    <i r="1">
      <x v="66"/>
    </i>
    <i r="1">
      <x v="12"/>
    </i>
    <i r="1">
      <x v="42"/>
    </i>
    <i r="1">
      <x v="36"/>
    </i>
    <i r="1">
      <x v="57"/>
    </i>
    <i r="1">
      <x v="38"/>
    </i>
    <i r="1">
      <x v="53"/>
    </i>
    <i r="1">
      <x v="55"/>
    </i>
    <i r="1">
      <x/>
    </i>
    <i r="1">
      <x v="58"/>
    </i>
    <i r="1">
      <x v="51"/>
    </i>
    <i r="1">
      <x v="50"/>
    </i>
    <i r="1">
      <x v="67"/>
    </i>
    <i r="1">
      <x v="60"/>
    </i>
    <i r="1">
      <x v="30"/>
    </i>
    <i r="1">
      <x v="14"/>
    </i>
    <i r="1">
      <x v="70"/>
    </i>
    <i r="1">
      <x v="54"/>
    </i>
    <i r="1">
      <x v="23"/>
    </i>
    <i r="1">
      <x v="49"/>
    </i>
    <i r="1">
      <x v="71"/>
    </i>
    <i r="1">
      <x v="68"/>
    </i>
    <i r="1">
      <x v="13"/>
    </i>
    <i r="1">
      <x v="11"/>
    </i>
    <i r="1">
      <x v="48"/>
    </i>
    <i r="1">
      <x v="10"/>
    </i>
    <i t="grand">
      <x/>
    </i>
  </rowItems>
  <colFields count="1">
    <field x="-2"/>
  </colFields>
  <colItems count="3">
    <i>
      <x/>
    </i>
    <i i="1">
      <x v="1"/>
    </i>
    <i i="2">
      <x v="2"/>
    </i>
  </colItems>
  <dataFields count="3">
    <dataField name="Sum of Compae cost per mile" fld="5" baseField="0" baseItem="0"/>
    <dataField name="Sum of Avg_distance_mi " fld="4" baseField="0" baseItem="0"/>
    <dataField name="Sum of Total" fld="3" baseField="0" baseItem="0"/>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D429DF-3A50-4AFA-940E-E5C629DE4963}" name="PivotTable1" cacheId="9" applyNumberFormats="0" applyBorderFormats="0" applyFontFormats="0" applyPatternFormats="0" applyAlignmentFormats="0" applyWidthHeightFormats="1" dataCaption="Values" tag="769ffbdb-dfd0-48e0-92ee-4a4d10612e0d" updatedVersion="6" minRefreshableVersion="3" itemPrintTitles="1" createdVersion="5" indent="0" compact="0" compactData="0" gridDropZones="1" multipleFieldFilters="0" chartFormat="1">
  <location ref="B3:E78" firstHeaderRow="2" firstDataRow="2" firstDataCol="3"/>
  <pivotFields count="4">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7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s>
    </pivotField>
    <pivotField axis="axisRow" compact="0" allDrilled="1" outline="0" subtotalTop="0" showAll="0" dataSourceSort="1" defaultSubtotal="0" defaultAttributeDrillState="1">
      <items count="1">
        <item x="0"/>
      </items>
    </pivotField>
    <pivotField dataField="1" compact="0" outline="0" subtotalTop="0" showAll="0" defaultSubtotal="0"/>
  </pivotFields>
  <rowFields count="3">
    <field x="2"/>
    <field x="0"/>
    <field x="1"/>
  </rowFields>
  <rowItems count="74">
    <i>
      <x/>
      <x/>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6"/>
    </i>
    <i r="2">
      <x v="67"/>
    </i>
    <i r="2">
      <x v="68"/>
    </i>
    <i r="2">
      <x v="69"/>
    </i>
    <i r="2">
      <x v="70"/>
    </i>
    <i r="2">
      <x v="71"/>
    </i>
    <i r="2">
      <x v="72"/>
    </i>
    <i t="grand">
      <x/>
    </i>
  </rowItems>
  <colItems count="1">
    <i/>
  </colItems>
  <dataFields count="1">
    <dataField name="Sum of arbitrage revenue ($)" fld="3" baseField="0" baseItem="0"/>
  </dataFields>
  <chartFormats count="1">
    <chartFormat chart="0" format="0"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75"/>
    <rowHierarchyUsage hierarchyUsage="73"/>
    <rowHierarchyUsage hierarchyUsage="7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mm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age_filter" xr10:uid="{9662A1C4-CD40-420E-A8CC-14AB6FDB8B95}" sourceName="Milage filter">
  <pivotTables>
    <pivotTable tabId="2" name="PivotTable2"/>
  </pivotTables>
  <data>
    <tabular pivotCacheId="149030847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age filter" xr10:uid="{18FD1C2E-9646-48F6-A1B7-2F953CF9A4C9}" cache="Slicer_Milage_filter" caption="Milage filt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93508-1972-4774-9CED-7F2B70A97EC9}">
  <dimension ref="B1:S78"/>
  <sheetViews>
    <sheetView tabSelected="1" topLeftCell="P1" zoomScale="60" zoomScaleNormal="60" workbookViewId="0">
      <selection activeCell="AC1" sqref="AC1"/>
    </sheetView>
  </sheetViews>
  <sheetFormatPr defaultRowHeight="14.4" x14ac:dyDescent="0.3"/>
  <cols>
    <col min="2" max="2" width="10" customWidth="1"/>
    <col min="3" max="3" width="9.44140625" bestFit="1" customWidth="1"/>
    <col min="5" max="5" width="14.44140625" customWidth="1"/>
    <col min="9" max="9" width="10.21875" bestFit="1" customWidth="1"/>
    <col min="10" max="10" width="13.77734375" bestFit="1" customWidth="1"/>
    <col min="12" max="12" width="13.77734375" bestFit="1" customWidth="1"/>
    <col min="15" max="15" width="17.6640625" customWidth="1"/>
    <col min="16" max="16" width="18.21875" bestFit="1" customWidth="1"/>
    <col min="17" max="19" width="14.109375" customWidth="1"/>
  </cols>
  <sheetData>
    <row r="1" spans="2:19" x14ac:dyDescent="0.3">
      <c r="L1" t="s">
        <v>94</v>
      </c>
      <c r="M1">
        <v>50</v>
      </c>
    </row>
    <row r="3" spans="2:19" x14ac:dyDescent="0.3">
      <c r="B3" s="1" t="s">
        <v>75</v>
      </c>
      <c r="P3" s="1" t="s">
        <v>90</v>
      </c>
      <c r="Q3" t="s">
        <v>91</v>
      </c>
      <c r="R3" t="s">
        <v>92</v>
      </c>
      <c r="S3" t="s">
        <v>95</v>
      </c>
    </row>
    <row r="4" spans="2:19" x14ac:dyDescent="0.3">
      <c r="B4" s="1" t="s">
        <v>82</v>
      </c>
      <c r="C4" s="1" t="s">
        <v>83</v>
      </c>
      <c r="D4" s="1" t="s">
        <v>84</v>
      </c>
      <c r="E4" t="s">
        <v>85</v>
      </c>
      <c r="G4" t="str">
        <f>IF(B4="",G3,B4)</f>
        <v>Services</v>
      </c>
      <c r="H4" t="str">
        <f t="shared" ref="H4:H67" si="0">IF(C4="",H3,C4)</f>
        <v>Utility</v>
      </c>
      <c r="I4" t="str">
        <f t="shared" ref="I4:I67" si="1">IF(D4="",I3,D4)</f>
        <v>Block</v>
      </c>
      <c r="J4" t="str">
        <f>E4</f>
        <v>Total</v>
      </c>
      <c r="K4" t="str">
        <f>LnkTbl!D3</f>
        <v xml:space="preserve">Avg_distance_mi </v>
      </c>
      <c r="L4" t="s">
        <v>89</v>
      </c>
      <c r="M4" t="s">
        <v>93</v>
      </c>
      <c r="P4" s="8" t="s">
        <v>74</v>
      </c>
      <c r="Q4" s="6">
        <v>4419.7504343442843</v>
      </c>
      <c r="R4" s="6">
        <v>6597.8884405493845</v>
      </c>
      <c r="S4" s="6">
        <v>64071899</v>
      </c>
    </row>
    <row r="5" spans="2:19" x14ac:dyDescent="0.3">
      <c r="B5" t="s">
        <v>74</v>
      </c>
      <c r="C5" t="s">
        <v>0</v>
      </c>
      <c r="D5" t="s">
        <v>2</v>
      </c>
      <c r="E5" s="2">
        <v>-1234114</v>
      </c>
      <c r="G5" t="str">
        <f t="shared" ref="G5:G68" si="2">IF(B5="",G4,B5)</f>
        <v>Eonly</v>
      </c>
      <c r="H5" t="str">
        <f t="shared" si="0"/>
        <v>PGEA6</v>
      </c>
      <c r="I5" t="str">
        <f t="shared" si="1"/>
        <v>Block1271</v>
      </c>
      <c r="J5" s="5">
        <f>-E5</f>
        <v>1234114</v>
      </c>
      <c r="K5">
        <f>IFERROR(INDEX(LnkTbl!$D$4:$D$159,MATCH(MID('P1'!$D5,6,LEN('P1'!$D5))+0,LnkTbl!$B$4:$B$159,0),1),0)</f>
        <v>134.62920617561619</v>
      </c>
      <c r="L5" s="7">
        <f>IFERROR(($J5-INDEX($J$5:$J$77,MATCH(0,$K$5:$K$77,0),1))/K5,0)</f>
        <v>97.11859982999826</v>
      </c>
      <c r="M5">
        <f>IF(OR(K5&gt;$M$1,K5=0),1,0)</f>
        <v>1</v>
      </c>
      <c r="P5" s="9" t="s">
        <v>88</v>
      </c>
      <c r="Q5" s="6">
        <v>0</v>
      </c>
      <c r="R5" s="6">
        <v>0</v>
      </c>
      <c r="S5" s="6">
        <v>1221039</v>
      </c>
    </row>
    <row r="6" spans="2:19" x14ac:dyDescent="0.3">
      <c r="D6" t="s">
        <v>3</v>
      </c>
      <c r="E6" s="2">
        <v>-1221039</v>
      </c>
      <c r="G6" t="str">
        <f t="shared" si="2"/>
        <v>Eonly</v>
      </c>
      <c r="H6" t="str">
        <f t="shared" si="0"/>
        <v>PGEA6</v>
      </c>
      <c r="I6" t="str">
        <f t="shared" si="1"/>
        <v>Block172</v>
      </c>
      <c r="J6" s="5">
        <f t="shared" ref="J6:J69" si="3">-E6</f>
        <v>1221039</v>
      </c>
      <c r="K6">
        <f>IFERROR(INDEX(LnkTbl!$D$4:$D$159,MATCH(MID('P1'!$D6,6,LEN('P1'!$D6))+0,LnkTbl!$B$4:$B$159,0),1),0)</f>
        <v>13.8595058334817</v>
      </c>
      <c r="L6" s="7">
        <f t="shared" ref="L6:L69" si="4">IFERROR(($J6-INDEX($J$5:$J$77,MATCH(0,$K$5:$K$77,0),1))/K6,0)</f>
        <v>0</v>
      </c>
      <c r="M6">
        <f t="shared" ref="M6:M69" si="5">IF(OR(K6&gt;$M$1,K6=0),1,0)</f>
        <v>0</v>
      </c>
      <c r="P6" s="9" t="s">
        <v>17</v>
      </c>
      <c r="Q6" s="6">
        <v>1.7767580771852536</v>
      </c>
      <c r="R6" s="6">
        <v>51.216877057434019</v>
      </c>
      <c r="S6" s="6">
        <v>1221130</v>
      </c>
    </row>
    <row r="7" spans="2:19" x14ac:dyDescent="0.3">
      <c r="D7" t="s">
        <v>4</v>
      </c>
      <c r="E7" s="2">
        <v>-1221039</v>
      </c>
      <c r="G7" t="str">
        <f t="shared" si="2"/>
        <v>Eonly</v>
      </c>
      <c r="H7" t="str">
        <f t="shared" si="0"/>
        <v>PGEA6</v>
      </c>
      <c r="I7" t="str">
        <f t="shared" si="1"/>
        <v>Block182</v>
      </c>
      <c r="J7" s="5">
        <f t="shared" si="3"/>
        <v>1221039</v>
      </c>
      <c r="K7">
        <f>IFERROR(INDEX(LnkTbl!$D$4:$D$159,MATCH(MID('P1'!$D7,6,LEN('P1'!$D7))+0,LnkTbl!$B$4:$B$159,0),1),0)</f>
        <v>18.571417906995599</v>
      </c>
      <c r="L7" s="7">
        <f t="shared" si="4"/>
        <v>0</v>
      </c>
      <c r="M7">
        <f t="shared" si="5"/>
        <v>0</v>
      </c>
      <c r="P7" s="9" t="s">
        <v>5</v>
      </c>
      <c r="Q7" s="6">
        <v>1.9647152025155346</v>
      </c>
      <c r="R7" s="6">
        <v>51.915921386165131</v>
      </c>
      <c r="S7" s="6">
        <v>1221141</v>
      </c>
    </row>
    <row r="8" spans="2:19" x14ac:dyDescent="0.3">
      <c r="D8" t="s">
        <v>5</v>
      </c>
      <c r="E8" s="2">
        <v>-1221141</v>
      </c>
      <c r="G8" t="str">
        <f t="shared" si="2"/>
        <v>Eonly</v>
      </c>
      <c r="H8" t="str">
        <f t="shared" si="0"/>
        <v>PGEA6</v>
      </c>
      <c r="I8" t="str">
        <f t="shared" si="1"/>
        <v>Block186</v>
      </c>
      <c r="J8" s="5">
        <f t="shared" si="3"/>
        <v>1221141</v>
      </c>
      <c r="K8">
        <f>IFERROR(INDEX(LnkTbl!$D$4:$D$159,MATCH(MID('P1'!$D8,6,LEN('P1'!$D8))+0,LnkTbl!$B$4:$B$159,0),1),0)</f>
        <v>51.915921386165131</v>
      </c>
      <c r="L8" s="7">
        <f t="shared" si="4"/>
        <v>1.9647152025155346</v>
      </c>
      <c r="M8">
        <f t="shared" si="5"/>
        <v>1</v>
      </c>
      <c r="P8" s="9" t="s">
        <v>20</v>
      </c>
      <c r="Q8" s="6">
        <v>8.8135853514596256</v>
      </c>
      <c r="R8" s="6">
        <v>76.586312276219417</v>
      </c>
      <c r="S8" s="6">
        <v>1221714</v>
      </c>
    </row>
    <row r="9" spans="2:19" x14ac:dyDescent="0.3">
      <c r="D9" t="s">
        <v>6</v>
      </c>
      <c r="E9" s="2">
        <v>-1238702</v>
      </c>
      <c r="G9" t="str">
        <f t="shared" si="2"/>
        <v>Eonly</v>
      </c>
      <c r="H9" t="str">
        <f t="shared" si="0"/>
        <v>PGEA6</v>
      </c>
      <c r="I9" t="str">
        <f t="shared" si="1"/>
        <v>Block191</v>
      </c>
      <c r="J9" s="5">
        <f t="shared" si="3"/>
        <v>1238702</v>
      </c>
      <c r="K9">
        <f>IFERROR(INDEX(LnkTbl!$D$4:$D$159,MATCH(MID('P1'!$D9,6,LEN('P1'!$D9))+0,LnkTbl!$B$4:$B$159,0),1),0)</f>
        <v>217.40321235033494</v>
      </c>
      <c r="L9" s="7">
        <f t="shared" si="4"/>
        <v>81.245349638794281</v>
      </c>
      <c r="M9">
        <f t="shared" si="5"/>
        <v>1</v>
      </c>
      <c r="P9" s="9" t="s">
        <v>22</v>
      </c>
      <c r="Q9" s="6">
        <v>8.9732135039636329</v>
      </c>
      <c r="R9" s="6">
        <v>66.865677467160339</v>
      </c>
      <c r="S9" s="6">
        <v>1221639</v>
      </c>
    </row>
    <row r="10" spans="2:19" x14ac:dyDescent="0.3">
      <c r="D10" t="s">
        <v>7</v>
      </c>
      <c r="E10" s="2">
        <v>-1237696</v>
      </c>
      <c r="G10" t="str">
        <f t="shared" si="2"/>
        <v>Eonly</v>
      </c>
      <c r="H10" t="str">
        <f t="shared" si="0"/>
        <v>PGEA6</v>
      </c>
      <c r="I10" t="str">
        <f t="shared" si="1"/>
        <v>Block193</v>
      </c>
      <c r="J10" s="5">
        <f t="shared" si="3"/>
        <v>1237696</v>
      </c>
      <c r="K10">
        <f>IFERROR(INDEX(LnkTbl!$D$4:$D$159,MATCH(MID('P1'!$D10,6,LEN('P1'!$D10))+0,LnkTbl!$B$4:$B$159,0),1),0)</f>
        <v>245.36573335834305</v>
      </c>
      <c r="L10" s="7">
        <f t="shared" si="4"/>
        <v>67.886414993708087</v>
      </c>
      <c r="M10">
        <f t="shared" si="5"/>
        <v>1</v>
      </c>
      <c r="P10" s="9" t="s">
        <v>10</v>
      </c>
      <c r="Q10" s="6">
        <v>41.841215033269613</v>
      </c>
      <c r="R10" s="6">
        <v>281.37328207698607</v>
      </c>
      <c r="S10" s="6">
        <v>1232812</v>
      </c>
    </row>
    <row r="11" spans="2:19" x14ac:dyDescent="0.3">
      <c r="D11" t="s">
        <v>8</v>
      </c>
      <c r="E11" s="2">
        <v>-1231896</v>
      </c>
      <c r="G11" t="str">
        <f t="shared" si="2"/>
        <v>Eonly</v>
      </c>
      <c r="H11" t="str">
        <f t="shared" si="0"/>
        <v>PGEA6</v>
      </c>
      <c r="I11" t="str">
        <f t="shared" si="1"/>
        <v>Block194</v>
      </c>
      <c r="J11" s="5">
        <f t="shared" si="3"/>
        <v>1231896</v>
      </c>
      <c r="K11">
        <f>IFERROR(INDEX(LnkTbl!$D$4:$D$159,MATCH(MID('P1'!$D11,6,LEN('P1'!$D11))+0,LnkTbl!$B$4:$B$159,0),1),0)</f>
        <v>167.8584887024077</v>
      </c>
      <c r="L11" s="7">
        <f t="shared" si="4"/>
        <v>64.679481412751883</v>
      </c>
      <c r="M11">
        <f t="shared" si="5"/>
        <v>1</v>
      </c>
      <c r="P11" s="9" t="s">
        <v>9</v>
      </c>
      <c r="Q11" s="6">
        <v>64.627573535173497</v>
      </c>
      <c r="R11" s="6">
        <v>208.90464025625369</v>
      </c>
      <c r="S11" s="6">
        <v>1234540</v>
      </c>
    </row>
    <row r="12" spans="2:19" x14ac:dyDescent="0.3">
      <c r="D12" t="s">
        <v>9</v>
      </c>
      <c r="E12" s="2">
        <v>-1234540</v>
      </c>
      <c r="G12" t="str">
        <f t="shared" si="2"/>
        <v>Eonly</v>
      </c>
      <c r="H12" t="str">
        <f t="shared" si="0"/>
        <v>PGEA6</v>
      </c>
      <c r="I12" t="str">
        <f t="shared" si="1"/>
        <v>Block196</v>
      </c>
      <c r="J12" s="5">
        <f t="shared" si="3"/>
        <v>1234540</v>
      </c>
      <c r="K12">
        <f>IFERROR(INDEX(LnkTbl!$D$4:$D$159,MATCH(MID('P1'!$D12,6,LEN('P1'!$D12))+0,LnkTbl!$B$4:$B$159,0),1),0)</f>
        <v>208.90464025625369</v>
      </c>
      <c r="L12" s="7">
        <f t="shared" si="4"/>
        <v>64.627573535173497</v>
      </c>
      <c r="M12">
        <f t="shared" si="5"/>
        <v>1</v>
      </c>
      <c r="P12" s="9" t="s">
        <v>8</v>
      </c>
      <c r="Q12" s="6">
        <v>64.679481412751883</v>
      </c>
      <c r="R12" s="6">
        <v>167.8584887024077</v>
      </c>
      <c r="S12" s="6">
        <v>1231896</v>
      </c>
    </row>
    <row r="13" spans="2:19" x14ac:dyDescent="0.3">
      <c r="D13" t="s">
        <v>10</v>
      </c>
      <c r="E13" s="2">
        <v>-1232812</v>
      </c>
      <c r="G13" t="str">
        <f t="shared" si="2"/>
        <v>Eonly</v>
      </c>
      <c r="H13" t="str">
        <f t="shared" si="0"/>
        <v>PGEA6</v>
      </c>
      <c r="I13" t="str">
        <f t="shared" si="1"/>
        <v>Block197</v>
      </c>
      <c r="J13" s="5">
        <f t="shared" si="3"/>
        <v>1232812</v>
      </c>
      <c r="K13">
        <f>IFERROR(INDEX(LnkTbl!$D$4:$D$159,MATCH(MID('P1'!$D13,6,LEN('P1'!$D13))+0,LnkTbl!$B$4:$B$159,0),1),0)</f>
        <v>281.37328207698607</v>
      </c>
      <c r="L13" s="7">
        <f t="shared" si="4"/>
        <v>41.841215033269613</v>
      </c>
      <c r="M13">
        <f t="shared" si="5"/>
        <v>1</v>
      </c>
      <c r="P13" s="9" t="s">
        <v>7</v>
      </c>
      <c r="Q13" s="6">
        <v>67.886414993708087</v>
      </c>
      <c r="R13" s="6">
        <v>245.36573335834305</v>
      </c>
      <c r="S13" s="6">
        <v>1237696</v>
      </c>
    </row>
    <row r="14" spans="2:19" x14ac:dyDescent="0.3">
      <c r="D14" t="s">
        <v>11</v>
      </c>
      <c r="E14" s="2">
        <v>-1232334</v>
      </c>
      <c r="G14" t="str">
        <f t="shared" si="2"/>
        <v>Eonly</v>
      </c>
      <c r="H14" t="str">
        <f t="shared" si="0"/>
        <v>PGEA6</v>
      </c>
      <c r="I14" t="str">
        <f t="shared" si="1"/>
        <v>Block2672</v>
      </c>
      <c r="J14" s="5">
        <f t="shared" si="3"/>
        <v>1232334</v>
      </c>
      <c r="K14">
        <f>IFERROR(INDEX(LnkTbl!$D$4:$D$159,MATCH(MID('P1'!$D14,6,LEN('P1'!$D14))+0,LnkTbl!$B$4:$B$159,0),1),0)</f>
        <v>123.80644653501837</v>
      </c>
      <c r="L14" s="7">
        <f t="shared" si="4"/>
        <v>91.231113694917624</v>
      </c>
      <c r="M14">
        <f t="shared" si="5"/>
        <v>1</v>
      </c>
      <c r="P14" s="9" t="s">
        <v>64</v>
      </c>
      <c r="Q14" s="6">
        <v>77.289211915538175</v>
      </c>
      <c r="R14" s="6">
        <v>173.63354687411493</v>
      </c>
      <c r="S14" s="6">
        <v>1234459</v>
      </c>
    </row>
    <row r="15" spans="2:19" x14ac:dyDescent="0.3">
      <c r="D15" t="s">
        <v>12</v>
      </c>
      <c r="E15" s="2">
        <v>-1235509</v>
      </c>
      <c r="G15" t="str">
        <f t="shared" si="2"/>
        <v>Eonly</v>
      </c>
      <c r="H15" t="str">
        <f t="shared" si="0"/>
        <v>PGEA6</v>
      </c>
      <c r="I15" t="str">
        <f t="shared" si="1"/>
        <v>Block2673</v>
      </c>
      <c r="J15" s="5">
        <f t="shared" si="3"/>
        <v>1235509</v>
      </c>
      <c r="K15">
        <f>IFERROR(INDEX(LnkTbl!$D$4:$D$159,MATCH(MID('P1'!$D15,6,LEN('P1'!$D15))+0,LnkTbl!$B$4:$B$159,0),1),0)</f>
        <v>122.17685068533919</v>
      </c>
      <c r="L15" s="7">
        <f t="shared" si="4"/>
        <v>118.43487468233089</v>
      </c>
      <c r="M15">
        <f t="shared" si="5"/>
        <v>1</v>
      </c>
      <c r="P15" s="9" t="s">
        <v>41</v>
      </c>
      <c r="Q15" s="6">
        <v>79.991804822372217</v>
      </c>
      <c r="R15" s="6">
        <v>154.04077989441447</v>
      </c>
      <c r="S15" s="6">
        <v>1233361</v>
      </c>
    </row>
    <row r="16" spans="2:19" x14ac:dyDescent="0.3">
      <c r="D16" t="s">
        <v>13</v>
      </c>
      <c r="E16" s="2">
        <v>-1235363</v>
      </c>
      <c r="G16" t="str">
        <f t="shared" si="2"/>
        <v>Eonly</v>
      </c>
      <c r="H16" t="str">
        <f t="shared" si="0"/>
        <v>PGEA6</v>
      </c>
      <c r="I16" t="str">
        <f t="shared" si="1"/>
        <v>Block2678</v>
      </c>
      <c r="J16" s="5">
        <f t="shared" si="3"/>
        <v>1235363</v>
      </c>
      <c r="K16">
        <f>IFERROR(INDEX(LnkTbl!$D$4:$D$159,MATCH(MID('P1'!$D16,6,LEN('P1'!$D16))+0,LnkTbl!$B$4:$B$159,0),1),0)</f>
        <v>125.48639407303587</v>
      </c>
      <c r="L16" s="7">
        <f t="shared" si="4"/>
        <v>114.14783336321796</v>
      </c>
      <c r="M16">
        <f t="shared" si="5"/>
        <v>1</v>
      </c>
      <c r="P16" s="9" t="s">
        <v>46</v>
      </c>
      <c r="Q16" s="6">
        <v>80.223037499226422</v>
      </c>
      <c r="R16" s="6">
        <v>70.977118013699069</v>
      </c>
      <c r="S16" s="6">
        <v>1226733</v>
      </c>
    </row>
    <row r="17" spans="4:19" x14ac:dyDescent="0.3">
      <c r="D17" t="s">
        <v>14</v>
      </c>
      <c r="E17" s="2">
        <v>-1233162</v>
      </c>
      <c r="G17" t="str">
        <f t="shared" si="2"/>
        <v>Eonly</v>
      </c>
      <c r="H17" t="str">
        <f t="shared" si="0"/>
        <v>PGEA6</v>
      </c>
      <c r="I17" t="str">
        <f t="shared" si="1"/>
        <v>Block2679</v>
      </c>
      <c r="J17" s="5">
        <f t="shared" si="3"/>
        <v>1233162</v>
      </c>
      <c r="K17">
        <f>IFERROR(INDEX(LnkTbl!$D$4:$D$159,MATCH(MID('P1'!$D17,6,LEN('P1'!$D17))+0,LnkTbl!$B$4:$B$159,0),1),0)</f>
        <v>126.53494708148111</v>
      </c>
      <c r="L17" s="7">
        <f t="shared" si="4"/>
        <v>95.807524163213955</v>
      </c>
      <c r="M17">
        <f t="shared" si="5"/>
        <v>1</v>
      </c>
      <c r="P17" s="9" t="s">
        <v>47</v>
      </c>
      <c r="Q17" s="6">
        <v>80.688417521449011</v>
      </c>
      <c r="R17" s="6">
        <v>121.87622836184481</v>
      </c>
      <c r="S17" s="6">
        <v>1230873</v>
      </c>
    </row>
    <row r="18" spans="4:19" x14ac:dyDescent="0.3">
      <c r="D18" t="s">
        <v>15</v>
      </c>
      <c r="E18" s="2">
        <v>-1232905</v>
      </c>
      <c r="G18" t="str">
        <f t="shared" si="2"/>
        <v>Eonly</v>
      </c>
      <c r="H18" t="str">
        <f t="shared" si="0"/>
        <v>PGEA6</v>
      </c>
      <c r="I18" t="str">
        <f t="shared" si="1"/>
        <v>Block2681</v>
      </c>
      <c r="J18" s="5">
        <f t="shared" si="3"/>
        <v>1232905</v>
      </c>
      <c r="K18">
        <f>IFERROR(INDEX(LnkTbl!$D$4:$D$159,MATCH(MID('P1'!$D18,6,LEN('P1'!$D18))+0,LnkTbl!$B$4:$B$159,0),1),0)</f>
        <v>105.86323134060807</v>
      </c>
      <c r="L18" s="7">
        <f t="shared" si="4"/>
        <v>112.08802007773517</v>
      </c>
      <c r="M18">
        <f t="shared" si="5"/>
        <v>1</v>
      </c>
      <c r="P18" s="9" t="s">
        <v>6</v>
      </c>
      <c r="Q18" s="6">
        <v>81.245349638794281</v>
      </c>
      <c r="R18" s="6">
        <v>217.40321235033494</v>
      </c>
      <c r="S18" s="6">
        <v>1238702</v>
      </c>
    </row>
    <row r="19" spans="4:19" x14ac:dyDescent="0.3">
      <c r="D19" t="s">
        <v>16</v>
      </c>
      <c r="E19" s="2">
        <v>-1232341</v>
      </c>
      <c r="G19" t="str">
        <f t="shared" si="2"/>
        <v>Eonly</v>
      </c>
      <c r="H19" t="str">
        <f t="shared" si="0"/>
        <v>PGEA6</v>
      </c>
      <c r="I19" t="str">
        <f t="shared" si="1"/>
        <v>Block2682</v>
      </c>
      <c r="J19" s="5">
        <f t="shared" si="3"/>
        <v>1232341</v>
      </c>
      <c r="K19">
        <f>IFERROR(INDEX(LnkTbl!$D$4:$D$159,MATCH(MID('P1'!$D19,6,LEN('P1'!$D19))+0,LnkTbl!$B$4:$B$159,0),1),0)</f>
        <v>109.22408517535797</v>
      </c>
      <c r="L19" s="7">
        <f t="shared" si="4"/>
        <v>103.47534595373148</v>
      </c>
      <c r="M19">
        <f t="shared" si="5"/>
        <v>1</v>
      </c>
      <c r="P19" s="9" t="s">
        <v>54</v>
      </c>
      <c r="Q19" s="6">
        <v>81.595963465520441</v>
      </c>
      <c r="R19" s="6">
        <v>148.43871541657941</v>
      </c>
      <c r="S19" s="6">
        <v>1233151</v>
      </c>
    </row>
    <row r="20" spans="4:19" x14ac:dyDescent="0.3">
      <c r="D20" t="s">
        <v>17</v>
      </c>
      <c r="E20" s="2">
        <v>-1221130</v>
      </c>
      <c r="G20" t="str">
        <f t="shared" si="2"/>
        <v>Eonly</v>
      </c>
      <c r="H20" t="str">
        <f t="shared" si="0"/>
        <v>PGEA6</v>
      </c>
      <c r="I20" t="str">
        <f t="shared" si="1"/>
        <v>Block3173</v>
      </c>
      <c r="J20" s="5">
        <f t="shared" si="3"/>
        <v>1221130</v>
      </c>
      <c r="K20">
        <f>IFERROR(INDEX(LnkTbl!$D$4:$D$159,MATCH(MID('P1'!$D20,6,LEN('P1'!$D20))+0,LnkTbl!$B$4:$B$159,0),1),0)</f>
        <v>51.216877057434019</v>
      </c>
      <c r="L20" s="7">
        <f t="shared" si="4"/>
        <v>1.7767580771852536</v>
      </c>
      <c r="M20">
        <f t="shared" si="5"/>
        <v>1</v>
      </c>
      <c r="P20" s="9" t="s">
        <v>39</v>
      </c>
      <c r="Q20" s="6">
        <v>82.529251683339993</v>
      </c>
      <c r="R20" s="6">
        <v>89.144150103630977</v>
      </c>
      <c r="S20" s="6">
        <v>1228396</v>
      </c>
    </row>
    <row r="21" spans="4:19" x14ac:dyDescent="0.3">
      <c r="D21" t="s">
        <v>18</v>
      </c>
      <c r="E21" s="2">
        <v>-1221122</v>
      </c>
      <c r="G21" t="str">
        <f t="shared" si="2"/>
        <v>Eonly</v>
      </c>
      <c r="H21" t="str">
        <f t="shared" si="0"/>
        <v>PGEA6</v>
      </c>
      <c r="I21" t="str">
        <f t="shared" si="1"/>
        <v>Block371</v>
      </c>
      <c r="J21" s="5">
        <f t="shared" si="3"/>
        <v>1221122</v>
      </c>
      <c r="K21">
        <f>IFERROR(INDEX(LnkTbl!$D$4:$D$159,MATCH(MID('P1'!$D21,6,LEN('P1'!$D21))+0,LnkTbl!$B$4:$B$159,0),1),0)</f>
        <v>41.396694506322774</v>
      </c>
      <c r="L21" s="7">
        <f t="shared" si="4"/>
        <v>2.004991002055077</v>
      </c>
      <c r="M21">
        <f t="shared" si="5"/>
        <v>0</v>
      </c>
      <c r="P21" s="9" t="s">
        <v>49</v>
      </c>
      <c r="Q21" s="6">
        <v>83.718519527378263</v>
      </c>
      <c r="R21" s="6">
        <v>156.71562366447961</v>
      </c>
      <c r="S21" s="6">
        <v>1234159</v>
      </c>
    </row>
    <row r="22" spans="4:19" x14ac:dyDescent="0.3">
      <c r="D22" t="s">
        <v>19</v>
      </c>
      <c r="E22" s="2">
        <v>-1221039</v>
      </c>
      <c r="G22" t="str">
        <f t="shared" si="2"/>
        <v>Eonly</v>
      </c>
      <c r="H22" t="str">
        <f t="shared" si="0"/>
        <v>PGEA6</v>
      </c>
      <c r="I22" t="str">
        <f t="shared" si="1"/>
        <v>Block372</v>
      </c>
      <c r="J22" s="5">
        <f t="shared" si="3"/>
        <v>1221039</v>
      </c>
      <c r="K22">
        <f>IFERROR(INDEX(LnkTbl!$D$4:$D$159,MATCH(MID('P1'!$D22,6,LEN('P1'!$D22))+0,LnkTbl!$B$4:$B$159,0),1),0)</f>
        <v>22.959267916764993</v>
      </c>
      <c r="L22" s="7">
        <f t="shared" si="4"/>
        <v>0</v>
      </c>
      <c r="M22">
        <f t="shared" si="5"/>
        <v>0</v>
      </c>
      <c r="P22" s="9" t="s">
        <v>58</v>
      </c>
      <c r="Q22" s="6">
        <v>86.960465918537011</v>
      </c>
      <c r="R22" s="6">
        <v>174.88406759741352</v>
      </c>
      <c r="S22" s="6">
        <v>1236247</v>
      </c>
    </row>
    <row r="23" spans="4:19" x14ac:dyDescent="0.3">
      <c r="D23" t="s">
        <v>20</v>
      </c>
      <c r="E23" s="2">
        <v>-1221714</v>
      </c>
      <c r="G23" t="str">
        <f t="shared" si="2"/>
        <v>Eonly</v>
      </c>
      <c r="H23" t="str">
        <f t="shared" si="0"/>
        <v>PGEA6</v>
      </c>
      <c r="I23" t="str">
        <f t="shared" si="1"/>
        <v>Block373</v>
      </c>
      <c r="J23" s="5">
        <f t="shared" si="3"/>
        <v>1221714</v>
      </c>
      <c r="K23">
        <f>IFERROR(INDEX(LnkTbl!$D$4:$D$159,MATCH(MID('P1'!$D23,6,LEN('P1'!$D23))+0,LnkTbl!$B$4:$B$159,0),1),0)</f>
        <v>76.586312276219417</v>
      </c>
      <c r="L23" s="7">
        <f t="shared" si="4"/>
        <v>8.8135853514596256</v>
      </c>
      <c r="M23">
        <f t="shared" si="5"/>
        <v>1</v>
      </c>
      <c r="P23" s="9" t="s">
        <v>45</v>
      </c>
      <c r="Q23" s="6">
        <v>89.496711915763072</v>
      </c>
      <c r="R23" s="6">
        <v>118.47362627109534</v>
      </c>
      <c r="S23" s="6">
        <v>1231642</v>
      </c>
    </row>
    <row r="24" spans="4:19" x14ac:dyDescent="0.3">
      <c r="D24" t="s">
        <v>21</v>
      </c>
      <c r="E24" s="2">
        <v>-1221039</v>
      </c>
      <c r="G24" t="str">
        <f t="shared" si="2"/>
        <v>Eonly</v>
      </c>
      <c r="H24" t="str">
        <f t="shared" si="0"/>
        <v>PGEA6</v>
      </c>
      <c r="I24" t="str">
        <f t="shared" si="1"/>
        <v>Block374</v>
      </c>
      <c r="J24" s="5">
        <f t="shared" si="3"/>
        <v>1221039</v>
      </c>
      <c r="K24">
        <f>IFERROR(INDEX(LnkTbl!$D$4:$D$159,MATCH(MID('P1'!$D24,6,LEN('P1'!$D24))+0,LnkTbl!$B$4:$B$159,0),1),0)</f>
        <v>14.565019019183808</v>
      </c>
      <c r="L24" s="7">
        <f t="shared" si="4"/>
        <v>0</v>
      </c>
      <c r="M24">
        <f t="shared" si="5"/>
        <v>0</v>
      </c>
      <c r="P24" s="9" t="s">
        <v>42</v>
      </c>
      <c r="Q24" s="6">
        <v>90.773850485880189</v>
      </c>
      <c r="R24" s="6">
        <v>97.384874087444999</v>
      </c>
      <c r="S24" s="6">
        <v>1229879</v>
      </c>
    </row>
    <row r="25" spans="4:19" x14ac:dyDescent="0.3">
      <c r="D25" t="s">
        <v>22</v>
      </c>
      <c r="E25" s="2">
        <v>-1221639</v>
      </c>
      <c r="G25" t="str">
        <f t="shared" si="2"/>
        <v>Eonly</v>
      </c>
      <c r="H25" t="str">
        <f t="shared" si="0"/>
        <v>PGEA6</v>
      </c>
      <c r="I25" t="str">
        <f t="shared" si="1"/>
        <v>Block376</v>
      </c>
      <c r="J25" s="5">
        <f t="shared" si="3"/>
        <v>1221639</v>
      </c>
      <c r="K25">
        <f>IFERROR(INDEX(LnkTbl!$D$4:$D$159,MATCH(MID('P1'!$D25,6,LEN('P1'!$D25))+0,LnkTbl!$B$4:$B$159,0),1),0)</f>
        <v>66.865677467160339</v>
      </c>
      <c r="L25" s="7">
        <f t="shared" si="4"/>
        <v>8.9732135039636329</v>
      </c>
      <c r="M25">
        <f t="shared" si="5"/>
        <v>1</v>
      </c>
      <c r="P25" s="9" t="s">
        <v>11</v>
      </c>
      <c r="Q25" s="6">
        <v>91.231113694917624</v>
      </c>
      <c r="R25" s="6">
        <v>123.80644653501837</v>
      </c>
      <c r="S25" s="6">
        <v>1232334</v>
      </c>
    </row>
    <row r="26" spans="4:19" x14ac:dyDescent="0.3">
      <c r="D26" t="s">
        <v>23</v>
      </c>
      <c r="E26" s="2">
        <v>-1221039</v>
      </c>
      <c r="G26" t="str">
        <f t="shared" si="2"/>
        <v>Eonly</v>
      </c>
      <c r="H26" t="str">
        <f t="shared" si="0"/>
        <v>PGEA6</v>
      </c>
      <c r="I26" t="str">
        <f t="shared" si="1"/>
        <v>Block377</v>
      </c>
      <c r="J26" s="5">
        <f t="shared" si="3"/>
        <v>1221039</v>
      </c>
      <c r="K26">
        <f>IFERROR(INDEX(LnkTbl!$D$4:$D$159,MATCH(MID('P1'!$D26,6,LEN('P1'!$D26))+0,LnkTbl!$B$4:$B$159,0),1),0)</f>
        <v>21.646780096102177</v>
      </c>
      <c r="L26" s="7">
        <f t="shared" si="4"/>
        <v>0</v>
      </c>
      <c r="M26">
        <f t="shared" si="5"/>
        <v>0</v>
      </c>
      <c r="P26" s="9" t="s">
        <v>61</v>
      </c>
      <c r="Q26" s="6">
        <v>91.4221668699128</v>
      </c>
      <c r="R26" s="6">
        <v>149.82143247041881</v>
      </c>
      <c r="S26" s="6">
        <v>1234736</v>
      </c>
    </row>
    <row r="27" spans="4:19" x14ac:dyDescent="0.3">
      <c r="D27" t="s">
        <v>24</v>
      </c>
      <c r="E27" s="2">
        <v>-1221049</v>
      </c>
      <c r="G27" t="str">
        <f t="shared" si="2"/>
        <v>Eonly</v>
      </c>
      <c r="H27" t="str">
        <f t="shared" si="0"/>
        <v>PGEA6</v>
      </c>
      <c r="I27" t="str">
        <f t="shared" si="1"/>
        <v>Block379</v>
      </c>
      <c r="J27" s="5">
        <f t="shared" si="3"/>
        <v>1221049</v>
      </c>
      <c r="K27">
        <f>IFERROR(INDEX(LnkTbl!$D$4:$D$159,MATCH(MID('P1'!$D27,6,LEN('P1'!$D27))+0,LnkTbl!$B$4:$B$159,0),1),0)</f>
        <v>34.003582672304852</v>
      </c>
      <c r="L27" s="7">
        <f t="shared" si="4"/>
        <v>0.29408665834923253</v>
      </c>
      <c r="M27">
        <f t="shared" si="5"/>
        <v>0</v>
      </c>
      <c r="P27" s="9" t="s">
        <v>43</v>
      </c>
      <c r="Q27" s="6">
        <v>93.180376637374877</v>
      </c>
      <c r="R27" s="6">
        <v>105.8699305154249</v>
      </c>
      <c r="S27" s="6">
        <v>1230904</v>
      </c>
    </row>
    <row r="28" spans="4:19" x14ac:dyDescent="0.3">
      <c r="D28" t="s">
        <v>25</v>
      </c>
      <c r="E28" s="2">
        <v>-1235959</v>
      </c>
      <c r="G28" t="str">
        <f t="shared" si="2"/>
        <v>Eonly</v>
      </c>
      <c r="H28" t="str">
        <f t="shared" si="0"/>
        <v>PGEA6</v>
      </c>
      <c r="I28" t="str">
        <f t="shared" si="1"/>
        <v>Block4672</v>
      </c>
      <c r="J28" s="5">
        <f t="shared" si="3"/>
        <v>1235959</v>
      </c>
      <c r="K28">
        <f>IFERROR(INDEX(LnkTbl!$D$4:$D$159,MATCH(MID('P1'!$D28,6,LEN('P1'!$D28))+0,LnkTbl!$B$4:$B$159,0),1),0)</f>
        <v>138.58482887826298</v>
      </c>
      <c r="L28" s="7">
        <f t="shared" si="4"/>
        <v>107.65969205118527</v>
      </c>
      <c r="M28">
        <f t="shared" si="5"/>
        <v>1</v>
      </c>
      <c r="P28" s="9" t="s">
        <v>63</v>
      </c>
      <c r="Q28" s="6">
        <v>93.892426246134818</v>
      </c>
      <c r="R28" s="6">
        <v>159.0543624983253</v>
      </c>
      <c r="S28" s="6">
        <v>1235973</v>
      </c>
    </row>
    <row r="29" spans="4:19" x14ac:dyDescent="0.3">
      <c r="D29" t="s">
        <v>26</v>
      </c>
      <c r="E29" s="2">
        <v>-1221039</v>
      </c>
      <c r="G29" t="str">
        <f t="shared" si="2"/>
        <v>Eonly</v>
      </c>
      <c r="H29" t="str">
        <f t="shared" si="0"/>
        <v>PGEA6</v>
      </c>
      <c r="I29" t="str">
        <f t="shared" si="1"/>
        <v>Block471</v>
      </c>
      <c r="J29" s="5">
        <f t="shared" si="3"/>
        <v>1221039</v>
      </c>
      <c r="K29">
        <f>IFERROR(INDEX(LnkTbl!$D$4:$D$159,MATCH(MID('P1'!$D29,6,LEN('P1'!$D29))+0,LnkTbl!$B$4:$B$159,0),1),0)</f>
        <v>8.9282928742009844</v>
      </c>
      <c r="L29" s="7">
        <f t="shared" si="4"/>
        <v>0</v>
      </c>
      <c r="M29">
        <f t="shared" si="5"/>
        <v>0</v>
      </c>
      <c r="P29" s="9" t="s">
        <v>48</v>
      </c>
      <c r="Q29" s="6">
        <v>94.096651686127103</v>
      </c>
      <c r="R29" s="6">
        <v>132.84213386992286</v>
      </c>
      <c r="S29" s="6">
        <v>1233539</v>
      </c>
    </row>
    <row r="30" spans="4:19" x14ac:dyDescent="0.3">
      <c r="D30" t="s">
        <v>27</v>
      </c>
      <c r="E30" s="2">
        <v>-1221060</v>
      </c>
      <c r="G30" t="str">
        <f t="shared" si="2"/>
        <v>Eonly</v>
      </c>
      <c r="H30" t="str">
        <f t="shared" si="0"/>
        <v>PGEA6</v>
      </c>
      <c r="I30" t="str">
        <f t="shared" si="1"/>
        <v>Block473</v>
      </c>
      <c r="J30" s="5">
        <f t="shared" si="3"/>
        <v>1221060</v>
      </c>
      <c r="K30">
        <f>IFERROR(INDEX(LnkTbl!$D$4:$D$159,MATCH(MID('P1'!$D30,6,LEN('P1'!$D30))+0,LnkTbl!$B$4:$B$159,0),1),0)</f>
        <v>43.382081534804399</v>
      </c>
      <c r="L30" s="7">
        <f t="shared" si="4"/>
        <v>0.48407082502835197</v>
      </c>
      <c r="M30">
        <f t="shared" si="5"/>
        <v>0</v>
      </c>
      <c r="P30" s="9" t="s">
        <v>66</v>
      </c>
      <c r="Q30" s="6">
        <v>94.322611408945932</v>
      </c>
      <c r="R30" s="6">
        <v>128.81322748076127</v>
      </c>
      <c r="S30" s="6">
        <v>1233189</v>
      </c>
    </row>
    <row r="31" spans="4:19" x14ac:dyDescent="0.3">
      <c r="D31" t="s">
        <v>28</v>
      </c>
      <c r="E31" s="2">
        <v>-1221039</v>
      </c>
      <c r="G31" t="str">
        <f t="shared" si="2"/>
        <v>Eonly</v>
      </c>
      <c r="H31" t="str">
        <f t="shared" si="0"/>
        <v>PGEA6</v>
      </c>
      <c r="I31" t="str">
        <f t="shared" si="1"/>
        <v>Block474</v>
      </c>
      <c r="J31" s="5">
        <f t="shared" si="3"/>
        <v>1221039</v>
      </c>
      <c r="K31">
        <f>IFERROR(INDEX(LnkTbl!$D$4:$D$159,MATCH(MID('P1'!$D31,6,LEN('P1'!$D31))+0,LnkTbl!$B$4:$B$159,0),1),0)</f>
        <v>15.811630272347633</v>
      </c>
      <c r="L31" s="7">
        <f t="shared" si="4"/>
        <v>0</v>
      </c>
      <c r="M31">
        <f t="shared" si="5"/>
        <v>0</v>
      </c>
      <c r="P31" s="9" t="s">
        <v>68</v>
      </c>
      <c r="Q31" s="6">
        <v>95.168613314587262</v>
      </c>
      <c r="R31" s="6">
        <v>104.0048778191334</v>
      </c>
      <c r="S31" s="6">
        <v>1230937</v>
      </c>
    </row>
    <row r="32" spans="4:19" x14ac:dyDescent="0.3">
      <c r="D32" t="s">
        <v>29</v>
      </c>
      <c r="E32" s="2">
        <v>-1221039</v>
      </c>
      <c r="G32" t="str">
        <f t="shared" si="2"/>
        <v>Eonly</v>
      </c>
      <c r="H32" t="str">
        <f t="shared" si="0"/>
        <v>PGEA6</v>
      </c>
      <c r="I32" t="str">
        <f t="shared" si="1"/>
        <v>Block475</v>
      </c>
      <c r="J32" s="5">
        <f t="shared" si="3"/>
        <v>1221039</v>
      </c>
      <c r="K32">
        <f>IFERROR(INDEX(LnkTbl!$D$4:$D$159,MATCH(MID('P1'!$D32,6,LEN('P1'!$D32))+0,LnkTbl!$B$4:$B$159,0),1),0)</f>
        <v>8.3215849656449841</v>
      </c>
      <c r="L32" s="7">
        <f t="shared" si="4"/>
        <v>0</v>
      </c>
      <c r="M32">
        <f t="shared" si="5"/>
        <v>0</v>
      </c>
      <c r="P32" s="9" t="s">
        <v>14</v>
      </c>
      <c r="Q32" s="6">
        <v>95.807524163213955</v>
      </c>
      <c r="R32" s="6">
        <v>126.53494708148111</v>
      </c>
      <c r="S32" s="6">
        <v>1233162</v>
      </c>
    </row>
    <row r="33" spans="4:19" x14ac:dyDescent="0.3">
      <c r="D33" t="s">
        <v>30</v>
      </c>
      <c r="E33" s="2">
        <v>-1221039</v>
      </c>
      <c r="G33" t="str">
        <f t="shared" si="2"/>
        <v>Eonly</v>
      </c>
      <c r="H33" t="str">
        <f t="shared" si="0"/>
        <v>PGEA6</v>
      </c>
      <c r="I33" t="str">
        <f t="shared" si="1"/>
        <v>Block476</v>
      </c>
      <c r="J33" s="5">
        <f t="shared" si="3"/>
        <v>1221039</v>
      </c>
      <c r="K33">
        <f>IFERROR(INDEX(LnkTbl!$D$4:$D$159,MATCH(MID('P1'!$D33,6,LEN('P1'!$D33))+0,LnkTbl!$B$4:$B$159,0),1),0)</f>
        <v>1.53549725525853</v>
      </c>
      <c r="L33" s="7">
        <f t="shared" si="4"/>
        <v>0</v>
      </c>
      <c r="M33">
        <f t="shared" si="5"/>
        <v>0</v>
      </c>
      <c r="P33" s="9" t="s">
        <v>44</v>
      </c>
      <c r="Q33" s="6">
        <v>96.304669896183853</v>
      </c>
      <c r="R33" s="6">
        <v>110.51385162809989</v>
      </c>
      <c r="S33" s="6">
        <v>1231682</v>
      </c>
    </row>
    <row r="34" spans="4:19" x14ac:dyDescent="0.3">
      <c r="D34" t="s">
        <v>31</v>
      </c>
      <c r="E34" s="2">
        <v>-1221039</v>
      </c>
      <c r="G34" t="str">
        <f t="shared" si="2"/>
        <v>Eonly</v>
      </c>
      <c r="H34" t="str">
        <f t="shared" si="0"/>
        <v>PGEA6</v>
      </c>
      <c r="I34" t="str">
        <f t="shared" si="1"/>
        <v>Block477</v>
      </c>
      <c r="J34" s="5">
        <f t="shared" si="3"/>
        <v>1221039</v>
      </c>
      <c r="K34">
        <f>IFERROR(INDEX(LnkTbl!$D$4:$D$159,MATCH(MID('P1'!$D34,6,LEN('P1'!$D34))+0,LnkTbl!$B$4:$B$159,0),1),0)</f>
        <v>13.916800768827901</v>
      </c>
      <c r="L34" s="7">
        <f t="shared" si="4"/>
        <v>0</v>
      </c>
      <c r="M34">
        <f t="shared" si="5"/>
        <v>0</v>
      </c>
      <c r="P34" s="9" t="s">
        <v>38</v>
      </c>
      <c r="Q34" s="6">
        <v>96.502519046104709</v>
      </c>
      <c r="R34" s="6">
        <v>115.93479746010422</v>
      </c>
      <c r="S34" s="6">
        <v>1232227</v>
      </c>
    </row>
    <row r="35" spans="4:19" x14ac:dyDescent="0.3">
      <c r="D35" t="s">
        <v>32</v>
      </c>
      <c r="E35" s="2">
        <v>-1236205</v>
      </c>
      <c r="G35" t="str">
        <f t="shared" si="2"/>
        <v>Eonly</v>
      </c>
      <c r="H35" t="str">
        <f t="shared" si="0"/>
        <v>PGEA6</v>
      </c>
      <c r="I35" t="str">
        <f t="shared" si="1"/>
        <v>Block4771</v>
      </c>
      <c r="J35" s="5">
        <f t="shared" si="3"/>
        <v>1236205</v>
      </c>
      <c r="K35">
        <f>IFERROR(INDEX(LnkTbl!$D$4:$D$159,MATCH(MID('P1'!$D35,6,LEN('P1'!$D35))+0,LnkTbl!$B$4:$B$159,0),1),0)</f>
        <v>146.61302396824473</v>
      </c>
      <c r="L35" s="7">
        <f t="shared" si="4"/>
        <v>103.44237905688952</v>
      </c>
      <c r="M35">
        <f t="shared" si="5"/>
        <v>1</v>
      </c>
      <c r="P35" s="9" t="s">
        <v>59</v>
      </c>
      <c r="Q35" s="6">
        <v>96.554106094361046</v>
      </c>
      <c r="R35" s="6">
        <v>116.39070003938778</v>
      </c>
      <c r="S35" s="6">
        <v>1232277</v>
      </c>
    </row>
    <row r="36" spans="4:19" x14ac:dyDescent="0.3">
      <c r="D36" t="s">
        <v>33</v>
      </c>
      <c r="E36" s="2">
        <v>-1221039</v>
      </c>
      <c r="G36" t="str">
        <f t="shared" si="2"/>
        <v>Eonly</v>
      </c>
      <c r="H36" t="str">
        <f t="shared" si="0"/>
        <v>PGEA6</v>
      </c>
      <c r="I36" t="str">
        <f t="shared" si="1"/>
        <v>Block4772</v>
      </c>
      <c r="J36" s="5">
        <f t="shared" si="3"/>
        <v>1221039</v>
      </c>
      <c r="K36">
        <f>IFERROR(INDEX(LnkTbl!$D$4:$D$159,MATCH(MID('P1'!$D36,6,LEN('P1'!$D36))+0,LnkTbl!$B$4:$B$159,0),1),0)</f>
        <v>9.4791395355480397</v>
      </c>
      <c r="L36" s="7">
        <f t="shared" si="4"/>
        <v>0</v>
      </c>
      <c r="M36">
        <f t="shared" si="5"/>
        <v>0</v>
      </c>
      <c r="P36" s="9" t="s">
        <v>40</v>
      </c>
      <c r="Q36" s="6">
        <v>96.596045853276422</v>
      </c>
      <c r="R36" s="6">
        <v>128.46281532940307</v>
      </c>
      <c r="S36" s="6">
        <v>1233448</v>
      </c>
    </row>
    <row r="37" spans="4:19" x14ac:dyDescent="0.3">
      <c r="D37" t="s">
        <v>34</v>
      </c>
      <c r="E37" s="2">
        <v>-1221039</v>
      </c>
      <c r="G37" t="str">
        <f t="shared" si="2"/>
        <v>Eonly</v>
      </c>
      <c r="H37" t="str">
        <f t="shared" si="0"/>
        <v>PGEA6</v>
      </c>
      <c r="I37" t="str">
        <f t="shared" si="1"/>
        <v>Block478</v>
      </c>
      <c r="J37" s="5">
        <f t="shared" si="3"/>
        <v>1221039</v>
      </c>
      <c r="K37">
        <f>IFERROR(INDEX(LnkTbl!$D$4:$D$159,MATCH(MID('P1'!$D37,6,LEN('P1'!$D37))+0,LnkTbl!$B$4:$B$159,0),1),0)</f>
        <v>30.229320664981568</v>
      </c>
      <c r="L37" s="7">
        <f t="shared" si="4"/>
        <v>0</v>
      </c>
      <c r="M37">
        <f t="shared" si="5"/>
        <v>0</v>
      </c>
      <c r="P37" s="9" t="s">
        <v>55</v>
      </c>
      <c r="Q37" s="6">
        <v>96.782348141441091</v>
      </c>
      <c r="R37" s="6">
        <v>94.934667079706898</v>
      </c>
      <c r="S37" s="6">
        <v>1230227</v>
      </c>
    </row>
    <row r="38" spans="4:19" x14ac:dyDescent="0.3">
      <c r="D38" t="s">
        <v>35</v>
      </c>
      <c r="E38" s="2">
        <v>-1221039</v>
      </c>
      <c r="G38" t="str">
        <f t="shared" si="2"/>
        <v>Eonly</v>
      </c>
      <c r="H38" t="str">
        <f t="shared" si="0"/>
        <v>PGEA6</v>
      </c>
      <c r="I38" t="str">
        <f t="shared" si="1"/>
        <v>Block479</v>
      </c>
      <c r="J38" s="5">
        <f t="shared" si="3"/>
        <v>1221039</v>
      </c>
      <c r="K38">
        <f>IFERROR(INDEX(LnkTbl!$D$4:$D$159,MATCH(MID('P1'!$D38,6,LEN('P1'!$D38))+0,LnkTbl!$B$4:$B$159,0),1),0)</f>
        <v>17.50992839822705</v>
      </c>
      <c r="L38" s="7">
        <f t="shared" si="4"/>
        <v>0</v>
      </c>
      <c r="M38">
        <f t="shared" si="5"/>
        <v>0</v>
      </c>
      <c r="P38" s="9" t="s">
        <v>57</v>
      </c>
      <c r="Q38" s="6">
        <v>96.822966716272546</v>
      </c>
      <c r="R38" s="6">
        <v>138.28330667903174</v>
      </c>
      <c r="S38" s="6">
        <v>1234428</v>
      </c>
    </row>
    <row r="39" spans="4:19" x14ac:dyDescent="0.3">
      <c r="D39" t="s">
        <v>36</v>
      </c>
      <c r="E39" s="2">
        <v>-1221039</v>
      </c>
      <c r="G39" t="str">
        <f t="shared" si="2"/>
        <v>Eonly</v>
      </c>
      <c r="H39" t="str">
        <f t="shared" si="0"/>
        <v>PGEA6</v>
      </c>
      <c r="I39" t="str">
        <f t="shared" si="1"/>
        <v>Block480</v>
      </c>
      <c r="J39" s="5">
        <f t="shared" si="3"/>
        <v>1221039</v>
      </c>
      <c r="K39">
        <f>IFERROR(INDEX(LnkTbl!$D$4:$D$159,MATCH(MID('P1'!$D39,6,LEN('P1'!$D39))+0,LnkTbl!$B$4:$B$159,0),1),0)</f>
        <v>41.497970980684897</v>
      </c>
      <c r="L39" s="7">
        <f t="shared" si="4"/>
        <v>0</v>
      </c>
      <c r="M39">
        <f t="shared" si="5"/>
        <v>0</v>
      </c>
      <c r="P39" s="9" t="s">
        <v>2</v>
      </c>
      <c r="Q39" s="6">
        <v>97.11859982999826</v>
      </c>
      <c r="R39" s="6">
        <v>134.62920617561619</v>
      </c>
      <c r="S39" s="6">
        <v>1234114</v>
      </c>
    </row>
    <row r="40" spans="4:19" x14ac:dyDescent="0.3">
      <c r="D40" t="s">
        <v>37</v>
      </c>
      <c r="E40" s="2">
        <v>-1221039</v>
      </c>
      <c r="G40" t="str">
        <f t="shared" si="2"/>
        <v>Eonly</v>
      </c>
      <c r="H40" t="str">
        <f t="shared" si="0"/>
        <v>PGEA6</v>
      </c>
      <c r="I40" t="str">
        <f t="shared" si="1"/>
        <v>Block481</v>
      </c>
      <c r="J40" s="5">
        <f t="shared" si="3"/>
        <v>1221039</v>
      </c>
      <c r="K40">
        <f>IFERROR(INDEX(LnkTbl!$D$4:$D$159,MATCH(MID('P1'!$D40,6,LEN('P1'!$D40))+0,LnkTbl!$B$4:$B$159,0),1),0)</f>
        <v>12.320324571459919</v>
      </c>
      <c r="L40" s="7">
        <f t="shared" si="4"/>
        <v>0</v>
      </c>
      <c r="M40">
        <f t="shared" si="5"/>
        <v>0</v>
      </c>
      <c r="P40" s="9" t="s">
        <v>60</v>
      </c>
      <c r="Q40" s="6">
        <v>98.708128807475447</v>
      </c>
      <c r="R40" s="6">
        <v>105.14838165196754</v>
      </c>
      <c r="S40" s="6">
        <v>1231418</v>
      </c>
    </row>
    <row r="41" spans="4:19" x14ac:dyDescent="0.3">
      <c r="D41" t="s">
        <v>38</v>
      </c>
      <c r="E41" s="2">
        <v>-1232227</v>
      </c>
      <c r="G41" t="str">
        <f t="shared" si="2"/>
        <v>Eonly</v>
      </c>
      <c r="H41" t="str">
        <f t="shared" si="0"/>
        <v>PGEA6</v>
      </c>
      <c r="I41" t="str">
        <f t="shared" si="1"/>
        <v>Block5571</v>
      </c>
      <c r="J41" s="5">
        <f t="shared" si="3"/>
        <v>1232227</v>
      </c>
      <c r="K41">
        <f>IFERROR(INDEX(LnkTbl!$D$4:$D$159,MATCH(MID('P1'!$D41,6,LEN('P1'!$D41))+0,LnkTbl!$B$4:$B$159,0),1),0)</f>
        <v>115.93479746010422</v>
      </c>
      <c r="L41" s="7">
        <f t="shared" si="4"/>
        <v>96.502519046104709</v>
      </c>
      <c r="M41">
        <f t="shared" si="5"/>
        <v>1</v>
      </c>
      <c r="P41" s="9" t="s">
        <v>53</v>
      </c>
      <c r="Q41" s="6">
        <v>98.896640516985627</v>
      </c>
      <c r="R41" s="6">
        <v>108.05220424211139</v>
      </c>
      <c r="S41" s="6">
        <v>1231725</v>
      </c>
    </row>
    <row r="42" spans="4:19" x14ac:dyDescent="0.3">
      <c r="D42" t="s">
        <v>39</v>
      </c>
      <c r="E42" s="2">
        <v>-1228396</v>
      </c>
      <c r="G42" t="str">
        <f t="shared" si="2"/>
        <v>Eonly</v>
      </c>
      <c r="H42" t="str">
        <f t="shared" si="0"/>
        <v>PGEA6</v>
      </c>
      <c r="I42" t="str">
        <f t="shared" si="1"/>
        <v>Block5572</v>
      </c>
      <c r="J42" s="5">
        <f t="shared" si="3"/>
        <v>1228396</v>
      </c>
      <c r="K42">
        <f>IFERROR(INDEX(LnkTbl!$D$4:$D$159,MATCH(MID('P1'!$D42,6,LEN('P1'!$D42))+0,LnkTbl!$B$4:$B$159,0),1),0)</f>
        <v>89.144150103630977</v>
      </c>
      <c r="L42" s="7">
        <f t="shared" si="4"/>
        <v>82.529251683339993</v>
      </c>
      <c r="M42">
        <f t="shared" si="5"/>
        <v>1</v>
      </c>
      <c r="P42" s="9" t="s">
        <v>52</v>
      </c>
      <c r="Q42" s="6">
        <v>99.871769524973161</v>
      </c>
      <c r="R42" s="6">
        <v>111.4128652463464</v>
      </c>
      <c r="S42" s="6">
        <v>1232166</v>
      </c>
    </row>
    <row r="43" spans="4:19" x14ac:dyDescent="0.3">
      <c r="D43" t="s">
        <v>40</v>
      </c>
      <c r="E43" s="2">
        <v>-1233448</v>
      </c>
      <c r="G43" t="str">
        <f t="shared" si="2"/>
        <v>Eonly</v>
      </c>
      <c r="H43" t="str">
        <f t="shared" si="0"/>
        <v>PGEA6</v>
      </c>
      <c r="I43" t="str">
        <f t="shared" si="1"/>
        <v>Block5573</v>
      </c>
      <c r="J43" s="5">
        <f t="shared" si="3"/>
        <v>1233448</v>
      </c>
      <c r="K43">
        <f>IFERROR(INDEX(LnkTbl!$D$4:$D$159,MATCH(MID('P1'!$D43,6,LEN('P1'!$D43))+0,LnkTbl!$B$4:$B$159,0),1),0)</f>
        <v>128.46281532940307</v>
      </c>
      <c r="L43" s="7">
        <f t="shared" si="4"/>
        <v>96.596045853276422</v>
      </c>
      <c r="M43">
        <f t="shared" si="5"/>
        <v>1</v>
      </c>
      <c r="P43" s="9" t="s">
        <v>69</v>
      </c>
      <c r="Q43" s="6">
        <v>100.8597856329624</v>
      </c>
      <c r="R43" s="6">
        <v>132.54043637022315</v>
      </c>
      <c r="S43" s="6">
        <v>1234407</v>
      </c>
    </row>
    <row r="44" spans="4:19" x14ac:dyDescent="0.3">
      <c r="D44" t="s">
        <v>41</v>
      </c>
      <c r="E44" s="2">
        <v>-1233361</v>
      </c>
      <c r="G44" t="str">
        <f t="shared" si="2"/>
        <v>Eonly</v>
      </c>
      <c r="H44" t="str">
        <f t="shared" si="0"/>
        <v>PGEA6</v>
      </c>
      <c r="I44" t="str">
        <f t="shared" si="1"/>
        <v>Block5574</v>
      </c>
      <c r="J44" s="5">
        <f t="shared" si="3"/>
        <v>1233361</v>
      </c>
      <c r="K44">
        <f>IFERROR(INDEX(LnkTbl!$D$4:$D$159,MATCH(MID('P1'!$D44,6,LEN('P1'!$D44))+0,LnkTbl!$B$4:$B$159,0),1),0)</f>
        <v>154.04077989441447</v>
      </c>
      <c r="L44" s="7">
        <f t="shared" si="4"/>
        <v>79.991804822372217</v>
      </c>
      <c r="M44">
        <f t="shared" si="5"/>
        <v>1</v>
      </c>
      <c r="P44" s="9" t="s">
        <v>62</v>
      </c>
      <c r="Q44" s="6">
        <v>101.12342450903137</v>
      </c>
      <c r="R44" s="6">
        <v>122.22687334818377</v>
      </c>
      <c r="S44" s="6">
        <v>1233399</v>
      </c>
    </row>
    <row r="45" spans="4:19" x14ac:dyDescent="0.3">
      <c r="D45" t="s">
        <v>42</v>
      </c>
      <c r="E45" s="2">
        <v>-1229879</v>
      </c>
      <c r="G45" t="str">
        <f t="shared" si="2"/>
        <v>Eonly</v>
      </c>
      <c r="H45" t="str">
        <f t="shared" si="0"/>
        <v>PGEA6</v>
      </c>
      <c r="I45" t="str">
        <f t="shared" si="1"/>
        <v>Block5575</v>
      </c>
      <c r="J45" s="5">
        <f t="shared" si="3"/>
        <v>1229879</v>
      </c>
      <c r="K45">
        <f>IFERROR(INDEX(LnkTbl!$D$4:$D$159,MATCH(MID('P1'!$D45,6,LEN('P1'!$D45))+0,LnkTbl!$B$4:$B$159,0),1),0)</f>
        <v>97.384874087444999</v>
      </c>
      <c r="L45" s="7">
        <f t="shared" si="4"/>
        <v>90.773850485880189</v>
      </c>
      <c r="M45">
        <f t="shared" si="5"/>
        <v>1</v>
      </c>
      <c r="P45" s="9" t="s">
        <v>32</v>
      </c>
      <c r="Q45" s="6">
        <v>103.44237905688952</v>
      </c>
      <c r="R45" s="6">
        <v>146.61302396824473</v>
      </c>
      <c r="S45" s="6">
        <v>1236205</v>
      </c>
    </row>
    <row r="46" spans="4:19" x14ac:dyDescent="0.3">
      <c r="D46" t="s">
        <v>43</v>
      </c>
      <c r="E46" s="2">
        <v>-1230904</v>
      </c>
      <c r="G46" t="str">
        <f t="shared" si="2"/>
        <v>Eonly</v>
      </c>
      <c r="H46" t="str">
        <f t="shared" si="0"/>
        <v>PGEA6</v>
      </c>
      <c r="I46" t="str">
        <f t="shared" si="1"/>
        <v>Block5771</v>
      </c>
      <c r="J46" s="5">
        <f t="shared" si="3"/>
        <v>1230904</v>
      </c>
      <c r="K46">
        <f>IFERROR(INDEX(LnkTbl!$D$4:$D$159,MATCH(MID('P1'!$D46,6,LEN('P1'!$D46))+0,LnkTbl!$B$4:$B$159,0),1),0)</f>
        <v>105.8699305154249</v>
      </c>
      <c r="L46" s="7">
        <f t="shared" si="4"/>
        <v>93.180376637374877</v>
      </c>
      <c r="M46">
        <f t="shared" si="5"/>
        <v>1</v>
      </c>
      <c r="P46" s="9" t="s">
        <v>16</v>
      </c>
      <c r="Q46" s="6">
        <v>103.47534595373148</v>
      </c>
      <c r="R46" s="6">
        <v>109.22408517535797</v>
      </c>
      <c r="S46" s="6">
        <v>1232341</v>
      </c>
    </row>
    <row r="47" spans="4:19" x14ac:dyDescent="0.3">
      <c r="D47" t="s">
        <v>44</v>
      </c>
      <c r="E47" s="2">
        <v>-1231682</v>
      </c>
      <c r="G47" t="str">
        <f t="shared" si="2"/>
        <v>Eonly</v>
      </c>
      <c r="H47" t="str">
        <f t="shared" si="0"/>
        <v>PGEA6</v>
      </c>
      <c r="I47" t="str">
        <f t="shared" si="1"/>
        <v>Block5773</v>
      </c>
      <c r="J47" s="5">
        <f t="shared" si="3"/>
        <v>1231682</v>
      </c>
      <c r="K47">
        <f>IFERROR(INDEX(LnkTbl!$D$4:$D$159,MATCH(MID('P1'!$D47,6,LEN('P1'!$D47))+0,LnkTbl!$B$4:$B$159,0),1),0)</f>
        <v>110.51385162809989</v>
      </c>
      <c r="L47" s="7">
        <f t="shared" si="4"/>
        <v>96.304669896183853</v>
      </c>
      <c r="M47">
        <f t="shared" si="5"/>
        <v>1</v>
      </c>
      <c r="P47" s="9" t="s">
        <v>72</v>
      </c>
      <c r="Q47" s="6">
        <v>105.2964253411749</v>
      </c>
      <c r="R47" s="6">
        <v>167.78347358665303</v>
      </c>
      <c r="S47" s="6">
        <v>1238706</v>
      </c>
    </row>
    <row r="48" spans="4:19" x14ac:dyDescent="0.3">
      <c r="D48" t="s">
        <v>45</v>
      </c>
      <c r="E48" s="2">
        <v>-1231642</v>
      </c>
      <c r="G48" t="str">
        <f t="shared" si="2"/>
        <v>Eonly</v>
      </c>
      <c r="H48" t="str">
        <f t="shared" si="0"/>
        <v>PGEA6</v>
      </c>
      <c r="I48" t="str">
        <f t="shared" si="1"/>
        <v>Block6071</v>
      </c>
      <c r="J48" s="5">
        <f t="shared" si="3"/>
        <v>1231642</v>
      </c>
      <c r="K48">
        <f>IFERROR(INDEX(LnkTbl!$D$4:$D$159,MATCH(MID('P1'!$D48,6,LEN('P1'!$D48))+0,LnkTbl!$B$4:$B$159,0),1),0)</f>
        <v>118.47362627109534</v>
      </c>
      <c r="L48" s="7">
        <f t="shared" si="4"/>
        <v>89.496711915763072</v>
      </c>
      <c r="M48">
        <f t="shared" si="5"/>
        <v>1</v>
      </c>
      <c r="P48" s="9" t="s">
        <v>56</v>
      </c>
      <c r="Q48" s="6">
        <v>106.72417426021121</v>
      </c>
      <c r="R48" s="6">
        <v>94.636478286302093</v>
      </c>
      <c r="S48" s="6">
        <v>1231139</v>
      </c>
    </row>
    <row r="49" spans="4:19" x14ac:dyDescent="0.3">
      <c r="D49" t="s">
        <v>46</v>
      </c>
      <c r="E49" s="2">
        <v>-1226733</v>
      </c>
      <c r="G49" t="str">
        <f t="shared" si="2"/>
        <v>Eonly</v>
      </c>
      <c r="H49" t="str">
        <f t="shared" si="0"/>
        <v>PGEA6</v>
      </c>
      <c r="I49" t="str">
        <f t="shared" si="1"/>
        <v>Block6074</v>
      </c>
      <c r="J49" s="5">
        <f t="shared" si="3"/>
        <v>1226733</v>
      </c>
      <c r="K49">
        <f>IFERROR(INDEX(LnkTbl!$D$4:$D$159,MATCH(MID('P1'!$D49,6,LEN('P1'!$D49))+0,LnkTbl!$B$4:$B$159,0),1),0)</f>
        <v>70.977118013699069</v>
      </c>
      <c r="L49" s="7">
        <f t="shared" si="4"/>
        <v>80.223037499226422</v>
      </c>
      <c r="M49">
        <f t="shared" si="5"/>
        <v>1</v>
      </c>
      <c r="P49" s="9" t="s">
        <v>25</v>
      </c>
      <c r="Q49" s="6">
        <v>107.65969205118527</v>
      </c>
      <c r="R49" s="6">
        <v>138.58482887826298</v>
      </c>
      <c r="S49" s="6">
        <v>1235959</v>
      </c>
    </row>
    <row r="50" spans="4:19" x14ac:dyDescent="0.3">
      <c r="D50" t="s">
        <v>47</v>
      </c>
      <c r="E50" s="2">
        <v>-1230873</v>
      </c>
      <c r="G50" t="str">
        <f t="shared" si="2"/>
        <v>Eonly</v>
      </c>
      <c r="H50" t="str">
        <f t="shared" si="0"/>
        <v>PGEA6</v>
      </c>
      <c r="I50" t="str">
        <f t="shared" si="1"/>
        <v>Block6075</v>
      </c>
      <c r="J50" s="5">
        <f t="shared" si="3"/>
        <v>1230873</v>
      </c>
      <c r="K50">
        <f>IFERROR(INDEX(LnkTbl!$D$4:$D$159,MATCH(MID('P1'!$D50,6,LEN('P1'!$D50))+0,LnkTbl!$B$4:$B$159,0),1),0)</f>
        <v>121.87622836184481</v>
      </c>
      <c r="L50" s="7">
        <f t="shared" si="4"/>
        <v>80.688417521449011</v>
      </c>
      <c r="M50">
        <f t="shared" si="5"/>
        <v>1</v>
      </c>
      <c r="P50" s="9" t="s">
        <v>51</v>
      </c>
      <c r="Q50" s="6">
        <v>109.1907908185365</v>
      </c>
      <c r="R50" s="6">
        <v>119.66210613598636</v>
      </c>
      <c r="S50" s="6">
        <v>1234105</v>
      </c>
    </row>
    <row r="51" spans="4:19" x14ac:dyDescent="0.3">
      <c r="D51" t="s">
        <v>48</v>
      </c>
      <c r="E51" s="2">
        <v>-1233539</v>
      </c>
      <c r="G51" t="str">
        <f t="shared" si="2"/>
        <v>Eonly</v>
      </c>
      <c r="H51" t="str">
        <f t="shared" si="0"/>
        <v>PGEA6</v>
      </c>
      <c r="I51" t="str">
        <f t="shared" si="1"/>
        <v>Block6171</v>
      </c>
      <c r="J51" s="5">
        <f t="shared" si="3"/>
        <v>1233539</v>
      </c>
      <c r="K51">
        <f>IFERROR(INDEX(LnkTbl!$D$4:$D$159,MATCH(MID('P1'!$D51,6,LEN('P1'!$D51))+0,LnkTbl!$B$4:$B$159,0),1),0)</f>
        <v>132.84213386992286</v>
      </c>
      <c r="L51" s="7">
        <f t="shared" si="4"/>
        <v>94.096651686127103</v>
      </c>
      <c r="M51">
        <f t="shared" si="5"/>
        <v>1</v>
      </c>
      <c r="P51" s="9" t="s">
        <v>73</v>
      </c>
      <c r="Q51" s="6">
        <v>109.58141529525957</v>
      </c>
      <c r="R51" s="6">
        <v>143.19033896141678</v>
      </c>
      <c r="S51" s="6">
        <v>1236730</v>
      </c>
    </row>
    <row r="52" spans="4:19" x14ac:dyDescent="0.3">
      <c r="D52" t="s">
        <v>49</v>
      </c>
      <c r="E52" s="2">
        <v>-1234159</v>
      </c>
      <c r="G52" t="str">
        <f t="shared" si="2"/>
        <v>Eonly</v>
      </c>
      <c r="H52" t="str">
        <f t="shared" si="0"/>
        <v>PGEA6</v>
      </c>
      <c r="I52" t="str">
        <f t="shared" si="1"/>
        <v>Block6172</v>
      </c>
      <c r="J52" s="5">
        <f t="shared" si="3"/>
        <v>1234159</v>
      </c>
      <c r="K52">
        <f>IFERROR(INDEX(LnkTbl!$D$4:$D$159,MATCH(MID('P1'!$D52,6,LEN('P1'!$D52))+0,LnkTbl!$B$4:$B$159,0),1),0)</f>
        <v>156.71562366447961</v>
      </c>
      <c r="L52" s="7">
        <f t="shared" si="4"/>
        <v>83.718519527378263</v>
      </c>
      <c r="M52">
        <f t="shared" si="5"/>
        <v>1</v>
      </c>
      <c r="P52" s="9" t="s">
        <v>70</v>
      </c>
      <c r="Q52" s="6">
        <v>111.13164945322075</v>
      </c>
      <c r="R52" s="6">
        <v>79.572291453501123</v>
      </c>
      <c r="S52" s="6">
        <v>1229882</v>
      </c>
    </row>
    <row r="53" spans="4:19" x14ac:dyDescent="0.3">
      <c r="D53" t="s">
        <v>50</v>
      </c>
      <c r="E53" s="2">
        <v>-1235554</v>
      </c>
      <c r="G53" t="str">
        <f t="shared" si="2"/>
        <v>Eonly</v>
      </c>
      <c r="H53" t="str">
        <f t="shared" si="0"/>
        <v>PGEA6</v>
      </c>
      <c r="I53" t="str">
        <f t="shared" si="1"/>
        <v>Block6174</v>
      </c>
      <c r="J53" s="5">
        <f t="shared" si="3"/>
        <v>1235554</v>
      </c>
      <c r="K53">
        <f>IFERROR(INDEX(LnkTbl!$D$4:$D$159,MATCH(MID('P1'!$D53,6,LEN('P1'!$D53))+0,LnkTbl!$B$4:$B$159,0),1),0)</f>
        <v>122.7589992679879</v>
      </c>
      <c r="L53" s="7">
        <f t="shared" si="4"/>
        <v>118.23980389668347</v>
      </c>
      <c r="M53">
        <f t="shared" si="5"/>
        <v>1</v>
      </c>
      <c r="P53" s="9" t="s">
        <v>15</v>
      </c>
      <c r="Q53" s="6">
        <v>112.08802007773517</v>
      </c>
      <c r="R53" s="6">
        <v>105.86323134060807</v>
      </c>
      <c r="S53" s="6">
        <v>1232905</v>
      </c>
    </row>
    <row r="54" spans="4:19" x14ac:dyDescent="0.3">
      <c r="D54" t="s">
        <v>51</v>
      </c>
      <c r="E54" s="2">
        <v>-1234105</v>
      </c>
      <c r="G54" t="str">
        <f t="shared" si="2"/>
        <v>Eonly</v>
      </c>
      <c r="H54" t="str">
        <f t="shared" si="0"/>
        <v>PGEA6</v>
      </c>
      <c r="I54" t="str">
        <f t="shared" si="1"/>
        <v>Block6275</v>
      </c>
      <c r="J54" s="5">
        <f t="shared" si="3"/>
        <v>1234105</v>
      </c>
      <c r="K54">
        <f>IFERROR(INDEX(LnkTbl!$D$4:$D$159,MATCH(MID('P1'!$D54,6,LEN('P1'!$D54))+0,LnkTbl!$B$4:$B$159,0),1),0)</f>
        <v>119.66210613598636</v>
      </c>
      <c r="L54" s="7">
        <f t="shared" si="4"/>
        <v>109.1907908185365</v>
      </c>
      <c r="M54">
        <f t="shared" si="5"/>
        <v>1</v>
      </c>
      <c r="P54" s="9" t="s">
        <v>13</v>
      </c>
      <c r="Q54" s="6">
        <v>114.14783336321796</v>
      </c>
      <c r="R54" s="6">
        <v>125.48639407303587</v>
      </c>
      <c r="S54" s="6">
        <v>1235363</v>
      </c>
    </row>
    <row r="55" spans="4:19" x14ac:dyDescent="0.3">
      <c r="D55" t="s">
        <v>52</v>
      </c>
      <c r="E55" s="2">
        <v>-1232166</v>
      </c>
      <c r="G55" t="str">
        <f t="shared" si="2"/>
        <v>Eonly</v>
      </c>
      <c r="H55" t="str">
        <f t="shared" si="0"/>
        <v>PGEA6</v>
      </c>
      <c r="I55" t="str">
        <f t="shared" si="1"/>
        <v>Block6671</v>
      </c>
      <c r="J55" s="5">
        <f t="shared" si="3"/>
        <v>1232166</v>
      </c>
      <c r="K55">
        <f>IFERROR(INDEX(LnkTbl!$D$4:$D$159,MATCH(MID('P1'!$D55,6,LEN('P1'!$D55))+0,LnkTbl!$B$4:$B$159,0),1),0)</f>
        <v>111.4128652463464</v>
      </c>
      <c r="L55" s="7">
        <f t="shared" si="4"/>
        <v>99.871769524973161</v>
      </c>
      <c r="M55">
        <f t="shared" si="5"/>
        <v>1</v>
      </c>
      <c r="P55" s="9" t="s">
        <v>50</v>
      </c>
      <c r="Q55" s="6">
        <v>118.23980389668347</v>
      </c>
      <c r="R55" s="6">
        <v>122.7589992679879</v>
      </c>
      <c r="S55" s="6">
        <v>1235554</v>
      </c>
    </row>
    <row r="56" spans="4:19" x14ac:dyDescent="0.3">
      <c r="D56" t="s">
        <v>53</v>
      </c>
      <c r="E56" s="2">
        <v>-1231725</v>
      </c>
      <c r="G56" t="str">
        <f t="shared" si="2"/>
        <v>Eonly</v>
      </c>
      <c r="H56" t="str">
        <f t="shared" si="0"/>
        <v>PGEA6</v>
      </c>
      <c r="I56" t="str">
        <f t="shared" si="1"/>
        <v>Block6673</v>
      </c>
      <c r="J56" s="5">
        <f t="shared" si="3"/>
        <v>1231725</v>
      </c>
      <c r="K56">
        <f>IFERROR(INDEX(LnkTbl!$D$4:$D$159,MATCH(MID('P1'!$D56,6,LEN('P1'!$D56))+0,LnkTbl!$B$4:$B$159,0),1),0)</f>
        <v>108.05220424211139</v>
      </c>
      <c r="L56" s="7">
        <f t="shared" si="4"/>
        <v>98.896640516985627</v>
      </c>
      <c r="M56">
        <f t="shared" si="5"/>
        <v>1</v>
      </c>
      <c r="P56" s="9" t="s">
        <v>12</v>
      </c>
      <c r="Q56" s="6">
        <v>118.43487468233089</v>
      </c>
      <c r="R56" s="6">
        <v>122.17685068533919</v>
      </c>
      <c r="S56" s="6">
        <v>1235509</v>
      </c>
    </row>
    <row r="57" spans="4:19" x14ac:dyDescent="0.3">
      <c r="D57" t="s">
        <v>54</v>
      </c>
      <c r="E57" s="2">
        <v>-1233151</v>
      </c>
      <c r="G57" t="str">
        <f t="shared" si="2"/>
        <v>Eonly</v>
      </c>
      <c r="H57" t="str">
        <f t="shared" si="0"/>
        <v>PGEA6</v>
      </c>
      <c r="I57" t="str">
        <f t="shared" si="1"/>
        <v>Block6674</v>
      </c>
      <c r="J57" s="5">
        <f t="shared" si="3"/>
        <v>1233151</v>
      </c>
      <c r="K57">
        <f>IFERROR(INDEX(LnkTbl!$D$4:$D$159,MATCH(MID('P1'!$D57,6,LEN('P1'!$D57))+0,LnkTbl!$B$4:$B$159,0),1),0)</f>
        <v>148.43871541657941</v>
      </c>
      <c r="L57" s="7">
        <f t="shared" si="4"/>
        <v>81.595963465520441</v>
      </c>
      <c r="M57">
        <f t="shared" si="5"/>
        <v>1</v>
      </c>
      <c r="P57" s="8" t="s">
        <v>1</v>
      </c>
      <c r="Q57" s="6">
        <v>4419.7504343442843</v>
      </c>
      <c r="R57" s="6">
        <v>6597.8884405493845</v>
      </c>
      <c r="S57" s="6">
        <v>64071899</v>
      </c>
    </row>
    <row r="58" spans="4:19" x14ac:dyDescent="0.3">
      <c r="D58" t="s">
        <v>55</v>
      </c>
      <c r="E58" s="2">
        <v>-1230227</v>
      </c>
      <c r="G58" t="str">
        <f t="shared" si="2"/>
        <v>Eonly</v>
      </c>
      <c r="H58" t="str">
        <f t="shared" si="0"/>
        <v>PGEA6</v>
      </c>
      <c r="I58" t="str">
        <f t="shared" si="1"/>
        <v>Block6675</v>
      </c>
      <c r="J58" s="5">
        <f t="shared" si="3"/>
        <v>1230227</v>
      </c>
      <c r="K58">
        <f>IFERROR(INDEX(LnkTbl!$D$4:$D$159,MATCH(MID('P1'!$D58,6,LEN('P1'!$D58))+0,LnkTbl!$B$4:$B$159,0),1),0)</f>
        <v>94.934667079706898</v>
      </c>
      <c r="L58" s="7">
        <f t="shared" si="4"/>
        <v>96.782348141441091</v>
      </c>
      <c r="M58">
        <f t="shared" si="5"/>
        <v>1</v>
      </c>
    </row>
    <row r="59" spans="4:19" x14ac:dyDescent="0.3">
      <c r="D59" t="s">
        <v>56</v>
      </c>
      <c r="E59" s="2">
        <v>-1231139</v>
      </c>
      <c r="G59" t="str">
        <f t="shared" si="2"/>
        <v>Eonly</v>
      </c>
      <c r="H59" t="str">
        <f t="shared" si="0"/>
        <v>PGEA6</v>
      </c>
      <c r="I59" t="str">
        <f t="shared" si="1"/>
        <v>Block6678</v>
      </c>
      <c r="J59" s="5">
        <f t="shared" si="3"/>
        <v>1231139</v>
      </c>
      <c r="K59">
        <f>IFERROR(INDEX(LnkTbl!$D$4:$D$159,MATCH(MID('P1'!$D59,6,LEN('P1'!$D59))+0,LnkTbl!$B$4:$B$159,0),1),0)</f>
        <v>94.636478286302093</v>
      </c>
      <c r="L59" s="7">
        <f t="shared" si="4"/>
        <v>106.72417426021121</v>
      </c>
      <c r="M59">
        <f t="shared" si="5"/>
        <v>1</v>
      </c>
    </row>
    <row r="60" spans="4:19" x14ac:dyDescent="0.3">
      <c r="D60" t="s">
        <v>57</v>
      </c>
      <c r="E60" s="2">
        <v>-1234428</v>
      </c>
      <c r="G60" t="str">
        <f t="shared" si="2"/>
        <v>Eonly</v>
      </c>
      <c r="H60" t="str">
        <f t="shared" si="0"/>
        <v>PGEA6</v>
      </c>
      <c r="I60" t="str">
        <f t="shared" si="1"/>
        <v>Block7072</v>
      </c>
      <c r="J60" s="5">
        <f t="shared" si="3"/>
        <v>1234428</v>
      </c>
      <c r="K60">
        <f>IFERROR(INDEX(LnkTbl!$D$4:$D$159,MATCH(MID('P1'!$D60,6,LEN('P1'!$D60))+0,LnkTbl!$B$4:$B$159,0),1),0)</f>
        <v>138.28330667903174</v>
      </c>
      <c r="L60" s="7">
        <f t="shared" si="4"/>
        <v>96.822966716272546</v>
      </c>
      <c r="M60">
        <f t="shared" si="5"/>
        <v>1</v>
      </c>
    </row>
    <row r="61" spans="4:19" x14ac:dyDescent="0.3">
      <c r="D61" t="s">
        <v>58</v>
      </c>
      <c r="E61" s="2">
        <v>-1236247</v>
      </c>
      <c r="G61" t="str">
        <f t="shared" si="2"/>
        <v>Eonly</v>
      </c>
      <c r="H61" t="str">
        <f t="shared" si="0"/>
        <v>PGEA6</v>
      </c>
      <c r="I61" t="str">
        <f t="shared" si="1"/>
        <v>Block7073</v>
      </c>
      <c r="J61" s="5">
        <f t="shared" si="3"/>
        <v>1236247</v>
      </c>
      <c r="K61">
        <f>IFERROR(INDEX(LnkTbl!$D$4:$D$159,MATCH(MID('P1'!$D61,6,LEN('P1'!$D61))+0,LnkTbl!$B$4:$B$159,0),1),0)</f>
        <v>174.88406759741352</v>
      </c>
      <c r="L61" s="7">
        <f t="shared" si="4"/>
        <v>86.960465918537011</v>
      </c>
      <c r="M61">
        <f t="shared" si="5"/>
        <v>1</v>
      </c>
    </row>
    <row r="62" spans="4:19" x14ac:dyDescent="0.3">
      <c r="D62" t="s">
        <v>59</v>
      </c>
      <c r="E62" s="2">
        <v>-1232277</v>
      </c>
      <c r="G62" t="str">
        <f t="shared" si="2"/>
        <v>Eonly</v>
      </c>
      <c r="H62" t="str">
        <f t="shared" si="0"/>
        <v>PGEA6</v>
      </c>
      <c r="I62" t="str">
        <f t="shared" si="1"/>
        <v>Block7074</v>
      </c>
      <c r="J62" s="5">
        <f t="shared" si="3"/>
        <v>1232277</v>
      </c>
      <c r="K62">
        <f>IFERROR(INDEX(LnkTbl!$D$4:$D$159,MATCH(MID('P1'!$D62,6,LEN('P1'!$D62))+0,LnkTbl!$B$4:$B$159,0),1),0)</f>
        <v>116.39070003938778</v>
      </c>
      <c r="L62" s="7">
        <f t="shared" si="4"/>
        <v>96.554106094361046</v>
      </c>
      <c r="M62">
        <f t="shared" si="5"/>
        <v>1</v>
      </c>
    </row>
    <row r="63" spans="4:19" x14ac:dyDescent="0.3">
      <c r="D63" t="s">
        <v>60</v>
      </c>
      <c r="E63" s="2">
        <v>-1231418</v>
      </c>
      <c r="G63" t="str">
        <f t="shared" si="2"/>
        <v>Eonly</v>
      </c>
      <c r="H63" t="str">
        <f t="shared" si="0"/>
        <v>PGEA6</v>
      </c>
      <c r="I63" t="str">
        <f t="shared" si="1"/>
        <v>Block7076</v>
      </c>
      <c r="J63" s="5">
        <f t="shared" si="3"/>
        <v>1231418</v>
      </c>
      <c r="K63">
        <f>IFERROR(INDEX(LnkTbl!$D$4:$D$159,MATCH(MID('P1'!$D63,6,LEN('P1'!$D63))+0,LnkTbl!$B$4:$B$159,0),1),0)</f>
        <v>105.14838165196754</v>
      </c>
      <c r="L63" s="7">
        <f t="shared" si="4"/>
        <v>98.708128807475447</v>
      </c>
      <c r="M63">
        <f t="shared" si="5"/>
        <v>1</v>
      </c>
    </row>
    <row r="64" spans="4:19" x14ac:dyDescent="0.3">
      <c r="D64" t="s">
        <v>61</v>
      </c>
      <c r="E64" s="2">
        <v>-1234736</v>
      </c>
      <c r="G64" t="str">
        <f t="shared" si="2"/>
        <v>Eonly</v>
      </c>
      <c r="H64" t="str">
        <f t="shared" si="0"/>
        <v>PGEA6</v>
      </c>
      <c r="I64" t="str">
        <f t="shared" si="1"/>
        <v>Block7079</v>
      </c>
      <c r="J64" s="5">
        <f t="shared" si="3"/>
        <v>1234736</v>
      </c>
      <c r="K64">
        <f>IFERROR(INDEX(LnkTbl!$D$4:$D$159,MATCH(MID('P1'!$D64,6,LEN('P1'!$D64))+0,LnkTbl!$B$4:$B$159,0),1),0)</f>
        <v>149.82143247041881</v>
      </c>
      <c r="L64" s="7">
        <f t="shared" si="4"/>
        <v>91.4221668699128</v>
      </c>
      <c r="M64">
        <f t="shared" si="5"/>
        <v>1</v>
      </c>
    </row>
    <row r="65" spans="2:13" x14ac:dyDescent="0.3">
      <c r="D65" t="s">
        <v>62</v>
      </c>
      <c r="E65" s="2">
        <v>-1233399</v>
      </c>
      <c r="G65" t="str">
        <f t="shared" si="2"/>
        <v>Eonly</v>
      </c>
      <c r="H65" t="str">
        <f t="shared" si="0"/>
        <v>PGEA6</v>
      </c>
      <c r="I65" t="str">
        <f t="shared" si="1"/>
        <v>Block7081</v>
      </c>
      <c r="J65" s="5">
        <f t="shared" si="3"/>
        <v>1233399</v>
      </c>
      <c r="K65">
        <f>IFERROR(INDEX(LnkTbl!$D$4:$D$159,MATCH(MID('P1'!$D65,6,LEN('P1'!$D65))+0,LnkTbl!$B$4:$B$159,0),1),0)</f>
        <v>122.22687334818377</v>
      </c>
      <c r="L65" s="7">
        <f t="shared" si="4"/>
        <v>101.12342450903137</v>
      </c>
      <c r="M65">
        <f t="shared" si="5"/>
        <v>1</v>
      </c>
    </row>
    <row r="66" spans="2:13" x14ac:dyDescent="0.3">
      <c r="D66" t="s">
        <v>63</v>
      </c>
      <c r="E66" s="2">
        <v>-1235973</v>
      </c>
      <c r="G66" t="str">
        <f t="shared" si="2"/>
        <v>Eonly</v>
      </c>
      <c r="H66" t="str">
        <f t="shared" si="0"/>
        <v>PGEA6</v>
      </c>
      <c r="I66" t="str">
        <f t="shared" si="1"/>
        <v>Block7082</v>
      </c>
      <c r="J66" s="5">
        <f t="shared" si="3"/>
        <v>1235973</v>
      </c>
      <c r="K66">
        <f>IFERROR(INDEX(LnkTbl!$D$4:$D$159,MATCH(MID('P1'!$D66,6,LEN('P1'!$D66))+0,LnkTbl!$B$4:$B$159,0),1),0)</f>
        <v>159.0543624983253</v>
      </c>
      <c r="L66" s="7">
        <f t="shared" si="4"/>
        <v>93.892426246134818</v>
      </c>
      <c r="M66">
        <f t="shared" si="5"/>
        <v>1</v>
      </c>
    </row>
    <row r="67" spans="2:13" x14ac:dyDescent="0.3">
      <c r="D67" t="s">
        <v>64</v>
      </c>
      <c r="E67" s="2">
        <v>-1234459</v>
      </c>
      <c r="G67" t="str">
        <f t="shared" si="2"/>
        <v>Eonly</v>
      </c>
      <c r="H67" t="str">
        <f t="shared" si="0"/>
        <v>PGEA6</v>
      </c>
      <c r="I67" t="str">
        <f t="shared" si="1"/>
        <v>Block7085</v>
      </c>
      <c r="J67" s="5">
        <f t="shared" si="3"/>
        <v>1234459</v>
      </c>
      <c r="K67">
        <f>IFERROR(INDEX(LnkTbl!$D$4:$D$159,MATCH(MID('P1'!$D67,6,LEN('P1'!$D67))+0,LnkTbl!$B$4:$B$159,0),1),0)</f>
        <v>173.63354687411493</v>
      </c>
      <c r="L67" s="7">
        <f t="shared" si="4"/>
        <v>77.289211915538175</v>
      </c>
      <c r="M67">
        <f t="shared" si="5"/>
        <v>1</v>
      </c>
    </row>
    <row r="68" spans="2:13" x14ac:dyDescent="0.3">
      <c r="D68" t="s">
        <v>65</v>
      </c>
      <c r="E68" s="2">
        <v>-1221039</v>
      </c>
      <c r="G68" t="str">
        <f t="shared" si="2"/>
        <v>Eonly</v>
      </c>
      <c r="H68" t="str">
        <f t="shared" ref="H68:H76" si="6">IF(C68="",H67,C68)</f>
        <v>PGEA6</v>
      </c>
      <c r="I68" t="str">
        <f t="shared" ref="I68:I76" si="7">IF(D68="",I67,D68)</f>
        <v>Block7174</v>
      </c>
      <c r="J68" s="5">
        <f t="shared" si="3"/>
        <v>1221039</v>
      </c>
      <c r="K68">
        <f>IFERROR(INDEX(LnkTbl!$D$4:$D$159,MATCH(MID('P1'!$D68,6,LEN('P1'!$D68))+0,LnkTbl!$B$4:$B$159,0),1),0)</f>
        <v>8.5702160469854398</v>
      </c>
      <c r="L68" s="7">
        <f t="shared" si="4"/>
        <v>0</v>
      </c>
      <c r="M68">
        <f t="shared" si="5"/>
        <v>0</v>
      </c>
    </row>
    <row r="69" spans="2:13" x14ac:dyDescent="0.3">
      <c r="D69" t="s">
        <v>66</v>
      </c>
      <c r="E69" s="2">
        <v>-1233189</v>
      </c>
      <c r="G69" t="str">
        <f t="shared" ref="G69:G76" si="8">IF(B69="",G68,B69)</f>
        <v>Eonly</v>
      </c>
      <c r="H69" t="str">
        <f t="shared" si="6"/>
        <v>PGEA6</v>
      </c>
      <c r="I69" t="str">
        <f t="shared" si="7"/>
        <v>Block7176</v>
      </c>
      <c r="J69" s="5">
        <f t="shared" si="3"/>
        <v>1233189</v>
      </c>
      <c r="K69">
        <f>IFERROR(INDEX(LnkTbl!$D$4:$D$159,MATCH(MID('P1'!$D69,6,LEN('P1'!$D69))+0,LnkTbl!$B$4:$B$159,0),1),0)</f>
        <v>128.81322748076127</v>
      </c>
      <c r="L69" s="7">
        <f t="shared" si="4"/>
        <v>94.322611408945932</v>
      </c>
      <c r="M69">
        <f t="shared" si="5"/>
        <v>1</v>
      </c>
    </row>
    <row r="70" spans="2:13" x14ac:dyDescent="0.3">
      <c r="D70" t="s">
        <v>67</v>
      </c>
      <c r="E70" s="2">
        <v>-1221039</v>
      </c>
      <c r="G70" t="str">
        <f t="shared" si="8"/>
        <v>Eonly</v>
      </c>
      <c r="H70" t="str">
        <f t="shared" si="6"/>
        <v>PGEA6</v>
      </c>
      <c r="I70" t="str">
        <f t="shared" si="7"/>
        <v>Block772</v>
      </c>
      <c r="J70" s="5">
        <f t="shared" ref="J70:J76" si="9">-E70</f>
        <v>1221039</v>
      </c>
      <c r="K70">
        <f>IFERROR(INDEX(LnkTbl!$D$4:$D$159,MATCH(MID('P1'!$D70,6,LEN('P1'!$D70))+0,LnkTbl!$B$4:$B$159,0),1),0)</f>
        <v>6.7144421393241904</v>
      </c>
      <c r="L70" s="7">
        <f t="shared" ref="L70:L77" si="10">IFERROR(($J70-INDEX($J$5:$J$77,MATCH(0,$K$5:$K$77,0),1))/K70,0)</f>
        <v>0</v>
      </c>
      <c r="M70">
        <f t="shared" ref="M70:M77" si="11">IF(OR(K70&gt;$M$1,K70=0),1,0)</f>
        <v>0</v>
      </c>
    </row>
    <row r="71" spans="2:13" x14ac:dyDescent="0.3">
      <c r="D71" t="s">
        <v>68</v>
      </c>
      <c r="E71" s="2">
        <v>-1230937</v>
      </c>
      <c r="G71" t="str">
        <f t="shared" si="8"/>
        <v>Eonly</v>
      </c>
      <c r="H71" t="str">
        <f t="shared" si="6"/>
        <v>PGEA6</v>
      </c>
      <c r="I71" t="str">
        <f t="shared" si="7"/>
        <v>Block7771</v>
      </c>
      <c r="J71" s="5">
        <f t="shared" si="9"/>
        <v>1230937</v>
      </c>
      <c r="K71">
        <f>IFERROR(INDEX(LnkTbl!$D$4:$D$159,MATCH(MID('P1'!$D71,6,LEN('P1'!$D71))+0,LnkTbl!$B$4:$B$159,0),1),0)</f>
        <v>104.0048778191334</v>
      </c>
      <c r="L71" s="7">
        <f t="shared" si="10"/>
        <v>95.168613314587262</v>
      </c>
      <c r="M71">
        <f t="shared" si="11"/>
        <v>1</v>
      </c>
    </row>
    <row r="72" spans="2:13" x14ac:dyDescent="0.3">
      <c r="D72" t="s">
        <v>69</v>
      </c>
      <c r="E72" s="2">
        <v>-1234407</v>
      </c>
      <c r="G72" t="str">
        <f t="shared" si="8"/>
        <v>Eonly</v>
      </c>
      <c r="H72" t="str">
        <f t="shared" si="6"/>
        <v>PGEA6</v>
      </c>
      <c r="I72" t="str">
        <f t="shared" si="7"/>
        <v>Block7772</v>
      </c>
      <c r="J72" s="5">
        <f t="shared" si="9"/>
        <v>1234407</v>
      </c>
      <c r="K72">
        <f>IFERROR(INDEX(LnkTbl!$D$4:$D$159,MATCH(MID('P1'!$D72,6,LEN('P1'!$D72))+0,LnkTbl!$B$4:$B$159,0),1),0)</f>
        <v>132.54043637022315</v>
      </c>
      <c r="L72" s="7">
        <f t="shared" si="10"/>
        <v>100.8597856329624</v>
      </c>
      <c r="M72">
        <f t="shared" si="11"/>
        <v>1</v>
      </c>
    </row>
    <row r="73" spans="2:13" x14ac:dyDescent="0.3">
      <c r="D73" t="s">
        <v>70</v>
      </c>
      <c r="E73" s="2">
        <v>-1229882</v>
      </c>
      <c r="G73" t="str">
        <f t="shared" si="8"/>
        <v>Eonly</v>
      </c>
      <c r="H73" t="str">
        <f t="shared" si="6"/>
        <v>PGEA6</v>
      </c>
      <c r="I73" t="str">
        <f t="shared" si="7"/>
        <v>Block7774</v>
      </c>
      <c r="J73" s="5">
        <f t="shared" si="9"/>
        <v>1229882</v>
      </c>
      <c r="K73">
        <f>IFERROR(INDEX(LnkTbl!$D$4:$D$159,MATCH(MID('P1'!$D73,6,LEN('P1'!$D73))+0,LnkTbl!$B$4:$B$159,0),1),0)</f>
        <v>79.572291453501123</v>
      </c>
      <c r="L73" s="7">
        <f t="shared" si="10"/>
        <v>111.13164945322075</v>
      </c>
      <c r="M73">
        <f t="shared" si="11"/>
        <v>1</v>
      </c>
    </row>
    <row r="74" spans="2:13" x14ac:dyDescent="0.3">
      <c r="D74" t="s">
        <v>71</v>
      </c>
      <c r="E74" s="2">
        <v>-1221039</v>
      </c>
      <c r="G74" t="str">
        <f t="shared" si="8"/>
        <v>Eonly</v>
      </c>
      <c r="H74" t="str">
        <f t="shared" si="6"/>
        <v>PGEA6</v>
      </c>
      <c r="I74" t="str">
        <f t="shared" si="7"/>
        <v>Block7775</v>
      </c>
      <c r="J74" s="5">
        <f t="shared" si="9"/>
        <v>1221039</v>
      </c>
      <c r="K74">
        <f>IFERROR(INDEX(LnkTbl!$D$4:$D$159,MATCH(MID('P1'!$D74,6,LEN('P1'!$D74))+0,LnkTbl!$B$4:$B$159,0),1),0)</f>
        <v>9.2352359032964504</v>
      </c>
      <c r="L74" s="7">
        <f t="shared" si="10"/>
        <v>0</v>
      </c>
      <c r="M74">
        <f t="shared" si="11"/>
        <v>0</v>
      </c>
    </row>
    <row r="75" spans="2:13" x14ac:dyDescent="0.3">
      <c r="D75" t="s">
        <v>72</v>
      </c>
      <c r="E75" s="2">
        <v>-1238706</v>
      </c>
      <c r="G75" t="str">
        <f t="shared" si="8"/>
        <v>Eonly</v>
      </c>
      <c r="H75" t="str">
        <f t="shared" si="6"/>
        <v>PGEA6</v>
      </c>
      <c r="I75" t="str">
        <f t="shared" si="7"/>
        <v>Block7776</v>
      </c>
      <c r="J75" s="5">
        <f t="shared" si="9"/>
        <v>1238706</v>
      </c>
      <c r="K75">
        <f>IFERROR(INDEX(LnkTbl!$D$4:$D$159,MATCH(MID('P1'!$D75,6,LEN('P1'!$D75))+0,LnkTbl!$B$4:$B$159,0),1),0)</f>
        <v>167.78347358665303</v>
      </c>
      <c r="L75" s="7">
        <f t="shared" si="10"/>
        <v>105.2964253411749</v>
      </c>
      <c r="M75">
        <f t="shared" si="11"/>
        <v>1</v>
      </c>
    </row>
    <row r="76" spans="2:13" x14ac:dyDescent="0.3">
      <c r="D76" t="s">
        <v>73</v>
      </c>
      <c r="E76" s="2">
        <v>-1236730</v>
      </c>
      <c r="G76" t="str">
        <f t="shared" si="8"/>
        <v>Eonly</v>
      </c>
      <c r="H76" t="str">
        <f t="shared" si="6"/>
        <v>PGEA6</v>
      </c>
      <c r="I76" t="str">
        <f t="shared" si="7"/>
        <v>Block9572</v>
      </c>
      <c r="J76" s="5">
        <f t="shared" si="9"/>
        <v>1236730</v>
      </c>
      <c r="K76">
        <f>IFERROR(INDEX(LnkTbl!$D$4:$D$159,MATCH(MID('P1'!$D76,6,LEN('P1'!$D76))+0,LnkTbl!$B$4:$B$159,0),1),0)</f>
        <v>143.19033896141678</v>
      </c>
      <c r="L76" s="7">
        <f t="shared" si="10"/>
        <v>109.58141529525957</v>
      </c>
      <c r="M76">
        <f t="shared" si="11"/>
        <v>1</v>
      </c>
    </row>
    <row r="77" spans="2:13" x14ac:dyDescent="0.3">
      <c r="D77" t="s">
        <v>88</v>
      </c>
      <c r="E77" s="2">
        <v>-1221039</v>
      </c>
      <c r="G77" t="str">
        <f t="shared" ref="G77" si="12">IF(B77="",G76,B77)</f>
        <v>Eonly</v>
      </c>
      <c r="H77" t="str">
        <f t="shared" ref="H77" si="13">IF(C77="",H76,C77)</f>
        <v>PGEA6</v>
      </c>
      <c r="I77" t="str">
        <f t="shared" ref="I77" si="14">IF(D77="",I76,D77)</f>
        <v>BlockNone</v>
      </c>
      <c r="J77" s="5">
        <f t="shared" ref="J77" si="15">-E77</f>
        <v>1221039</v>
      </c>
      <c r="K77">
        <f>IFERROR(INDEX(LnkTbl!$D$4:$D$159,MATCH(MID('P1'!$D77,6,LEN('P1'!$D77))+0,LnkTbl!$B$4:$B$159,0),1),0)</f>
        <v>0</v>
      </c>
      <c r="L77" s="7">
        <f t="shared" si="10"/>
        <v>0</v>
      </c>
      <c r="M77">
        <f t="shared" si="11"/>
        <v>1</v>
      </c>
    </row>
    <row r="78" spans="2:13" x14ac:dyDescent="0.3">
      <c r="B78" t="s">
        <v>1</v>
      </c>
      <c r="E78" s="2">
        <v>-89713832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6BA5-CE55-4F6F-B6EC-C1393E608C68}">
  <dimension ref="A2:D159"/>
  <sheetViews>
    <sheetView workbookViewId="0">
      <selection activeCell="B3" sqref="B3"/>
    </sheetView>
  </sheetViews>
  <sheetFormatPr defaultRowHeight="14.4" x14ac:dyDescent="0.3"/>
  <sheetData>
    <row r="2" spans="1:4" x14ac:dyDescent="0.3">
      <c r="A2" s="3" t="s">
        <v>81</v>
      </c>
    </row>
    <row r="3" spans="1:4" x14ac:dyDescent="0.3">
      <c r="A3" t="s">
        <v>76</v>
      </c>
      <c r="B3" t="s">
        <v>77</v>
      </c>
      <c r="C3" t="s">
        <v>87</v>
      </c>
      <c r="D3" t="s">
        <v>86</v>
      </c>
    </row>
    <row r="4" spans="1:4" x14ac:dyDescent="0.3">
      <c r="A4" t="s">
        <v>78</v>
      </c>
      <c r="B4">
        <v>172</v>
      </c>
      <c r="C4">
        <v>6417</v>
      </c>
      <c r="D4" s="4">
        <v>13.8595058334817</v>
      </c>
    </row>
    <row r="5" spans="1:4" x14ac:dyDescent="0.3">
      <c r="B5">
        <v>182</v>
      </c>
      <c r="C5">
        <v>190</v>
      </c>
      <c r="D5" s="4">
        <v>18.571417906995599</v>
      </c>
    </row>
    <row r="6" spans="1:4" x14ac:dyDescent="0.3">
      <c r="B6">
        <v>186</v>
      </c>
      <c r="C6">
        <v>190</v>
      </c>
      <c r="D6" s="4">
        <v>51.915921386165131</v>
      </c>
    </row>
    <row r="7" spans="1:4" x14ac:dyDescent="0.3">
      <c r="B7">
        <v>191</v>
      </c>
      <c r="C7">
        <v>6416</v>
      </c>
      <c r="D7" s="4">
        <v>217.40321235033494</v>
      </c>
    </row>
    <row r="8" spans="1:4" x14ac:dyDescent="0.3">
      <c r="B8">
        <v>193</v>
      </c>
      <c r="C8">
        <v>6210</v>
      </c>
      <c r="D8" s="4">
        <v>245.36573335834305</v>
      </c>
    </row>
    <row r="9" spans="1:4" x14ac:dyDescent="0.3">
      <c r="B9">
        <v>194</v>
      </c>
      <c r="C9">
        <v>6207</v>
      </c>
      <c r="D9" s="4">
        <v>167.8584887024077</v>
      </c>
    </row>
    <row r="10" spans="1:4" x14ac:dyDescent="0.3">
      <c r="B10">
        <v>196</v>
      </c>
      <c r="C10">
        <v>6205</v>
      </c>
      <c r="D10" s="4">
        <v>208.90464025625369</v>
      </c>
    </row>
    <row r="11" spans="1:4" x14ac:dyDescent="0.3">
      <c r="B11">
        <v>197</v>
      </c>
      <c r="C11">
        <v>6207</v>
      </c>
      <c r="D11" s="4">
        <v>281.37328207698607</v>
      </c>
    </row>
    <row r="12" spans="1:4" x14ac:dyDescent="0.3">
      <c r="B12">
        <v>198</v>
      </c>
      <c r="C12">
        <v>190</v>
      </c>
      <c r="D12" s="4">
        <v>212.66822264441018</v>
      </c>
    </row>
    <row r="13" spans="1:4" x14ac:dyDescent="0.3">
      <c r="B13">
        <v>371</v>
      </c>
      <c r="C13">
        <v>6202</v>
      </c>
      <c r="D13" s="4">
        <v>41.396694506322774</v>
      </c>
    </row>
    <row r="14" spans="1:4" x14ac:dyDescent="0.3">
      <c r="B14">
        <v>372</v>
      </c>
      <c r="C14">
        <v>6202</v>
      </c>
      <c r="D14" s="4">
        <v>22.959267916764993</v>
      </c>
    </row>
    <row r="15" spans="1:4" x14ac:dyDescent="0.3">
      <c r="B15">
        <v>373</v>
      </c>
      <c r="C15">
        <v>6210</v>
      </c>
      <c r="D15" s="4">
        <v>76.586312276219417</v>
      </c>
    </row>
    <row r="16" spans="1:4" x14ac:dyDescent="0.3">
      <c r="B16">
        <v>374</v>
      </c>
      <c r="C16">
        <v>6202</v>
      </c>
      <c r="D16" s="4">
        <v>14.565019019183808</v>
      </c>
    </row>
    <row r="17" spans="2:4" x14ac:dyDescent="0.3">
      <c r="B17">
        <v>376</v>
      </c>
      <c r="C17">
        <v>6202</v>
      </c>
      <c r="D17" s="4">
        <v>66.865677467160339</v>
      </c>
    </row>
    <row r="18" spans="2:4" x14ac:dyDescent="0.3">
      <c r="B18">
        <v>377</v>
      </c>
      <c r="C18">
        <v>6205</v>
      </c>
      <c r="D18" s="4">
        <v>21.646780096102177</v>
      </c>
    </row>
    <row r="19" spans="2:4" x14ac:dyDescent="0.3">
      <c r="B19">
        <v>379</v>
      </c>
      <c r="C19">
        <v>6202</v>
      </c>
      <c r="D19" s="4">
        <v>34.003582672304852</v>
      </c>
    </row>
    <row r="20" spans="2:4" x14ac:dyDescent="0.3">
      <c r="B20">
        <v>471</v>
      </c>
      <c r="C20">
        <v>6418</v>
      </c>
      <c r="D20" s="4">
        <v>8.9282928742009844</v>
      </c>
    </row>
    <row r="21" spans="2:4" x14ac:dyDescent="0.3">
      <c r="B21">
        <v>473</v>
      </c>
      <c r="C21">
        <v>6207</v>
      </c>
      <c r="D21" s="4">
        <v>43.382081534804399</v>
      </c>
    </row>
    <row r="22" spans="2:4" x14ac:dyDescent="0.3">
      <c r="B22">
        <v>474</v>
      </c>
      <c r="C22">
        <v>191</v>
      </c>
      <c r="D22" s="4">
        <v>15.811630272347633</v>
      </c>
    </row>
    <row r="23" spans="2:4" x14ac:dyDescent="0.3">
      <c r="B23">
        <v>475</v>
      </c>
      <c r="C23">
        <v>6207</v>
      </c>
      <c r="D23" s="4">
        <v>8.3215849656449841</v>
      </c>
    </row>
    <row r="24" spans="2:4" x14ac:dyDescent="0.3">
      <c r="B24">
        <v>476</v>
      </c>
      <c r="C24">
        <v>6210</v>
      </c>
      <c r="D24" s="4">
        <v>1.53549725525853</v>
      </c>
    </row>
    <row r="25" spans="2:4" x14ac:dyDescent="0.3">
      <c r="B25">
        <v>477</v>
      </c>
      <c r="C25">
        <v>6202</v>
      </c>
      <c r="D25" s="4">
        <v>13.916800768827901</v>
      </c>
    </row>
    <row r="26" spans="2:4" x14ac:dyDescent="0.3">
      <c r="B26">
        <v>478</v>
      </c>
      <c r="C26">
        <v>6202</v>
      </c>
      <c r="D26" s="4">
        <v>30.229320664981568</v>
      </c>
    </row>
    <row r="27" spans="2:4" x14ac:dyDescent="0.3">
      <c r="B27">
        <v>479</v>
      </c>
      <c r="C27">
        <v>6202</v>
      </c>
      <c r="D27" s="4">
        <v>17.50992839822705</v>
      </c>
    </row>
    <row r="28" spans="2:4" x14ac:dyDescent="0.3">
      <c r="B28">
        <v>480</v>
      </c>
      <c r="C28">
        <v>6210</v>
      </c>
      <c r="D28" s="4">
        <v>41.497970980684897</v>
      </c>
    </row>
    <row r="29" spans="2:4" x14ac:dyDescent="0.3">
      <c r="B29">
        <v>481</v>
      </c>
      <c r="C29">
        <v>6207</v>
      </c>
      <c r="D29" s="4">
        <v>12.320324571459919</v>
      </c>
    </row>
    <row r="30" spans="2:4" x14ac:dyDescent="0.3">
      <c r="B30">
        <v>772</v>
      </c>
      <c r="C30">
        <v>6210</v>
      </c>
      <c r="D30" s="4">
        <v>6.7144421393241904</v>
      </c>
    </row>
    <row r="31" spans="2:4" x14ac:dyDescent="0.3">
      <c r="B31">
        <v>1271</v>
      </c>
      <c r="C31">
        <v>190</v>
      </c>
      <c r="D31" s="4">
        <v>134.62920617561619</v>
      </c>
    </row>
    <row r="32" spans="2:4" x14ac:dyDescent="0.3">
      <c r="B32">
        <v>2672</v>
      </c>
      <c r="C32">
        <v>191</v>
      </c>
      <c r="D32" s="4">
        <v>123.80644653501837</v>
      </c>
    </row>
    <row r="33" spans="2:4" x14ac:dyDescent="0.3">
      <c r="B33">
        <v>2673</v>
      </c>
      <c r="C33">
        <v>6417</v>
      </c>
      <c r="D33" s="4">
        <v>122.17685068533919</v>
      </c>
    </row>
    <row r="34" spans="2:4" x14ac:dyDescent="0.3">
      <c r="B34">
        <v>2678</v>
      </c>
      <c r="C34">
        <v>6418</v>
      </c>
      <c r="D34" s="4">
        <v>125.48639407303587</v>
      </c>
    </row>
    <row r="35" spans="2:4" x14ac:dyDescent="0.3">
      <c r="B35">
        <v>2679</v>
      </c>
      <c r="C35">
        <v>6416</v>
      </c>
      <c r="D35" s="4">
        <v>126.53494708148111</v>
      </c>
    </row>
    <row r="36" spans="2:4" x14ac:dyDescent="0.3">
      <c r="B36">
        <v>2681</v>
      </c>
      <c r="C36">
        <v>6402</v>
      </c>
      <c r="D36" s="4">
        <v>105.86323134060807</v>
      </c>
    </row>
    <row r="37" spans="2:4" x14ac:dyDescent="0.3">
      <c r="B37">
        <v>2682</v>
      </c>
      <c r="C37">
        <v>6417</v>
      </c>
      <c r="D37" s="4">
        <v>109.22408517535797</v>
      </c>
    </row>
    <row r="38" spans="2:4" x14ac:dyDescent="0.3">
      <c r="B38">
        <v>3173</v>
      </c>
      <c r="C38">
        <v>6417</v>
      </c>
      <c r="D38" s="4">
        <v>51.216877057434019</v>
      </c>
    </row>
    <row r="39" spans="2:4" x14ac:dyDescent="0.3">
      <c r="B39">
        <v>4672</v>
      </c>
      <c r="C39">
        <v>191</v>
      </c>
      <c r="D39" s="4">
        <v>138.58482887826298</v>
      </c>
    </row>
    <row r="40" spans="2:4" x14ac:dyDescent="0.3">
      <c r="B40">
        <v>4771</v>
      </c>
      <c r="C40">
        <v>191</v>
      </c>
      <c r="D40" s="4">
        <v>146.61302396824473</v>
      </c>
    </row>
    <row r="41" spans="2:4" x14ac:dyDescent="0.3">
      <c r="B41">
        <v>4772</v>
      </c>
      <c r="C41">
        <v>6417</v>
      </c>
      <c r="D41" s="4">
        <v>9.4791395355480397</v>
      </c>
    </row>
    <row r="42" spans="2:4" x14ac:dyDescent="0.3">
      <c r="B42">
        <v>5571</v>
      </c>
      <c r="C42">
        <v>191</v>
      </c>
      <c r="D42" s="4">
        <v>115.93479746010422</v>
      </c>
    </row>
    <row r="43" spans="2:4" x14ac:dyDescent="0.3">
      <c r="B43">
        <v>5572</v>
      </c>
      <c r="C43">
        <v>191</v>
      </c>
      <c r="D43" s="4">
        <v>89.144150103630977</v>
      </c>
    </row>
    <row r="44" spans="2:4" x14ac:dyDescent="0.3">
      <c r="B44">
        <v>5573</v>
      </c>
      <c r="C44">
        <v>6402</v>
      </c>
      <c r="D44" s="4">
        <v>128.46281532940307</v>
      </c>
    </row>
    <row r="45" spans="2:4" x14ac:dyDescent="0.3">
      <c r="B45">
        <v>5574</v>
      </c>
      <c r="C45">
        <v>6417</v>
      </c>
      <c r="D45" s="4">
        <v>154.04077989441447</v>
      </c>
    </row>
    <row r="46" spans="2:4" x14ac:dyDescent="0.3">
      <c r="B46">
        <v>5575</v>
      </c>
      <c r="C46">
        <v>190</v>
      </c>
      <c r="D46" s="4">
        <v>97.384874087444999</v>
      </c>
    </row>
    <row r="47" spans="2:4" x14ac:dyDescent="0.3">
      <c r="B47">
        <v>5771</v>
      </c>
      <c r="C47">
        <v>6416</v>
      </c>
      <c r="D47" s="4">
        <v>105.8699305154249</v>
      </c>
    </row>
    <row r="48" spans="2:4" x14ac:dyDescent="0.3">
      <c r="B48">
        <v>5773</v>
      </c>
      <c r="C48">
        <v>190</v>
      </c>
      <c r="D48" s="4">
        <v>110.51385162809989</v>
      </c>
    </row>
    <row r="49" spans="2:4" x14ac:dyDescent="0.3">
      <c r="B49">
        <v>6071</v>
      </c>
      <c r="C49">
        <v>191</v>
      </c>
      <c r="D49" s="4">
        <v>118.47362627109534</v>
      </c>
    </row>
    <row r="50" spans="2:4" x14ac:dyDescent="0.3">
      <c r="B50">
        <v>6074</v>
      </c>
      <c r="C50">
        <v>190</v>
      </c>
      <c r="D50" s="4">
        <v>70.977118013699069</v>
      </c>
    </row>
    <row r="51" spans="2:4" x14ac:dyDescent="0.3">
      <c r="B51">
        <v>6075</v>
      </c>
      <c r="C51">
        <v>191</v>
      </c>
      <c r="D51" s="4">
        <v>121.87622836184481</v>
      </c>
    </row>
    <row r="52" spans="2:4" x14ac:dyDescent="0.3">
      <c r="B52">
        <v>6171</v>
      </c>
      <c r="C52">
        <v>6402</v>
      </c>
      <c r="D52" s="4">
        <v>132.84213386992286</v>
      </c>
    </row>
    <row r="53" spans="2:4" x14ac:dyDescent="0.3">
      <c r="B53">
        <v>6172</v>
      </c>
      <c r="C53">
        <v>6402</v>
      </c>
      <c r="D53" s="4">
        <v>156.71562366447961</v>
      </c>
    </row>
    <row r="54" spans="2:4" x14ac:dyDescent="0.3">
      <c r="B54">
        <v>6174</v>
      </c>
      <c r="C54">
        <v>6402</v>
      </c>
      <c r="D54" s="4">
        <v>122.7589992679879</v>
      </c>
    </row>
    <row r="55" spans="2:4" x14ac:dyDescent="0.3">
      <c r="B55">
        <v>6275</v>
      </c>
      <c r="C55">
        <v>6418</v>
      </c>
      <c r="D55" s="4">
        <v>119.66210613598636</v>
      </c>
    </row>
    <row r="56" spans="2:4" x14ac:dyDescent="0.3">
      <c r="B56">
        <v>6671</v>
      </c>
      <c r="C56">
        <v>6402</v>
      </c>
      <c r="D56" s="4">
        <v>111.4128652463464</v>
      </c>
    </row>
    <row r="57" spans="2:4" x14ac:dyDescent="0.3">
      <c r="B57">
        <v>6673</v>
      </c>
      <c r="C57">
        <v>190</v>
      </c>
      <c r="D57" s="4">
        <v>108.05220424211139</v>
      </c>
    </row>
    <row r="58" spans="2:4" x14ac:dyDescent="0.3">
      <c r="B58">
        <v>6674</v>
      </c>
      <c r="C58">
        <v>6418</v>
      </c>
      <c r="D58" s="4">
        <v>148.43871541657941</v>
      </c>
    </row>
    <row r="59" spans="2:4" x14ac:dyDescent="0.3">
      <c r="B59">
        <v>6675</v>
      </c>
      <c r="C59">
        <v>6402</v>
      </c>
      <c r="D59" s="4">
        <v>94.934667079706898</v>
      </c>
    </row>
    <row r="60" spans="2:4" x14ac:dyDescent="0.3">
      <c r="B60">
        <v>6678</v>
      </c>
      <c r="C60">
        <v>190</v>
      </c>
      <c r="D60" s="4">
        <v>94.636478286302093</v>
      </c>
    </row>
    <row r="61" spans="2:4" x14ac:dyDescent="0.3">
      <c r="B61">
        <v>7072</v>
      </c>
      <c r="C61">
        <v>190</v>
      </c>
      <c r="D61" s="4">
        <v>138.28330667903174</v>
      </c>
    </row>
    <row r="62" spans="2:4" x14ac:dyDescent="0.3">
      <c r="B62">
        <v>7073</v>
      </c>
      <c r="C62">
        <v>6416</v>
      </c>
      <c r="D62" s="4">
        <v>174.88406759741352</v>
      </c>
    </row>
    <row r="63" spans="2:4" x14ac:dyDescent="0.3">
      <c r="B63">
        <v>7074</v>
      </c>
      <c r="C63">
        <v>190</v>
      </c>
      <c r="D63" s="4">
        <v>116.39070003938778</v>
      </c>
    </row>
    <row r="64" spans="2:4" x14ac:dyDescent="0.3">
      <c r="B64">
        <v>7076</v>
      </c>
      <c r="C64">
        <v>6402</v>
      </c>
      <c r="D64" s="4">
        <v>105.14838165196754</v>
      </c>
    </row>
    <row r="65" spans="1:4" x14ac:dyDescent="0.3">
      <c r="B65">
        <v>7079</v>
      </c>
      <c r="C65">
        <v>6416</v>
      </c>
      <c r="D65" s="4">
        <v>149.82143247041881</v>
      </c>
    </row>
    <row r="66" spans="1:4" x14ac:dyDescent="0.3">
      <c r="B66">
        <v>7081</v>
      </c>
      <c r="C66">
        <v>6402</v>
      </c>
      <c r="D66" s="4">
        <v>122.22687334818377</v>
      </c>
    </row>
    <row r="67" spans="1:4" x14ac:dyDescent="0.3">
      <c r="B67">
        <v>7082</v>
      </c>
      <c r="C67">
        <v>190</v>
      </c>
      <c r="D67" s="4">
        <v>159.0543624983253</v>
      </c>
    </row>
    <row r="68" spans="1:4" x14ac:dyDescent="0.3">
      <c r="B68">
        <v>7085</v>
      </c>
      <c r="C68">
        <v>6418</v>
      </c>
      <c r="D68" s="4">
        <v>173.63354687411493</v>
      </c>
    </row>
    <row r="69" spans="1:4" x14ac:dyDescent="0.3">
      <c r="B69">
        <v>7174</v>
      </c>
      <c r="C69">
        <v>6418</v>
      </c>
      <c r="D69" s="4">
        <v>8.5702160469854398</v>
      </c>
    </row>
    <row r="70" spans="1:4" x14ac:dyDescent="0.3">
      <c r="B70">
        <v>7176</v>
      </c>
      <c r="C70">
        <v>6418</v>
      </c>
      <c r="D70" s="4">
        <v>128.81322748076127</v>
      </c>
    </row>
    <row r="71" spans="1:4" x14ac:dyDescent="0.3">
      <c r="B71">
        <v>7771</v>
      </c>
      <c r="C71">
        <v>190</v>
      </c>
      <c r="D71" s="4">
        <v>104.0048778191334</v>
      </c>
    </row>
    <row r="72" spans="1:4" x14ac:dyDescent="0.3">
      <c r="B72">
        <v>7772</v>
      </c>
      <c r="C72">
        <v>6416</v>
      </c>
      <c r="D72" s="4">
        <v>132.54043637022315</v>
      </c>
    </row>
    <row r="73" spans="1:4" x14ac:dyDescent="0.3">
      <c r="B73">
        <v>7774</v>
      </c>
      <c r="C73">
        <v>6402</v>
      </c>
      <c r="D73" s="4">
        <v>79.572291453501123</v>
      </c>
    </row>
    <row r="74" spans="1:4" x14ac:dyDescent="0.3">
      <c r="B74">
        <v>7775</v>
      </c>
      <c r="C74">
        <v>6416</v>
      </c>
      <c r="D74" s="4">
        <v>9.2352359032964504</v>
      </c>
    </row>
    <row r="75" spans="1:4" x14ac:dyDescent="0.3">
      <c r="B75">
        <v>7776</v>
      </c>
      <c r="C75">
        <v>191</v>
      </c>
      <c r="D75" s="4">
        <v>167.78347358665303</v>
      </c>
    </row>
    <row r="76" spans="1:4" x14ac:dyDescent="0.3">
      <c r="B76">
        <v>9572</v>
      </c>
      <c r="C76">
        <v>191</v>
      </c>
      <c r="D76" s="4">
        <v>143.19033896141678</v>
      </c>
    </row>
    <row r="77" spans="1:4" x14ac:dyDescent="0.3">
      <c r="A77" t="s">
        <v>79</v>
      </c>
      <c r="B77">
        <v>110</v>
      </c>
      <c r="C77">
        <v>7403</v>
      </c>
      <c r="D77" s="4">
        <v>13.595090697981</v>
      </c>
    </row>
    <row r="78" spans="1:4" x14ac:dyDescent="0.3">
      <c r="B78">
        <v>125</v>
      </c>
      <c r="C78">
        <v>7404</v>
      </c>
      <c r="D78" s="4">
        <v>94.197253523873627</v>
      </c>
    </row>
    <row r="79" spans="1:4" x14ac:dyDescent="0.3">
      <c r="B79">
        <v>136</v>
      </c>
      <c r="C79">
        <v>7404</v>
      </c>
      <c r="D79" s="4">
        <v>184.16036426423216</v>
      </c>
    </row>
    <row r="80" spans="1:4" x14ac:dyDescent="0.3">
      <c r="B80">
        <v>301</v>
      </c>
      <c r="C80">
        <v>215</v>
      </c>
      <c r="D80" s="4">
        <v>32.015789307780352</v>
      </c>
    </row>
    <row r="81" spans="2:4" x14ac:dyDescent="0.3">
      <c r="B81">
        <v>302</v>
      </c>
      <c r="C81">
        <v>215</v>
      </c>
      <c r="D81" s="4">
        <v>29.880640841840332</v>
      </c>
    </row>
    <row r="82" spans="2:4" x14ac:dyDescent="0.3">
      <c r="B82">
        <v>305</v>
      </c>
      <c r="C82">
        <v>215</v>
      </c>
      <c r="D82" s="4">
        <v>27.913491354892848</v>
      </c>
    </row>
    <row r="83" spans="2:4" x14ac:dyDescent="0.3">
      <c r="B83">
        <v>307</v>
      </c>
      <c r="C83">
        <v>215</v>
      </c>
      <c r="D83" s="4">
        <v>16.355366477009898</v>
      </c>
    </row>
    <row r="84" spans="2:4" x14ac:dyDescent="0.3">
      <c r="B84">
        <v>308</v>
      </c>
      <c r="C84">
        <v>215</v>
      </c>
      <c r="D84" s="4">
        <v>10.251312926790977</v>
      </c>
    </row>
    <row r="85" spans="2:4" x14ac:dyDescent="0.3">
      <c r="B85">
        <v>401</v>
      </c>
      <c r="C85">
        <v>215</v>
      </c>
      <c r="D85" s="4">
        <v>22.016570141014736</v>
      </c>
    </row>
    <row r="86" spans="2:4" x14ac:dyDescent="0.3">
      <c r="B86">
        <v>404</v>
      </c>
      <c r="C86">
        <v>215</v>
      </c>
      <c r="D86" s="4">
        <v>9.0342114398086544</v>
      </c>
    </row>
    <row r="87" spans="2:4" x14ac:dyDescent="0.3">
      <c r="B87">
        <v>407</v>
      </c>
      <c r="C87">
        <v>215</v>
      </c>
      <c r="D87" s="4">
        <v>10.813766726577315</v>
      </c>
    </row>
    <row r="88" spans="2:4" x14ac:dyDescent="0.3">
      <c r="B88">
        <v>1301</v>
      </c>
      <c r="C88">
        <v>4119</v>
      </c>
      <c r="D88" s="4">
        <v>117.12436486213109</v>
      </c>
    </row>
    <row r="89" spans="2:4" x14ac:dyDescent="0.3">
      <c r="B89">
        <v>1401</v>
      </c>
      <c r="C89">
        <v>4119</v>
      </c>
      <c r="D89" s="4">
        <v>130.81131705086472</v>
      </c>
    </row>
    <row r="90" spans="2:4" x14ac:dyDescent="0.3">
      <c r="B90">
        <v>1601</v>
      </c>
      <c r="C90">
        <v>4122</v>
      </c>
      <c r="D90" s="4">
        <v>35.0978812369137</v>
      </c>
    </row>
    <row r="91" spans="2:4" x14ac:dyDescent="0.3">
      <c r="B91">
        <v>1701</v>
      </c>
      <c r="C91">
        <v>4125</v>
      </c>
      <c r="D91" s="4">
        <v>94.00291812171433</v>
      </c>
    </row>
    <row r="92" spans="2:4" x14ac:dyDescent="0.3">
      <c r="B92">
        <v>1801</v>
      </c>
      <c r="C92">
        <v>4122</v>
      </c>
      <c r="D92" s="4">
        <v>94.052900330604615</v>
      </c>
    </row>
    <row r="93" spans="2:4" x14ac:dyDescent="0.3">
      <c r="B93">
        <v>1901</v>
      </c>
      <c r="C93">
        <v>4119</v>
      </c>
      <c r="D93" s="4">
        <v>121.8250145547931</v>
      </c>
    </row>
    <row r="94" spans="2:4" x14ac:dyDescent="0.3">
      <c r="B94">
        <v>2302</v>
      </c>
      <c r="C94">
        <v>7404</v>
      </c>
      <c r="D94" s="4">
        <v>140.86437616054261</v>
      </c>
    </row>
    <row r="95" spans="2:4" x14ac:dyDescent="0.3">
      <c r="B95">
        <v>2303</v>
      </c>
      <c r="C95">
        <v>7403</v>
      </c>
      <c r="D95" s="4">
        <v>89.895301822313314</v>
      </c>
    </row>
    <row r="96" spans="2:4" x14ac:dyDescent="0.3">
      <c r="B96">
        <v>2304</v>
      </c>
      <c r="C96">
        <v>7403</v>
      </c>
      <c r="D96" s="4">
        <v>95.761777839742081</v>
      </c>
    </row>
    <row r="97" spans="2:4" x14ac:dyDescent="0.3">
      <c r="B97">
        <v>2305</v>
      </c>
      <c r="C97">
        <v>7403</v>
      </c>
      <c r="D97" s="4">
        <v>90.547998055707126</v>
      </c>
    </row>
    <row r="98" spans="2:4" x14ac:dyDescent="0.3">
      <c r="B98">
        <v>2307</v>
      </c>
      <c r="C98">
        <v>7404</v>
      </c>
      <c r="D98" s="4">
        <v>48.327048838516099</v>
      </c>
    </row>
    <row r="99" spans="2:4" x14ac:dyDescent="0.3">
      <c r="B99">
        <v>2310</v>
      </c>
      <c r="C99">
        <v>7403</v>
      </c>
      <c r="D99" s="4">
        <v>95.767347000771636</v>
      </c>
    </row>
    <row r="100" spans="2:4" x14ac:dyDescent="0.3">
      <c r="B100">
        <v>2503</v>
      </c>
      <c r="C100">
        <v>7404</v>
      </c>
      <c r="D100" s="4">
        <v>65.154720624776203</v>
      </c>
    </row>
    <row r="101" spans="2:4" x14ac:dyDescent="0.3">
      <c r="B101">
        <v>2504</v>
      </c>
      <c r="C101">
        <v>7403</v>
      </c>
      <c r="D101" s="4">
        <v>137.01643446744191</v>
      </c>
    </row>
    <row r="102" spans="2:4" x14ac:dyDescent="0.3">
      <c r="B102">
        <v>2505</v>
      </c>
      <c r="C102">
        <v>6428</v>
      </c>
      <c r="D102" s="4">
        <v>131.14714824866064</v>
      </c>
    </row>
    <row r="103" spans="2:4" x14ac:dyDescent="0.3">
      <c r="B103">
        <v>2513</v>
      </c>
      <c r="C103">
        <v>6428</v>
      </c>
      <c r="D103" s="4">
        <v>84.724207702294549</v>
      </c>
    </row>
    <row r="104" spans="2:4" x14ac:dyDescent="0.3">
      <c r="B104">
        <v>2514</v>
      </c>
      <c r="C104">
        <v>6428</v>
      </c>
      <c r="D104" s="4">
        <v>58.25481688289269</v>
      </c>
    </row>
    <row r="105" spans="2:4" x14ac:dyDescent="0.3">
      <c r="B105">
        <v>2515</v>
      </c>
      <c r="C105">
        <v>7403</v>
      </c>
      <c r="D105" s="4">
        <v>87.618210769286804</v>
      </c>
    </row>
    <row r="106" spans="2:4" x14ac:dyDescent="0.3">
      <c r="B106">
        <v>2517</v>
      </c>
      <c r="C106">
        <v>7404</v>
      </c>
      <c r="D106" s="4">
        <v>70.543136083735888</v>
      </c>
    </row>
    <row r="107" spans="2:4" x14ac:dyDescent="0.3">
      <c r="B107">
        <v>2521</v>
      </c>
      <c r="C107">
        <v>7404</v>
      </c>
      <c r="D107" s="4">
        <v>58.102371999805165</v>
      </c>
    </row>
    <row r="108" spans="2:4" x14ac:dyDescent="0.3">
      <c r="B108">
        <v>2606</v>
      </c>
      <c r="C108">
        <v>7404</v>
      </c>
      <c r="D108" s="4">
        <v>91.78435854656739</v>
      </c>
    </row>
    <row r="109" spans="2:4" x14ac:dyDescent="0.3">
      <c r="B109">
        <v>2705</v>
      </c>
      <c r="C109">
        <v>4119</v>
      </c>
      <c r="D109" s="4">
        <v>66.625608869767689</v>
      </c>
    </row>
    <row r="110" spans="2:4" x14ac:dyDescent="0.3">
      <c r="B110">
        <v>3702</v>
      </c>
      <c r="C110">
        <v>4119</v>
      </c>
      <c r="D110" s="4">
        <v>114.07393174807315</v>
      </c>
    </row>
    <row r="111" spans="2:4" x14ac:dyDescent="0.3">
      <c r="B111">
        <v>3703</v>
      </c>
      <c r="C111">
        <v>4119</v>
      </c>
      <c r="D111" s="4">
        <v>103.84413672901437</v>
      </c>
    </row>
    <row r="112" spans="2:4" x14ac:dyDescent="0.3">
      <c r="B112">
        <v>3704</v>
      </c>
      <c r="C112">
        <v>4122</v>
      </c>
      <c r="D112" s="4">
        <v>27.750590023619004</v>
      </c>
    </row>
    <row r="113" spans="2:4" x14ac:dyDescent="0.3">
      <c r="B113">
        <v>3902</v>
      </c>
      <c r="C113">
        <v>4122</v>
      </c>
      <c r="D113" s="4">
        <v>16.743468903271896</v>
      </c>
    </row>
    <row r="114" spans="2:4" x14ac:dyDescent="0.3">
      <c r="B114">
        <v>3903</v>
      </c>
      <c r="C114">
        <v>4122</v>
      </c>
      <c r="D114" s="4">
        <v>50.429697047133146</v>
      </c>
    </row>
    <row r="115" spans="2:4" x14ac:dyDescent="0.3">
      <c r="B115">
        <v>4201</v>
      </c>
      <c r="C115">
        <v>4122</v>
      </c>
      <c r="D115" s="4">
        <v>141.54351152519806</v>
      </c>
    </row>
    <row r="116" spans="2:4" x14ac:dyDescent="0.3">
      <c r="B116">
        <v>4202</v>
      </c>
      <c r="C116">
        <v>4125</v>
      </c>
      <c r="D116" s="4">
        <v>137.27682578296378</v>
      </c>
    </row>
    <row r="117" spans="2:4" x14ac:dyDescent="0.3">
      <c r="B117">
        <v>4203</v>
      </c>
      <c r="C117">
        <v>4122</v>
      </c>
      <c r="D117" s="4">
        <v>131.20672703446584</v>
      </c>
    </row>
    <row r="118" spans="2:4" x14ac:dyDescent="0.3">
      <c r="B118">
        <v>4701</v>
      </c>
      <c r="C118">
        <v>4119</v>
      </c>
      <c r="D118" s="4">
        <v>25.509778076726967</v>
      </c>
    </row>
    <row r="119" spans="2:4" x14ac:dyDescent="0.3">
      <c r="B119">
        <v>4801</v>
      </c>
      <c r="C119">
        <v>4125</v>
      </c>
      <c r="D119" s="4">
        <v>117.96888026173238</v>
      </c>
    </row>
    <row r="120" spans="2:4" x14ac:dyDescent="0.3">
      <c r="B120">
        <v>4802</v>
      </c>
      <c r="C120">
        <v>4122</v>
      </c>
      <c r="D120" s="4">
        <v>27.12231674135792</v>
      </c>
    </row>
    <row r="121" spans="2:4" x14ac:dyDescent="0.3">
      <c r="B121">
        <v>4901</v>
      </c>
      <c r="C121">
        <v>4122</v>
      </c>
      <c r="D121" s="4">
        <v>127.88619410536462</v>
      </c>
    </row>
    <row r="122" spans="2:4" x14ac:dyDescent="0.3">
      <c r="B122">
        <v>4902</v>
      </c>
      <c r="C122">
        <v>4122</v>
      </c>
      <c r="D122" s="4">
        <v>48.477521366591873</v>
      </c>
    </row>
    <row r="123" spans="2:4" x14ac:dyDescent="0.3">
      <c r="B123">
        <v>6302</v>
      </c>
      <c r="C123">
        <v>4122</v>
      </c>
      <c r="D123" s="4">
        <v>41.61641206781794</v>
      </c>
    </row>
    <row r="124" spans="2:4" x14ac:dyDescent="0.3">
      <c r="B124">
        <v>6401</v>
      </c>
      <c r="C124">
        <v>7404</v>
      </c>
      <c r="D124" s="4">
        <v>85.26600751101536</v>
      </c>
    </row>
    <row r="125" spans="2:4" x14ac:dyDescent="0.3">
      <c r="B125">
        <v>6402</v>
      </c>
      <c r="C125">
        <v>7404</v>
      </c>
      <c r="D125" s="4">
        <v>73.711236265936236</v>
      </c>
    </row>
    <row r="126" spans="2:4" x14ac:dyDescent="0.3">
      <c r="B126">
        <v>6501</v>
      </c>
      <c r="C126">
        <v>4125</v>
      </c>
      <c r="D126" s="4">
        <v>132.2876854581861</v>
      </c>
    </row>
    <row r="127" spans="2:4" x14ac:dyDescent="0.3">
      <c r="B127">
        <v>6502</v>
      </c>
      <c r="C127">
        <v>4125</v>
      </c>
      <c r="D127" s="4">
        <v>108.37680811914915</v>
      </c>
    </row>
    <row r="128" spans="2:4" x14ac:dyDescent="0.3">
      <c r="B128">
        <v>6503</v>
      </c>
      <c r="C128">
        <v>4119</v>
      </c>
      <c r="D128" s="4">
        <v>105.2227548983156</v>
      </c>
    </row>
    <row r="129" spans="1:4" x14ac:dyDescent="0.3">
      <c r="B129">
        <v>6602</v>
      </c>
      <c r="C129">
        <v>7404</v>
      </c>
      <c r="D129" s="4">
        <v>116.38096142414456</v>
      </c>
    </row>
    <row r="130" spans="1:4" x14ac:dyDescent="0.3">
      <c r="B130">
        <v>6801</v>
      </c>
      <c r="C130">
        <v>7404</v>
      </c>
      <c r="D130" s="4">
        <v>160.54256638418349</v>
      </c>
    </row>
    <row r="131" spans="1:4" x14ac:dyDescent="0.3">
      <c r="B131">
        <v>6806</v>
      </c>
      <c r="C131">
        <v>7403</v>
      </c>
      <c r="D131" s="4">
        <v>161.49107137000931</v>
      </c>
    </row>
    <row r="132" spans="1:4" x14ac:dyDescent="0.3">
      <c r="B132">
        <v>6808</v>
      </c>
      <c r="C132">
        <v>6428</v>
      </c>
      <c r="D132" s="4">
        <v>158.57182908098605</v>
      </c>
    </row>
    <row r="133" spans="1:4" x14ac:dyDescent="0.3">
      <c r="B133">
        <v>6813</v>
      </c>
      <c r="C133">
        <v>7403</v>
      </c>
      <c r="D133" s="4">
        <v>204.92555695709581</v>
      </c>
    </row>
    <row r="134" spans="1:4" x14ac:dyDescent="0.3">
      <c r="B134">
        <v>6818</v>
      </c>
      <c r="C134">
        <v>7403</v>
      </c>
      <c r="D134" s="4">
        <v>36.194767730871</v>
      </c>
    </row>
    <row r="135" spans="1:4" x14ac:dyDescent="0.3">
      <c r="B135">
        <v>7101</v>
      </c>
      <c r="C135">
        <v>7403</v>
      </c>
      <c r="D135" s="4">
        <v>90.159811350373957</v>
      </c>
    </row>
    <row r="136" spans="1:4" x14ac:dyDescent="0.3">
      <c r="B136">
        <v>7202</v>
      </c>
      <c r="C136">
        <v>7403</v>
      </c>
      <c r="D136" s="4">
        <v>102.45401884899661</v>
      </c>
    </row>
    <row r="137" spans="1:4" x14ac:dyDescent="0.3">
      <c r="B137">
        <v>7305</v>
      </c>
      <c r="C137">
        <v>6428</v>
      </c>
      <c r="D137" s="4">
        <v>35.248377138385223</v>
      </c>
    </row>
    <row r="138" spans="1:4" x14ac:dyDescent="0.3">
      <c r="B138">
        <v>7703</v>
      </c>
      <c r="C138">
        <v>7404</v>
      </c>
      <c r="D138" s="4">
        <v>59.701657050060462</v>
      </c>
    </row>
    <row r="139" spans="1:4" x14ac:dyDescent="0.3">
      <c r="A139" t="s">
        <v>80</v>
      </c>
      <c r="B139">
        <v>541</v>
      </c>
      <c r="C139">
        <v>4321</v>
      </c>
      <c r="D139" s="4">
        <v>127.52702906678078</v>
      </c>
    </row>
    <row r="140" spans="1:4" x14ac:dyDescent="0.3">
      <c r="B140">
        <v>542</v>
      </c>
      <c r="C140">
        <v>4317</v>
      </c>
      <c r="D140" s="4">
        <v>158.20691328806708</v>
      </c>
    </row>
    <row r="141" spans="1:4" x14ac:dyDescent="0.3">
      <c r="B141">
        <v>543</v>
      </c>
      <c r="C141">
        <v>4321</v>
      </c>
      <c r="D141" s="4">
        <v>144.64242825388709</v>
      </c>
    </row>
    <row r="142" spans="1:4" x14ac:dyDescent="0.3">
      <c r="B142">
        <v>544</v>
      </c>
      <c r="C142">
        <v>4322</v>
      </c>
      <c r="D142" s="4">
        <v>123.72245423733601</v>
      </c>
    </row>
    <row r="143" spans="1:4" x14ac:dyDescent="0.3">
      <c r="B143">
        <v>545</v>
      </c>
      <c r="C143">
        <v>4322</v>
      </c>
      <c r="D143" s="4">
        <v>172.58720579798833</v>
      </c>
    </row>
    <row r="144" spans="1:4" x14ac:dyDescent="0.3">
      <c r="B144">
        <v>546</v>
      </c>
      <c r="C144">
        <v>4316</v>
      </c>
      <c r="D144" s="4">
        <v>149.42291876955281</v>
      </c>
    </row>
    <row r="145" spans="2:4" x14ac:dyDescent="0.3">
      <c r="B145">
        <v>547</v>
      </c>
      <c r="C145">
        <v>4322</v>
      </c>
      <c r="D145" s="4">
        <v>113.17096892491907</v>
      </c>
    </row>
    <row r="146" spans="2:4" x14ac:dyDescent="0.3">
      <c r="B146">
        <v>548</v>
      </c>
      <c r="C146">
        <v>4316</v>
      </c>
      <c r="D146" s="4">
        <v>135.01432961763911</v>
      </c>
    </row>
    <row r="147" spans="2:4" x14ac:dyDescent="0.3">
      <c r="B147">
        <v>549</v>
      </c>
      <c r="C147">
        <v>4322</v>
      </c>
      <c r="D147" s="4">
        <v>132.06887136833507</v>
      </c>
    </row>
    <row r="148" spans="2:4" x14ac:dyDescent="0.3">
      <c r="B148">
        <v>550</v>
      </c>
      <c r="C148">
        <v>4316</v>
      </c>
      <c r="D148" s="4">
        <v>155.53321850019921</v>
      </c>
    </row>
    <row r="149" spans="2:4" x14ac:dyDescent="0.3">
      <c r="B149">
        <v>551</v>
      </c>
      <c r="C149">
        <v>4317</v>
      </c>
      <c r="D149" s="4">
        <v>162.06406926821589</v>
      </c>
    </row>
    <row r="150" spans="2:4" x14ac:dyDescent="0.3">
      <c r="B150">
        <v>552</v>
      </c>
      <c r="C150">
        <v>4321</v>
      </c>
      <c r="D150" s="4">
        <v>168.62744195889564</v>
      </c>
    </row>
    <row r="151" spans="2:4" x14ac:dyDescent="0.3">
      <c r="B151">
        <v>553</v>
      </c>
      <c r="C151">
        <v>4324</v>
      </c>
      <c r="D151" s="4">
        <v>160.97607005850992</v>
      </c>
    </row>
    <row r="152" spans="2:4" x14ac:dyDescent="0.3">
      <c r="B152">
        <v>554</v>
      </c>
      <c r="C152">
        <v>4322</v>
      </c>
      <c r="D152" s="4">
        <v>148.63184888681045</v>
      </c>
    </row>
    <row r="153" spans="2:4" x14ac:dyDescent="0.3">
      <c r="B153">
        <v>555</v>
      </c>
      <c r="C153">
        <v>4321</v>
      </c>
      <c r="D153" s="4">
        <v>172.04181161048737</v>
      </c>
    </row>
    <row r="154" spans="2:4" x14ac:dyDescent="0.3">
      <c r="B154">
        <v>556</v>
      </c>
      <c r="C154">
        <v>4324</v>
      </c>
      <c r="D154" s="4">
        <v>179.64610481712268</v>
      </c>
    </row>
    <row r="155" spans="2:4" x14ac:dyDescent="0.3">
      <c r="B155">
        <v>557</v>
      </c>
      <c r="C155">
        <v>4316</v>
      </c>
      <c r="D155" s="4">
        <v>56.240017582259306</v>
      </c>
    </row>
    <row r="156" spans="2:4" x14ac:dyDescent="0.3">
      <c r="B156">
        <v>558</v>
      </c>
      <c r="C156">
        <v>4324</v>
      </c>
      <c r="D156" s="4">
        <v>193.41414336116122</v>
      </c>
    </row>
    <row r="157" spans="2:4" x14ac:dyDescent="0.3">
      <c r="B157">
        <v>561</v>
      </c>
      <c r="C157">
        <v>4317</v>
      </c>
      <c r="D157" s="4">
        <v>189.97420968723509</v>
      </c>
    </row>
    <row r="158" spans="2:4" x14ac:dyDescent="0.3">
      <c r="B158">
        <v>562</v>
      </c>
      <c r="C158">
        <v>4321</v>
      </c>
      <c r="D158" s="4">
        <v>185.43390396170818</v>
      </c>
    </row>
    <row r="159" spans="2:4" x14ac:dyDescent="0.3">
      <c r="B159">
        <v>563</v>
      </c>
      <c r="C159">
        <v>4324</v>
      </c>
      <c r="D159" s="4">
        <v>138.24761280676799</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 S u m m a r y 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 S u m m a r y 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 a r b i t r a g e   r e v e n u e   ( $ ) < / K e y > < / D i a g r a m O b j e c t K e y > < D i a g r a m O b j e c t K e y > < K e y > M e a s u r e s \ S u m   o f   a r b i t r a g e   r e v e n u e   ( $ ) \ T a g I n f o \ F o r m u l a < / K e y > < / D i a g r a m O b j e c t K e y > < D i a g r a m O b j e c t K e y > < K e y > M e a s u r e s \ S u m   o f   a r b i t r a g e   r e v e n u e   ( $ ) \ T a g I n f o \ V a l u e < / K e y > < / D i a g r a m O b j e c t K e y > < D i a g r a m O b j e c t K e y > < K e y > C o l u m n s \ R e n e w a b l e   P e n e t r a t i o n   f o r   I n p u t   ( % ) < / K e y > < / D i a g r a m O b j e c t K e y > < D i a g r a m O b j e c t K e y > < K e y > C o l u m n s \ i n t e r v a l   l e n g t h   ( h o u r s ) < / K e y > < / D i a g r a m O b j e c t K e y > < D i a g r a m O b j e c t K e y > < K e y > C o l u m n s \ o p e r a t i n g   p e r i o d   l e n g t h   ( h o u r s ) < / K e y > < / D i a g r a m O b j e c t K e y > < D i a g r a m O b j e c t K e y > < K e y > C o l u m n s \ a d d i t i o n a l   l o o k - a h e a d   ( h o u r s ) < / K e y > < / D i a g r a m O b j e c t K e y > < D i a g r a m O b j e c t K e y > < K e y > C o l u m n s \ o u t p u t   c a p a c i t y   ( M W ) < / K e y > < / D i a g r a m O b j e c t K e y > < D i a g r a m O b j e c t K e y > < K e y > C o l u m n s \ i n p u t   c a p a c i t y   ( M W ) < / K e y > < / D i a g r a m O b j e c t K e y > < D i a g r a m O b j e c t K e y > < K e y > C o l u m n s \ s t o r a g e   c a p a c i t y   ( h o u r s ) < / K e y > < / D i a g r a m O b j e c t K e y > < D i a g r a m O b j e c t K e y > < K e y > C o l u m n s \ i n p u t   e f f i c i e n c y   ( % ) < / K e y > < / D i a g r a m O b j e c t K e y > < D i a g r a m O b j e c t K e y > < K e y > C o l u m n s \ o u t p u t   e f f i c i e n c y   ( % ) < / K e y > < / D i a g r a m O b j e c t K e y > < D i a g r a m O b j e c t K e y > < K e y > C o l u m n s \ i n p u t   h e a t   r a t e   ( M M B t u / M W h ) < / K e y > < / D i a g r a m O b j e c t K e y > < D i a g r a m O b j e c t K e y > < K e y > C o l u m n s \ o u p t u t   h e a t   r a t e   ( M M B t u / M W h ) < / K e y > < / D i a g r a m O b j e c t K e y > < D i a g r a m O b j e c t K e y > < K e y > C o l u m n s \ v a r i a b l e   O & a m p ; M   c o s t < / K e y > < / D i a g r a m O b j e c t K e y > < D i a g r a m O b j e c t K e y > < K e y > C o l u m n s \ r e g u l a t i o n   c o s t < / K e y > < / D i a g r a m O b j e c t K e y > < D i a g r a m O b j e c t K e y > < K e y > C o l u m n s \ h y d r o g e n   u s e < / K e y > < / D i a g r a m O b j e c t K e y > < D i a g r a m O b j e c t K e y > < K e y > C o l u m n s \ I n p u t   L S L   l i m i t   f r a c t i o n < / K e y > < / D i a g r a m O b j e c t K e y > < D i a g r a m O b j e c t K e y > < K e y > C o l u m n s \ I n p u t   r e g   u p   l i m i t   f r a c t i o n < / K e y > < / D i a g r a m O b j e c t K e y > < D i a g r a m O b j e c t K e y > < K e y > C o l u m n s \ I n p u t   r e g   d o w n   l i m i t   f r a c t i o n < / K e y > < / D i a g r a m O b j e c t K e y > < D i a g r a m O b j e c t K e y > < K e y > C o l u m n s \ I n p u t   s p i n i n g   r e s e r v e   l i m i t   f r a c t i o n < / K e y > < / D i a g r a m O b j e c t K e y > < D i a g r a m O b j e c t K e y > < K e y > C o l u m n s \ I n p u t   s t a r t u p   c o s t   ( $ / M W - s t a r t ) < / K e y > < / D i a g r a m O b j e c t K e y > < D i a g r a m O b j e c t K e y > < K e y > C o l u m n s \ I n p u t   m i n i m u m   r u n   i n t e r v a l s < / K e y > < / D i a g r a m O b j e c t K e y > < D i a g r a m O b j e c t K e y > < K e y > C o l u m n s \ O u t p u t   L S L   l i m i t   f r a c t i o n < / K e y > < / D i a g r a m O b j e c t K e y > < D i a g r a m O b j e c t K e y > < K e y > C o l u m n s \ O u t p u t   r e g   u p   l i m i t   f r a c t i o n < / K e y > < / D i a g r a m O b j e c t K e y > < D i a g r a m O b j e c t K e y > < K e y > C o l u m n s \ O u t p u t   r e g   d o w n   l i m i t   f r a c t i o n < / K e y > < / D i a g r a m O b j e c t K e y > < D i a g r a m O b j e c t K e y > < K e y > C o l u m n s \ O u t p u t   s p i n i n g   r e s e r v e   l i m i t   f r a c t i o n < / K e y > < / D i a g r a m O b j e c t K e y > < D i a g r a m O b j e c t K e y > < K e y > C o l u m n s \ O u t p u t   s t a r t u p   c o s t   ( $ / M W - s t a r t ) < / K e y > < / D i a g r a m O b j e c t K e y > < D i a g r a m O b j e c t K e y > < K e y > C o l u m n s \ O u t p u t   m i n i m u m   r u n   i n t e r v a l s < / K e y > < / D i a g r a m O b j e c t K e y > < D i a g r a m O b j e c t K e y > < K e y > C o l u m n s \ a c t u a l   o p e r a t i n g   p r o f i t   ( $ ) < / K e y > < / D i a g r a m O b j e c t K e y > < D i a g r a m O b j e c t K e y > < K e y > C o l u m n s \ t o t a l   e l e c t r i c i t y   i n p u t   ( M W h ) < / K e y > < / D i a g r a m O b j e c t K e y > < D i a g r a m O b j e c t K e y > < K e y > C o l u m n s \ t o t a l   e l e c t r i c i t y   o u t p u t   ( M W h ) < / K e y > < / D i a g r a m O b j e c t K e y > < D i a g r a m O b j e c t K e y > < K e y > C o l u m n s \ o u t p u t   t o   i n p u t   r a t i o < / K e y > < / D i a g r a m O b j e c t K e y > < D i a g r a m O b j e c t K e y > < K e y > C o l u m n s \ i n p u t   c a p a c i t y   f a c t o r < / K e y > < / D i a g r a m O b j e c t K e y > < D i a g r a m O b j e c t K e y > < K e y > C o l u m n s \ o u t p u t   c a p a c i t y   f a c t o r < / K e y > < / D i a g r a m O b j e c t K e y > < D i a g r a m O b j e c t K e y > < K e y > C o l u m n s \ a v e r a g e   r e g u p   ( M W ) < / K e y > < / D i a g r a m O b j e c t K e y > < D i a g r a m O b j e c t K e y > < K e y > C o l u m n s \ a v e r a g e   r e g d n   ( M W ) < / K e y > < / D i a g r a m O b j e c t K e y > < D i a g r a m O b j e c t K e y > < K e y > C o l u m n s \ a v e r a g e   s p i n r e s   ( M W ) < / K e y > < / D i a g r a m O b j e c t K e y > < D i a g r a m O b j e c t K e y > < K e y > C o l u m n s \ a v e r a g e   n o n s p i n r e s   ( M W ) < / K e y > < / D i a g r a m O b j e c t K e y > < D i a g r a m O b j e c t K e y > < K e y > C o l u m n s \ n u m b e r   o f   i n p u t   p o w e r   s y s t e m   s t a r t s < / K e y > < / D i a g r a m O b j e c t K e y > < D i a g r a m O b j e c t K e y > < K e y > C o l u m n s \ n u m b e r   o f   o u t p u t   p o w e r   s y s t e m   s t a r t s < / K e y > < / D i a g r a m O b j e c t K e y > < D i a g r a m O b j e c t K e y > < K e y > C o l u m n s \ a r b i t r a g e   r e v e n u e   ( $ ) < / K e y > < / D i a g r a m O b j e c t K e y > < D i a g r a m O b j e c t K e y > < K e y > C o l u m n s \ r e g u p   r e v e n u e   ( $ ) < / K e y > < / D i a g r a m O b j e c t K e y > < D i a g r a m O b j e c t K e y > < K e y > C o l u m n s \ r e g d n   r e v e n u e   ( $ ) < / K e y > < / D i a g r a m O b j e c t K e y > < D i a g r a m O b j e c t K e y > < K e y > C o l u m n s \ s p i n r e s   r e v e n u e   ( $ ) < / K e y > < / D i a g r a m O b j e c t K e y > < D i a g r a m O b j e c t K e y > < K e y > C o l u m n s \ n o n s p i n r e s   r e v e n u e   ( $ ) < / K e y > < / D i a g r a m O b j e c t K e y > < D i a g r a m O b j e c t K e y > < K e y > C o l u m n s \ h y d r o g e n   r e v e n u e   ( $ ) < / K e y > < / D i a g r a m O b j e c t K e y > < D i a g r a m O b j e c t K e y > < K e y > C o l u m n s \ R E C   r e v e n u e   ( $ ) < / K e y > < / D i a g r a m O b j e c t K e y > < D i a g r a m O b j e c t K e y > < K e y > C o l u m n s \ L C F S   r e v e n u e   ( $ ) < / K e y > < / D i a g r a m O b j e c t K e y > < D i a g r a m O b j e c t K e y > < K e y > C o l u m n s \ s t a r t u p   c o s t s   ( $ ) < / K e y > < / D i a g r a m O b j e c t K e y > < D i a g r a m O b j e c t K e y > < K e y > C o l u m n s \ F i x e d   d e m a n d   c h a r g e   ( $ ) < / K e y > < / D i a g r a m O b j e c t K e y > < D i a g r a m O b j e c t K e y > < K e y > C o l u m n s \ T i m e d   d e m a n d   c h a r g e   1   ( $ ) < / K e y > < / D i a g r a m O b j e c t K e y > < D i a g r a m O b j e c t K e y > < K e y > C o l u m n s \ T i m e d   d e m a n d   c h a r g e   2   ( $ ) < / K e y > < / D i a g r a m O b j e c t K e y > < D i a g r a m O b j e c t K e y > < K e y > C o l u m n s \ T i m e d   d e m a n d   c h a r g e   3   ( $ ) < / K e y > < / D i a g r a m O b j e c t K e y > < D i a g r a m O b j e c t K e y > < K e y > C o l u m n s \ T i m e d   d e m a n d   c h a r g e   4   ( $ ) < / K e y > < / D i a g r a m O b j e c t K e y > < D i a g r a m O b j e c t K e y > < K e y > C o l u m n s \ T i m e d   d e m a n d   c h a r g e   5   ( $ ) < / K e y > < / D i a g r a m O b j e c t K e y > < D i a g r a m O b j e c t K e y > < K e y > C o l u m n s \ T i m e d   d e m a n d   c h a r g e   6   ( $ ) < / K e y > < / D i a g r a m O b j e c t K e y > < D i a g r a m O b j e c t K e y > < K e y > C o l u m n s \ M e t e r   c o s t   ( $ ) < / K e y > < / D i a g r a m O b j e c t K e y > < D i a g r a m O b j e c t K e y > < K e y > C o l u m n s \ R e n e w a b l e   a n n u a l i z e d   c a p i t a l   c o s t   ( $ ) < / K e y > < / D i a g r a m O b j e c t K e y > < D i a g r a m O b j e c t K e y > < K e y > C o l u m n s \ I n p u t   a n n u a l i z e d   c a p i t a l   c o s t   ( $ ) < / K e y > < / D i a g r a m O b j e c t K e y > < D i a g r a m O b j e c t K e y > < K e y > C o l u m n s \ O u t p u t   a n n u a l i z e d   c a p i t a l   c o s t   ( $ ) < / K e y > < / D i a g r a m O b j e c t K e y > < D i a g r a m O b j e c t K e y > < K e y > C o l u m n s \ H y d r o g e n   s t o r a g e   a n n u a l i z e d   c o s t   ( $ ) < / K e y > < / D i a g r a m O b j e c t K e y > < D i a g r a m O b j e c t K e y > < K e y > C o l u m n s \ R e n e w a b l e   F O M   c o s t   ( $ ) < / K e y > < / D i a g r a m O b j e c t K e y > < D i a g r a m O b j e c t K e y > < K e y > C o l u m n s \ I n p u t   F O M   c o s t   ( $ ) < / K e y > < / D i a g r a m O b j e c t K e y > < D i a g r a m O b j e c t K e y > < K e y > C o l u m n s \ O u t p u t   F O M   c o s t   ( $ ) < / K e y > < / D i a g r a m O b j e c t K e y > < D i a g r a m O b j e c t K e y > < K e y > C o l u m n s \ R e n e w a b l e   V O M   c o s t   ( $ ) < / K e y > < / D i a g r a m O b j e c t K e y > < D i a g r a m O b j e c t K e y > < K e y > C o l u m n s \ I n p u t   V O M   c o s t   ( $ ) < / K e y > < / D i a g r a m O b j e c t K e y > < D i a g r a m O b j e c t K e y > < K e y > C o l u m n s \ O u t p u t   V O M   c o s t   ( $ ) < / K e y > < / D i a g r a m O b j e c t K e y > < D i a g r a m O b j e c t K e y > < K e y > C o l u m n s \ R e n e w a b l e   s a l e s   ( $ ) < / K e y > < / D i a g r a m O b j e c t K e y > < D i a g r a m O b j e c t K e y > < K e y > C o l u m n s \ R e n e w a b l e   P e n e t r a t i o n   n e t   m e t e r   ( % ) < / K e y > < / D i a g r a m O b j e c t K e y > < D i a g r a m O b j e c t K e y > < K e y > C o l u m n s \ C u r t a i l m e n t   ( M W h ) < / K e y > < / D i a g r a m O b j e c t K e y > < D i a g r a m O b j e c t K e y > < K e y > C o l u m n s \ S t o r a g e   r e v e n u e   ( $ ) < / K e y > < / D i a g r a m O b j e c t K e y > < D i a g r a m O b j e c t K e y > < K e y > C o l u m n s \ R e n e w a b l e   o n l y   r e v e n u e   ( $ ) < / K e y > < / D i a g r a m O b j e c t K e y > < D i a g r a m O b j e c t K e y > < K e y > C o l u m n s \ R e n e w a b l e   m a x   r e v e n u e   ( $ ) < / K e y > < / D i a g r a m O b j e c t K e y > < D i a g r a m O b j e c t K e y > < K e y > C o l u m n s \ R e n e w a b l e   E l e c t r i c i t y   I n p u t   ( M W h ) < / K e y > < / D i a g r a m O b j e c t K e y > < D i a g r a m O b j e c t K e y > < K e y > C o l u m n s \ E l e c t r i c i t y   I m p o r t   ( M W h ) < / K e y > < / D i a g r a m O b j e c t K e y > < D i a g r a m O b j e c t K e y > < K e y > C o l u m n s \ U t i l i t y < / K e y > < / D i a g r a m O b j e c t K e y > < D i a g r a m O b j e c t K e y > < K e y > C o l u m n s \ B l o c k < / K e y > < / D i a g r a m O b j e c t K e y > < D i a g r a m O b j e c t K e y > < K e y > C o l u m n s \ S e r v i c e s < / K e y > < / D i a g r a m O b j e c t K e y > < D i a g r a m O b j e c t K e y > < K e y > L i n k s \ & l t ; C o l u m n s \ S u m   o f   a r b i t r a g e   r e v e n u e   ( $ ) & g t ; - & l t ; M e a s u r e s \ a r b i t r a g e   r e v e n u e   ( $ ) & g t ; < / K e y > < / D i a g r a m O b j e c t K e y > < D i a g r a m O b j e c t K e y > < K e y > L i n k s \ & l t ; C o l u m n s \ S u m   o f   a r b i t r a g e   r e v e n u e   ( $ ) & g t ; - & l t ; M e a s u r e s \ a r b i t r a g e   r e v e n u e   ( $ ) & g t ; \ C O L U M N < / K e y > < / D i a g r a m O b j e c t K e y > < D i a g r a m O b j e c t K e y > < K e y > L i n k s \ & l t ; C o l u m n s \ S u m   o f   a r b i t r a g e   r e v e n u e   ( $ ) & g t ; - & l t ; M e a s u r e s \ a r b i t r a g e   r e v e n u e 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 a r b i t r a g e   r e v e n u e   ( $ ) < / K e y > < / a : K e y > < a : V a l u e   i : t y p e = " M e a s u r e G r i d N o d e V i e w S t a t e " > < C o l u m n > 3 8 < / C o l u m n > < L a y e d O u t > t r u e < / L a y e d O u t > < W a s U I I n v i s i b l e > t r u e < / W a s U I I n v i s i b l e > < / a : V a l u e > < / a : K e y V a l u e O f D i a g r a m O b j e c t K e y a n y T y p e z b w N T n L X > < a : K e y V a l u e O f D i a g r a m O b j e c t K e y a n y T y p e z b w N T n L X > < a : K e y > < K e y > M e a s u r e s \ S u m   o f   a r b i t r a g e   r e v e n u e   ( $ ) \ T a g I n f o \ F o r m u l a < / K e y > < / a : K e y > < a : V a l u e   i : t y p e = " M e a s u r e G r i d V i e w S t a t e I D i a g r a m T a g A d d i t i o n a l I n f o " / > < / a : K e y V a l u e O f D i a g r a m O b j e c t K e y a n y T y p e z b w N T n L X > < a : K e y V a l u e O f D i a g r a m O b j e c t K e y a n y T y p e z b w N T n L X > < a : K e y > < K e y > M e a s u r e s \ S u m   o f   a r b i t r a g e   r e v e n u e   ( $ ) \ T a g I n f o \ V a l u e < / K e y > < / a : K e y > < a : V a l u e   i : t y p e = " M e a s u r e G r i d V i e w S t a t e I D i a g r a m T a g A d d i t i o n a l I n f o " / > < / a : K e y V a l u e O f D i a g r a m O b j e c t K e y a n y T y p e z b w N T n L X > < a : K e y V a l u e O f D i a g r a m O b j e c t K e y a n y T y p e z b w N T n L X > < a : K e y > < K e y > C o l u m n s \ R e n e w a b l e   P e n e t r a t i o n   f o r   I n p u t   ( % ) < / K e y > < / a : K e y > < a : V a l u e   i : t y p e = " M e a s u r e G r i d N o d e V i e w S t a t e " > < L a y e d O u t > t r u e < / L a y e d O u t > < / a : V a l u e > < / a : K e y V a l u e O f D i a g r a m O b j e c t K e y a n y T y p e z b w N T n L X > < a : K e y V a l u e O f D i a g r a m O b j e c t K e y a n y T y p e z b w N T n L X > < a : K e y > < K e y > C o l u m n s \ i n t e r v a l   l e n g t h   ( h o u r s ) < / K e y > < / a : K e y > < a : V a l u e   i : t y p e = " M e a s u r e G r i d N o d e V i e w S t a t e " > < C o l u m n > 1 < / C o l u m n > < L a y e d O u t > t r u e < / L a y e d O u t > < / a : V a l u e > < / a : K e y V a l u e O f D i a g r a m O b j e c t K e y a n y T y p e z b w N T n L X > < a : K e y V a l u e O f D i a g r a m O b j e c t K e y a n y T y p e z b w N T n L X > < a : K e y > < K e y > C o l u m n s \ o p e r a t i n g   p e r i o d   l e n g t h   ( h o u r s ) < / K e y > < / a : K e y > < a : V a l u e   i : t y p e = " M e a s u r e G r i d N o d e V i e w S t a t e " > < C o l u m n > 2 < / C o l u m n > < L a y e d O u t > t r u e < / L a y e d O u t > < / a : V a l u e > < / a : K e y V a l u e O f D i a g r a m O b j e c t K e y a n y T y p e z b w N T n L X > < a : K e y V a l u e O f D i a g r a m O b j e c t K e y a n y T y p e z b w N T n L X > < a : K e y > < K e y > C o l u m n s \ a d d i t i o n a l   l o o k - a h e a d   ( h o u r s ) < / K e y > < / a : K e y > < a : V a l u e   i : t y p e = " M e a s u r e G r i d N o d e V i e w S t a t e " > < C o l u m n > 3 < / C o l u m n > < L a y e d O u t > t r u e < / L a y e d O u t > < / a : V a l u e > < / a : K e y V a l u e O f D i a g r a m O b j e c t K e y a n y T y p e z b w N T n L X > < a : K e y V a l u e O f D i a g r a m O b j e c t K e y a n y T y p e z b w N T n L X > < a : K e y > < K e y > C o l u m n s \ o u t p u t   c a p a c i t y   ( M W ) < / K e y > < / a : K e y > < a : V a l u e   i : t y p e = " M e a s u r e G r i d N o d e V i e w S t a t e " > < C o l u m n > 4 < / C o l u m n > < L a y e d O u t > t r u e < / L a y e d O u t > < / a : V a l u e > < / a : K e y V a l u e O f D i a g r a m O b j e c t K e y a n y T y p e z b w N T n L X > < a : K e y V a l u e O f D i a g r a m O b j e c t K e y a n y T y p e z b w N T n L X > < a : K e y > < K e y > C o l u m n s \ i n p u t   c a p a c i t y   ( M W ) < / K e y > < / a : K e y > < a : V a l u e   i : t y p e = " M e a s u r e G r i d N o d e V i e w S t a t e " > < C o l u m n > 5 < / C o l u m n > < L a y e d O u t > t r u e < / L a y e d O u t > < / a : V a l u e > < / a : K e y V a l u e O f D i a g r a m O b j e c t K e y a n y T y p e z b w N T n L X > < a : K e y V a l u e O f D i a g r a m O b j e c t K e y a n y T y p e z b w N T n L X > < a : K e y > < K e y > C o l u m n s \ s t o r a g e   c a p a c i t y   ( h o u r s ) < / K e y > < / a : K e y > < a : V a l u e   i : t y p e = " M e a s u r e G r i d N o d e V i e w S t a t e " > < C o l u m n > 6 < / C o l u m n > < L a y e d O u t > t r u e < / L a y e d O u t > < / a : V a l u e > < / a : K e y V a l u e O f D i a g r a m O b j e c t K e y a n y T y p e z b w N T n L X > < a : K e y V a l u e O f D i a g r a m O b j e c t K e y a n y T y p e z b w N T n L X > < a : K e y > < K e y > C o l u m n s \ i n p u t   e f f i c i e n c y   ( % ) < / K e y > < / a : K e y > < a : V a l u e   i : t y p e = " M e a s u r e G r i d N o d e V i e w S t a t e " > < C o l u m n > 7 < / C o l u m n > < L a y e d O u t > t r u e < / L a y e d O u t > < / a : V a l u e > < / a : K e y V a l u e O f D i a g r a m O b j e c t K e y a n y T y p e z b w N T n L X > < a : K e y V a l u e O f D i a g r a m O b j e c t K e y a n y T y p e z b w N T n L X > < a : K e y > < K e y > C o l u m n s \ o u t p u t   e f f i c i e n c y   ( % ) < / K e y > < / a : K e y > < a : V a l u e   i : t y p e = " M e a s u r e G r i d N o d e V i e w S t a t e " > < C o l u m n > 8 < / C o l u m n > < L a y e d O u t > t r u e < / L a y e d O u t > < / a : V a l u e > < / a : K e y V a l u e O f D i a g r a m O b j e c t K e y a n y T y p e z b w N T n L X > < a : K e y V a l u e O f D i a g r a m O b j e c t K e y a n y T y p e z b w N T n L X > < a : K e y > < K e y > C o l u m n s \ i n p u t   h e a t   r a t e   ( M M B t u / M W h ) < / K e y > < / a : K e y > < a : V a l u e   i : t y p e = " M e a s u r e G r i d N o d e V i e w S t a t e " > < C o l u m n > 9 < / C o l u m n > < L a y e d O u t > t r u e < / L a y e d O u t > < / a : V a l u e > < / a : K e y V a l u e O f D i a g r a m O b j e c t K e y a n y T y p e z b w N T n L X > < a : K e y V a l u e O f D i a g r a m O b j e c t K e y a n y T y p e z b w N T n L X > < a : K e y > < K e y > C o l u m n s \ o u p t u t   h e a t   r a t e   ( M M B t u / M W h ) < / K e y > < / a : K e y > < a : V a l u e   i : t y p e = " M e a s u r e G r i d N o d e V i e w S t a t e " > < C o l u m n > 1 0 < / C o l u m n > < L a y e d O u t > t r u e < / L a y e d O u t > < / a : V a l u e > < / a : K e y V a l u e O f D i a g r a m O b j e c t K e y a n y T y p e z b w N T n L X > < a : K e y V a l u e O f D i a g r a m O b j e c t K e y a n y T y p e z b w N T n L X > < a : K e y > < K e y > C o l u m n s \ v a r i a b l e   O & a m p ; M   c o s t < / K e y > < / a : K e y > < a : V a l u e   i : t y p e = " M e a s u r e G r i d N o d e V i e w S t a t e " > < C o l u m n > 1 1 < / C o l u m n > < L a y e d O u t > t r u e < / L a y e d O u t > < / a : V a l u e > < / a : K e y V a l u e O f D i a g r a m O b j e c t K e y a n y T y p e z b w N T n L X > < a : K e y V a l u e O f D i a g r a m O b j e c t K e y a n y T y p e z b w N T n L X > < a : K e y > < K e y > C o l u m n s \ r e g u l a t i o n   c o s t < / K e y > < / a : K e y > < a : V a l u e   i : t y p e = " M e a s u r e G r i d N o d e V i e w S t a t e " > < C o l u m n > 1 2 < / C o l u m n > < L a y e d O u t > t r u e < / L a y e d O u t > < / a : V a l u e > < / a : K e y V a l u e O f D i a g r a m O b j e c t K e y a n y T y p e z b w N T n L X > < a : K e y V a l u e O f D i a g r a m O b j e c t K e y a n y T y p e z b w N T n L X > < a : K e y > < K e y > C o l u m n s \ h y d r o g e n   u s e < / K e y > < / a : K e y > < a : V a l u e   i : t y p e = " M e a s u r e G r i d N o d e V i e w S t a t e " > < C o l u m n > 1 3 < / C o l u m n > < L a y e d O u t > t r u e < / L a y e d O u t > < / a : V a l u e > < / a : K e y V a l u e O f D i a g r a m O b j e c t K e y a n y T y p e z b w N T n L X > < a : K e y V a l u e O f D i a g r a m O b j e c t K e y a n y T y p e z b w N T n L X > < a : K e y > < K e y > C o l u m n s \ I n p u t   L S L   l i m i t   f r a c t i o n < / K e y > < / a : K e y > < a : V a l u e   i : t y p e = " M e a s u r e G r i d N o d e V i e w S t a t e " > < C o l u m n > 1 4 < / C o l u m n > < L a y e d O u t > t r u e < / L a y e d O u t > < / a : V a l u e > < / a : K e y V a l u e O f D i a g r a m O b j e c t K e y a n y T y p e z b w N T n L X > < a : K e y V a l u e O f D i a g r a m O b j e c t K e y a n y T y p e z b w N T n L X > < a : K e y > < K e y > C o l u m n s \ I n p u t   r e g   u p   l i m i t   f r a c t i o n < / K e y > < / a : K e y > < a : V a l u e   i : t y p e = " M e a s u r e G r i d N o d e V i e w S t a t e " > < C o l u m n > 1 5 < / C o l u m n > < L a y e d O u t > t r u e < / L a y e d O u t > < / a : V a l u e > < / a : K e y V a l u e O f D i a g r a m O b j e c t K e y a n y T y p e z b w N T n L X > < a : K e y V a l u e O f D i a g r a m O b j e c t K e y a n y T y p e z b w N T n L X > < a : K e y > < K e y > C o l u m n s \ I n p u t   r e g   d o w n   l i m i t   f r a c t i o n < / K e y > < / a : K e y > < a : V a l u e   i : t y p e = " M e a s u r e G r i d N o d e V i e w S t a t e " > < C o l u m n > 1 6 < / C o l u m n > < L a y e d O u t > t r u e < / L a y e d O u t > < / a : V a l u e > < / a : K e y V a l u e O f D i a g r a m O b j e c t K e y a n y T y p e z b w N T n L X > < a : K e y V a l u e O f D i a g r a m O b j e c t K e y a n y T y p e z b w N T n L X > < a : K e y > < K e y > C o l u m n s \ I n p u t   s p i n i n g   r e s e r v e   l i m i t   f r a c t i o n < / K e y > < / a : K e y > < a : V a l u e   i : t y p e = " M e a s u r e G r i d N o d e V i e w S t a t e " > < C o l u m n > 1 7 < / C o l u m n > < L a y e d O u t > t r u e < / L a y e d O u t > < / a : V a l u e > < / a : K e y V a l u e O f D i a g r a m O b j e c t K e y a n y T y p e z b w N T n L X > < a : K e y V a l u e O f D i a g r a m O b j e c t K e y a n y T y p e z b w N T n L X > < a : K e y > < K e y > C o l u m n s \ I n p u t   s t a r t u p   c o s t   ( $ / M W - s t a r t ) < / K e y > < / a : K e y > < a : V a l u e   i : t y p e = " M e a s u r e G r i d N o d e V i e w S t a t e " > < C o l u m n > 1 8 < / C o l u m n > < L a y e d O u t > t r u e < / L a y e d O u t > < / a : V a l u e > < / a : K e y V a l u e O f D i a g r a m O b j e c t K e y a n y T y p e z b w N T n L X > < a : K e y V a l u e O f D i a g r a m O b j e c t K e y a n y T y p e z b w N T n L X > < a : K e y > < K e y > C o l u m n s \ I n p u t   m i n i m u m   r u n   i n t e r v a l s < / K e y > < / a : K e y > < a : V a l u e   i : t y p e = " M e a s u r e G r i d N o d e V i e w S t a t e " > < C o l u m n > 1 9 < / C o l u m n > < L a y e d O u t > t r u e < / L a y e d O u t > < / a : V a l u e > < / a : K e y V a l u e O f D i a g r a m O b j e c t K e y a n y T y p e z b w N T n L X > < a : K e y V a l u e O f D i a g r a m O b j e c t K e y a n y T y p e z b w N T n L X > < a : K e y > < K e y > C o l u m n s \ O u t p u t   L S L   l i m i t   f r a c t i o n < / K e y > < / a : K e y > < a : V a l u e   i : t y p e = " M e a s u r e G r i d N o d e V i e w S t a t e " > < C o l u m n > 2 0 < / C o l u m n > < L a y e d O u t > t r u e < / L a y e d O u t > < / a : V a l u e > < / a : K e y V a l u e O f D i a g r a m O b j e c t K e y a n y T y p e z b w N T n L X > < a : K e y V a l u e O f D i a g r a m O b j e c t K e y a n y T y p e z b w N T n L X > < a : K e y > < K e y > C o l u m n s \ O u t p u t   r e g   u p   l i m i t   f r a c t i o n < / K e y > < / a : K e y > < a : V a l u e   i : t y p e = " M e a s u r e G r i d N o d e V i e w S t a t e " > < C o l u m n > 2 1 < / C o l u m n > < L a y e d O u t > t r u e < / L a y e d O u t > < / a : V a l u e > < / a : K e y V a l u e O f D i a g r a m O b j e c t K e y a n y T y p e z b w N T n L X > < a : K e y V a l u e O f D i a g r a m O b j e c t K e y a n y T y p e z b w N T n L X > < a : K e y > < K e y > C o l u m n s \ O u t p u t   r e g   d o w n   l i m i t   f r a c t i o n < / K e y > < / a : K e y > < a : V a l u e   i : t y p e = " M e a s u r e G r i d N o d e V i e w S t a t e " > < C o l u m n > 2 2 < / C o l u m n > < L a y e d O u t > t r u e < / L a y e d O u t > < / a : V a l u e > < / a : K e y V a l u e O f D i a g r a m O b j e c t K e y a n y T y p e z b w N T n L X > < a : K e y V a l u e O f D i a g r a m O b j e c t K e y a n y T y p e z b w N T n L X > < a : K e y > < K e y > C o l u m n s \ O u t p u t   s p i n i n g   r e s e r v e   l i m i t   f r a c t i o n < / K e y > < / a : K e y > < a : V a l u e   i : t y p e = " M e a s u r e G r i d N o d e V i e w S t a t e " > < C o l u m n > 2 3 < / C o l u m n > < L a y e d O u t > t r u e < / L a y e d O u t > < / a : V a l u e > < / a : K e y V a l u e O f D i a g r a m O b j e c t K e y a n y T y p e z b w N T n L X > < a : K e y V a l u e O f D i a g r a m O b j e c t K e y a n y T y p e z b w N T n L X > < a : K e y > < K e y > C o l u m n s \ O u t p u t   s t a r t u p   c o s t   ( $ / M W - s t a r t ) < / K e y > < / a : K e y > < a : V a l u e   i : t y p e = " M e a s u r e G r i d N o d e V i e w S t a t e " > < C o l u m n > 2 4 < / C o l u m n > < L a y e d O u t > t r u e < / L a y e d O u t > < / a : V a l u e > < / a : K e y V a l u e O f D i a g r a m O b j e c t K e y a n y T y p e z b w N T n L X > < a : K e y V a l u e O f D i a g r a m O b j e c t K e y a n y T y p e z b w N T n L X > < a : K e y > < K e y > C o l u m n s \ O u t p u t   m i n i m u m   r u n   i n t e r v a l s < / K e y > < / a : K e y > < a : V a l u e   i : t y p e = " M e a s u r e G r i d N o d e V i e w S t a t e " > < C o l u m n > 2 5 < / C o l u m n > < L a y e d O u t > t r u e < / L a y e d O u t > < / a : V a l u e > < / a : K e y V a l u e O f D i a g r a m O b j e c t K e y a n y T y p e z b w N T n L X > < a : K e y V a l u e O f D i a g r a m O b j e c t K e y a n y T y p e z b w N T n L X > < a : K e y > < K e y > C o l u m n s \ a c t u a l   o p e r a t i n g   p r o f i t   ( $ ) < / K e y > < / a : K e y > < a : V a l u e   i : t y p e = " M e a s u r e G r i d N o d e V i e w S t a t e " > < C o l u m n > 2 6 < / C o l u m n > < L a y e d O u t > t r u e < / L a y e d O u t > < / a : V a l u e > < / a : K e y V a l u e O f D i a g r a m O b j e c t K e y a n y T y p e z b w N T n L X > < a : K e y V a l u e O f D i a g r a m O b j e c t K e y a n y T y p e z b w N T n L X > < a : K e y > < K e y > C o l u m n s \ t o t a l   e l e c t r i c i t y   i n p u t   ( M W h ) < / K e y > < / a : K e y > < a : V a l u e   i : t y p e = " M e a s u r e G r i d N o d e V i e w S t a t e " > < C o l u m n > 2 7 < / C o l u m n > < L a y e d O u t > t r u e < / L a y e d O u t > < / a : V a l u e > < / a : K e y V a l u e O f D i a g r a m O b j e c t K e y a n y T y p e z b w N T n L X > < a : K e y V a l u e O f D i a g r a m O b j e c t K e y a n y T y p e z b w N T n L X > < a : K e y > < K e y > C o l u m n s \ t o t a l   e l e c t r i c i t y   o u t p u t   ( M W h ) < / K e y > < / a : K e y > < a : V a l u e   i : t y p e = " M e a s u r e G r i d N o d e V i e w S t a t e " > < C o l u m n > 2 8 < / C o l u m n > < L a y e d O u t > t r u e < / L a y e d O u t > < / a : V a l u e > < / a : K e y V a l u e O f D i a g r a m O b j e c t K e y a n y T y p e z b w N T n L X > < a : K e y V a l u e O f D i a g r a m O b j e c t K e y a n y T y p e z b w N T n L X > < a : K e y > < K e y > C o l u m n s \ o u t p u t   t o   i n p u t   r a t i o < / K e y > < / a : K e y > < a : V a l u e   i : t y p e = " M e a s u r e G r i d N o d e V i e w S t a t e " > < C o l u m n > 2 9 < / C o l u m n > < L a y e d O u t > t r u e < / L a y e d O u t > < / a : V a l u e > < / a : K e y V a l u e O f D i a g r a m O b j e c t K e y a n y T y p e z b w N T n L X > < a : K e y V a l u e O f D i a g r a m O b j e c t K e y a n y T y p e z b w N T n L X > < a : K e y > < K e y > C o l u m n s \ i n p u t   c a p a c i t y   f a c t o r < / K e y > < / a : K e y > < a : V a l u e   i : t y p e = " M e a s u r e G r i d N o d e V i e w S t a t e " > < C o l u m n > 3 0 < / C o l u m n > < L a y e d O u t > t r u e < / L a y e d O u t > < / a : V a l u e > < / a : K e y V a l u e O f D i a g r a m O b j e c t K e y a n y T y p e z b w N T n L X > < a : K e y V a l u e O f D i a g r a m O b j e c t K e y a n y T y p e z b w N T n L X > < a : K e y > < K e y > C o l u m n s \ o u t p u t   c a p a c i t y   f a c t o r < / K e y > < / a : K e y > < a : V a l u e   i : t y p e = " M e a s u r e G r i d N o d e V i e w S t a t e " > < C o l u m n > 3 1 < / C o l u m n > < L a y e d O u t > t r u e < / L a y e d O u t > < / a : V a l u e > < / a : K e y V a l u e O f D i a g r a m O b j e c t K e y a n y T y p e z b w N T n L X > < a : K e y V a l u e O f D i a g r a m O b j e c t K e y a n y T y p e z b w N T n L X > < a : K e y > < K e y > C o l u m n s \ a v e r a g e   r e g u p   ( M W ) < / K e y > < / a : K e y > < a : V a l u e   i : t y p e = " M e a s u r e G r i d N o d e V i e w S t a t e " > < C o l u m n > 3 2 < / C o l u m n > < L a y e d O u t > t r u e < / L a y e d O u t > < / a : V a l u e > < / a : K e y V a l u e O f D i a g r a m O b j e c t K e y a n y T y p e z b w N T n L X > < a : K e y V a l u e O f D i a g r a m O b j e c t K e y a n y T y p e z b w N T n L X > < a : K e y > < K e y > C o l u m n s \ a v e r a g e   r e g d n   ( M W ) < / K e y > < / a : K e y > < a : V a l u e   i : t y p e = " M e a s u r e G r i d N o d e V i e w S t a t e " > < C o l u m n > 3 3 < / C o l u m n > < L a y e d O u t > t r u e < / L a y e d O u t > < / a : V a l u e > < / a : K e y V a l u e O f D i a g r a m O b j e c t K e y a n y T y p e z b w N T n L X > < a : K e y V a l u e O f D i a g r a m O b j e c t K e y a n y T y p e z b w N T n L X > < a : K e y > < K e y > C o l u m n s \ a v e r a g e   s p i n r e s   ( M W ) < / K e y > < / a : K e y > < a : V a l u e   i : t y p e = " M e a s u r e G r i d N o d e V i e w S t a t e " > < C o l u m n > 3 4 < / C o l u m n > < L a y e d O u t > t r u e < / L a y e d O u t > < / a : V a l u e > < / a : K e y V a l u e O f D i a g r a m O b j e c t K e y a n y T y p e z b w N T n L X > < a : K e y V a l u e O f D i a g r a m O b j e c t K e y a n y T y p e z b w N T n L X > < a : K e y > < K e y > C o l u m n s \ a v e r a g e   n o n s p i n r e s   ( M W ) < / K e y > < / a : K e y > < a : V a l u e   i : t y p e = " M e a s u r e G r i d N o d e V i e w S t a t e " > < C o l u m n > 3 5 < / C o l u m n > < L a y e d O u t > t r u e < / L a y e d O u t > < / a : V a l u e > < / a : K e y V a l u e O f D i a g r a m O b j e c t K e y a n y T y p e z b w N T n L X > < a : K e y V a l u e O f D i a g r a m O b j e c t K e y a n y T y p e z b w N T n L X > < a : K e y > < K e y > C o l u m n s \ n u m b e r   o f   i n p u t   p o w e r   s y s t e m   s t a r t s < / K e y > < / a : K e y > < a : V a l u e   i : t y p e = " M e a s u r e G r i d N o d e V i e w S t a t e " > < C o l u m n > 3 6 < / C o l u m n > < L a y e d O u t > t r u e < / L a y e d O u t > < / a : V a l u e > < / a : K e y V a l u e O f D i a g r a m O b j e c t K e y a n y T y p e z b w N T n L X > < a : K e y V a l u e O f D i a g r a m O b j e c t K e y a n y T y p e z b w N T n L X > < a : K e y > < K e y > C o l u m n s \ n u m b e r   o f   o u t p u t   p o w e r   s y s t e m   s t a r t s < / K e y > < / a : K e y > < a : V a l u e   i : t y p e = " M e a s u r e G r i d N o d e V i e w S t a t e " > < C o l u m n > 3 7 < / C o l u m n > < L a y e d O u t > t r u e < / L a y e d O u t > < / a : V a l u e > < / a : K e y V a l u e O f D i a g r a m O b j e c t K e y a n y T y p e z b w N T n L X > < a : K e y V a l u e O f D i a g r a m O b j e c t K e y a n y T y p e z b w N T n L X > < a : K e y > < K e y > C o l u m n s \ a r b i t r a g e   r e v e n u e   ( $ ) < / K e y > < / a : K e y > < a : V a l u e   i : t y p e = " M e a s u r e G r i d N o d e V i e w S t a t e " > < C o l u m n > 3 8 < / C o l u m n > < L a y e d O u t > t r u e < / L a y e d O u t > < / a : V a l u e > < / a : K e y V a l u e O f D i a g r a m O b j e c t K e y a n y T y p e z b w N T n L X > < a : K e y V a l u e O f D i a g r a m O b j e c t K e y a n y T y p e z b w N T n L X > < a : K e y > < K e y > C o l u m n s \ r e g u p   r e v e n u e   ( $ ) < / K e y > < / a : K e y > < a : V a l u e   i : t y p e = " M e a s u r e G r i d N o d e V i e w S t a t e " > < C o l u m n > 3 9 < / C o l u m n > < L a y e d O u t > t r u e < / L a y e d O u t > < / a : V a l u e > < / a : K e y V a l u e O f D i a g r a m O b j e c t K e y a n y T y p e z b w N T n L X > < a : K e y V a l u e O f D i a g r a m O b j e c t K e y a n y T y p e z b w N T n L X > < a : K e y > < K e y > C o l u m n s \ r e g d n   r e v e n u e   ( $ ) < / K e y > < / a : K e y > < a : V a l u e   i : t y p e = " M e a s u r e G r i d N o d e V i e w S t a t e " > < C o l u m n > 4 0 < / C o l u m n > < L a y e d O u t > t r u e < / L a y e d O u t > < / a : V a l u e > < / a : K e y V a l u e O f D i a g r a m O b j e c t K e y a n y T y p e z b w N T n L X > < a : K e y V a l u e O f D i a g r a m O b j e c t K e y a n y T y p e z b w N T n L X > < a : K e y > < K e y > C o l u m n s \ s p i n r e s   r e v e n u e   ( $ ) < / K e y > < / a : K e y > < a : V a l u e   i : t y p e = " M e a s u r e G r i d N o d e V i e w S t a t e " > < C o l u m n > 4 1 < / C o l u m n > < L a y e d O u t > t r u e < / L a y e d O u t > < / a : V a l u e > < / a : K e y V a l u e O f D i a g r a m O b j e c t K e y a n y T y p e z b w N T n L X > < a : K e y V a l u e O f D i a g r a m O b j e c t K e y a n y T y p e z b w N T n L X > < a : K e y > < K e y > C o l u m n s \ n o n s p i n r e s   r e v e n u e   ( $ ) < / K e y > < / a : K e y > < a : V a l u e   i : t y p e = " M e a s u r e G r i d N o d e V i e w S t a t e " > < C o l u m n > 4 2 < / C o l u m n > < L a y e d O u t > t r u e < / L a y e d O u t > < / a : V a l u e > < / a : K e y V a l u e O f D i a g r a m O b j e c t K e y a n y T y p e z b w N T n L X > < a : K e y V a l u e O f D i a g r a m O b j e c t K e y a n y T y p e z b w N T n L X > < a : K e y > < K e y > C o l u m n s \ h y d r o g e n   r e v e n u e   ( $ ) < / K e y > < / a : K e y > < a : V a l u e   i : t y p e = " M e a s u r e G r i d N o d e V i e w S t a t e " > < C o l u m n > 4 3 < / C o l u m n > < L a y e d O u t > t r u e < / L a y e d O u t > < / a : V a l u e > < / a : K e y V a l u e O f D i a g r a m O b j e c t K e y a n y T y p e z b w N T n L X > < a : K e y V a l u e O f D i a g r a m O b j e c t K e y a n y T y p e z b w N T n L X > < a : K e y > < K e y > C o l u m n s \ R E C   r e v e n u e   ( $ ) < / K e y > < / a : K e y > < a : V a l u e   i : t y p e = " M e a s u r e G r i d N o d e V i e w S t a t e " > < C o l u m n > 4 4 < / C o l u m n > < L a y e d O u t > t r u e < / L a y e d O u t > < / a : V a l u e > < / a : K e y V a l u e O f D i a g r a m O b j e c t K e y a n y T y p e z b w N T n L X > < a : K e y V a l u e O f D i a g r a m O b j e c t K e y a n y T y p e z b w N T n L X > < a : K e y > < K e y > C o l u m n s \ L C F S   r e v e n u e   ( $ ) < / K e y > < / a : K e y > < a : V a l u e   i : t y p e = " M e a s u r e G r i d N o d e V i e w S t a t e " > < C o l u m n > 4 5 < / C o l u m n > < L a y e d O u t > t r u e < / L a y e d O u t > < / a : V a l u e > < / a : K e y V a l u e O f D i a g r a m O b j e c t K e y a n y T y p e z b w N T n L X > < a : K e y V a l u e O f D i a g r a m O b j e c t K e y a n y T y p e z b w N T n L X > < a : K e y > < K e y > C o l u m n s \ s t a r t u p   c o s t s   ( $ ) < / K e y > < / a : K e y > < a : V a l u e   i : t y p e = " M e a s u r e G r i d N o d e V i e w S t a t e " > < C o l u m n > 4 6 < / C o l u m n > < L a y e d O u t > t r u e < / L a y e d O u t > < / a : V a l u e > < / a : K e y V a l u e O f D i a g r a m O b j e c t K e y a n y T y p e z b w N T n L X > < a : K e y V a l u e O f D i a g r a m O b j e c t K e y a n y T y p e z b w N T n L X > < a : K e y > < K e y > C o l u m n s \ F i x e d   d e m a n d   c h a r g e   ( $ ) < / K e y > < / a : K e y > < a : V a l u e   i : t y p e = " M e a s u r e G r i d N o d e V i e w S t a t e " > < C o l u m n > 4 7 < / C o l u m n > < L a y e d O u t > t r u e < / L a y e d O u t > < / a : V a l u e > < / a : K e y V a l u e O f D i a g r a m O b j e c t K e y a n y T y p e z b w N T n L X > < a : K e y V a l u e O f D i a g r a m O b j e c t K e y a n y T y p e z b w N T n L X > < a : K e y > < K e y > C o l u m n s \ T i m e d   d e m a n d   c h a r g e   1   ( $ ) < / K e y > < / a : K e y > < a : V a l u e   i : t y p e = " M e a s u r e G r i d N o d e V i e w S t a t e " > < C o l u m n > 4 8 < / C o l u m n > < L a y e d O u t > t r u e < / L a y e d O u t > < / a : V a l u e > < / a : K e y V a l u e O f D i a g r a m O b j e c t K e y a n y T y p e z b w N T n L X > < a : K e y V a l u e O f D i a g r a m O b j e c t K e y a n y T y p e z b w N T n L X > < a : K e y > < K e y > C o l u m n s \ T i m e d   d e m a n d   c h a r g e   2   ( $ ) < / K e y > < / a : K e y > < a : V a l u e   i : t y p e = " M e a s u r e G r i d N o d e V i e w S t a t e " > < C o l u m n > 4 9 < / C o l u m n > < L a y e d O u t > t r u e < / L a y e d O u t > < / a : V a l u e > < / a : K e y V a l u e O f D i a g r a m O b j e c t K e y a n y T y p e z b w N T n L X > < a : K e y V a l u e O f D i a g r a m O b j e c t K e y a n y T y p e z b w N T n L X > < a : K e y > < K e y > C o l u m n s \ T i m e d   d e m a n d   c h a r g e   3   ( $ ) < / K e y > < / a : K e y > < a : V a l u e   i : t y p e = " M e a s u r e G r i d N o d e V i e w S t a t e " > < C o l u m n > 5 0 < / C o l u m n > < L a y e d O u t > t r u e < / L a y e d O u t > < / a : V a l u e > < / a : K e y V a l u e O f D i a g r a m O b j e c t K e y a n y T y p e z b w N T n L X > < a : K e y V a l u e O f D i a g r a m O b j e c t K e y a n y T y p e z b w N T n L X > < a : K e y > < K e y > C o l u m n s \ T i m e d   d e m a n d   c h a r g e   4   ( $ ) < / K e y > < / a : K e y > < a : V a l u e   i : t y p e = " M e a s u r e G r i d N o d e V i e w S t a t e " > < C o l u m n > 5 1 < / C o l u m n > < L a y e d O u t > t r u e < / L a y e d O u t > < / a : V a l u e > < / a : K e y V a l u e O f D i a g r a m O b j e c t K e y a n y T y p e z b w N T n L X > < a : K e y V a l u e O f D i a g r a m O b j e c t K e y a n y T y p e z b w N T n L X > < a : K e y > < K e y > C o l u m n s \ T i m e d   d e m a n d   c h a r g e   5   ( $ ) < / K e y > < / a : K e y > < a : V a l u e   i : t y p e = " M e a s u r e G r i d N o d e V i e w S t a t e " > < C o l u m n > 5 2 < / C o l u m n > < L a y e d O u t > t r u e < / L a y e d O u t > < / a : V a l u e > < / a : K e y V a l u e O f D i a g r a m O b j e c t K e y a n y T y p e z b w N T n L X > < a : K e y V a l u e O f D i a g r a m O b j e c t K e y a n y T y p e z b w N T n L X > < a : K e y > < K e y > C o l u m n s \ T i m e d   d e m a n d   c h a r g e   6   ( $ ) < / K e y > < / a : K e y > < a : V a l u e   i : t y p e = " M e a s u r e G r i d N o d e V i e w S t a t e " > < C o l u m n > 5 3 < / C o l u m n > < L a y e d O u t > t r u e < / L a y e d O u t > < / a : V a l u e > < / a : K e y V a l u e O f D i a g r a m O b j e c t K e y a n y T y p e z b w N T n L X > < a : K e y V a l u e O f D i a g r a m O b j e c t K e y a n y T y p e z b w N T n L X > < a : K e y > < K e y > C o l u m n s \ M e t e r   c o s t   ( $ ) < / K e y > < / a : K e y > < a : V a l u e   i : t y p e = " M e a s u r e G r i d N o d e V i e w S t a t e " > < C o l u m n > 5 4 < / C o l u m n > < L a y e d O u t > t r u e < / L a y e d O u t > < / a : V a l u e > < / a : K e y V a l u e O f D i a g r a m O b j e c t K e y a n y T y p e z b w N T n L X > < a : K e y V a l u e O f D i a g r a m O b j e c t K e y a n y T y p e z b w N T n L X > < a : K e y > < K e y > C o l u m n s \ R e n e w a b l e   a n n u a l i z e d   c a p i t a l   c o s t   ( $ ) < / K e y > < / a : K e y > < a : V a l u e   i : t y p e = " M e a s u r e G r i d N o d e V i e w S t a t e " > < C o l u m n > 5 5 < / C o l u m n > < L a y e d O u t > t r u e < / L a y e d O u t > < / a : V a l u e > < / a : K e y V a l u e O f D i a g r a m O b j e c t K e y a n y T y p e z b w N T n L X > < a : K e y V a l u e O f D i a g r a m O b j e c t K e y a n y T y p e z b w N T n L X > < a : K e y > < K e y > C o l u m n s \ I n p u t   a n n u a l i z e d   c a p i t a l   c o s t   ( $ ) < / K e y > < / a : K e y > < a : V a l u e   i : t y p e = " M e a s u r e G r i d N o d e V i e w S t a t e " > < C o l u m n > 5 6 < / C o l u m n > < L a y e d O u t > t r u e < / L a y e d O u t > < / a : V a l u e > < / a : K e y V a l u e O f D i a g r a m O b j e c t K e y a n y T y p e z b w N T n L X > < a : K e y V a l u e O f D i a g r a m O b j e c t K e y a n y T y p e z b w N T n L X > < a : K e y > < K e y > C o l u m n s \ O u t p u t   a n n u a l i z e d   c a p i t a l   c o s t   ( $ ) < / K e y > < / a : K e y > < a : V a l u e   i : t y p e = " M e a s u r e G r i d N o d e V i e w S t a t e " > < C o l u m n > 5 7 < / C o l u m n > < L a y e d O u t > t r u e < / L a y e d O u t > < / a : V a l u e > < / a : K e y V a l u e O f D i a g r a m O b j e c t K e y a n y T y p e z b w N T n L X > < a : K e y V a l u e O f D i a g r a m O b j e c t K e y a n y T y p e z b w N T n L X > < a : K e y > < K e y > C o l u m n s \ H y d r o g e n   s t o r a g e   a n n u a l i z e d   c o s t   ( $ ) < / K e y > < / a : K e y > < a : V a l u e   i : t y p e = " M e a s u r e G r i d N o d e V i e w S t a t e " > < C o l u m n > 5 8 < / C o l u m n > < L a y e d O u t > t r u e < / L a y e d O u t > < / a : V a l u e > < / a : K e y V a l u e O f D i a g r a m O b j e c t K e y a n y T y p e z b w N T n L X > < a : K e y V a l u e O f D i a g r a m O b j e c t K e y a n y T y p e z b w N T n L X > < a : K e y > < K e y > C o l u m n s \ R e n e w a b l e   F O M   c o s t   ( $ ) < / K e y > < / a : K e y > < a : V a l u e   i : t y p e = " M e a s u r e G r i d N o d e V i e w S t a t e " > < C o l u m n > 5 9 < / C o l u m n > < L a y e d O u t > t r u e < / L a y e d O u t > < / a : V a l u e > < / a : K e y V a l u e O f D i a g r a m O b j e c t K e y a n y T y p e z b w N T n L X > < a : K e y V a l u e O f D i a g r a m O b j e c t K e y a n y T y p e z b w N T n L X > < a : K e y > < K e y > C o l u m n s \ I n p u t   F O M   c o s t   ( $ ) < / K e y > < / a : K e y > < a : V a l u e   i : t y p e = " M e a s u r e G r i d N o d e V i e w S t a t e " > < C o l u m n > 6 0 < / C o l u m n > < L a y e d O u t > t r u e < / L a y e d O u t > < / a : V a l u e > < / a : K e y V a l u e O f D i a g r a m O b j e c t K e y a n y T y p e z b w N T n L X > < a : K e y V a l u e O f D i a g r a m O b j e c t K e y a n y T y p e z b w N T n L X > < a : K e y > < K e y > C o l u m n s \ O u t p u t   F O M   c o s t   ( $ ) < / K e y > < / a : K e y > < a : V a l u e   i : t y p e = " M e a s u r e G r i d N o d e V i e w S t a t e " > < C o l u m n > 6 1 < / C o l u m n > < L a y e d O u t > t r u e < / L a y e d O u t > < / a : V a l u e > < / a : K e y V a l u e O f D i a g r a m O b j e c t K e y a n y T y p e z b w N T n L X > < a : K e y V a l u e O f D i a g r a m O b j e c t K e y a n y T y p e z b w N T n L X > < a : K e y > < K e y > C o l u m n s \ R e n e w a b l e   V O M   c o s t   ( $ ) < / K e y > < / a : K e y > < a : V a l u e   i : t y p e = " M e a s u r e G r i d N o d e V i e w S t a t e " > < C o l u m n > 6 2 < / C o l u m n > < L a y e d O u t > t r u e < / L a y e d O u t > < / a : V a l u e > < / a : K e y V a l u e O f D i a g r a m O b j e c t K e y a n y T y p e z b w N T n L X > < a : K e y V a l u e O f D i a g r a m O b j e c t K e y a n y T y p e z b w N T n L X > < a : K e y > < K e y > C o l u m n s \ I n p u t   V O M   c o s t   ( $ ) < / K e y > < / a : K e y > < a : V a l u e   i : t y p e = " M e a s u r e G r i d N o d e V i e w S t a t e " > < C o l u m n > 6 3 < / C o l u m n > < L a y e d O u t > t r u e < / L a y e d O u t > < / a : V a l u e > < / a : K e y V a l u e O f D i a g r a m O b j e c t K e y a n y T y p e z b w N T n L X > < a : K e y V a l u e O f D i a g r a m O b j e c t K e y a n y T y p e z b w N T n L X > < a : K e y > < K e y > C o l u m n s \ O u t p u t   V O M   c o s t   ( $ ) < / K e y > < / a : K e y > < a : V a l u e   i : t y p e = " M e a s u r e G r i d N o d e V i e w S t a t e " > < C o l u m n > 6 4 < / C o l u m n > < L a y e d O u t > t r u e < / L a y e d O u t > < / a : V a l u e > < / a : K e y V a l u e O f D i a g r a m O b j e c t K e y a n y T y p e z b w N T n L X > < a : K e y V a l u e O f D i a g r a m O b j e c t K e y a n y T y p e z b w N T n L X > < a : K e y > < K e y > C o l u m n s \ R e n e w a b l e   s a l e s   ( $ ) < / K e y > < / a : K e y > < a : V a l u e   i : t y p e = " M e a s u r e G r i d N o d e V i e w S t a t e " > < C o l u m n > 6 5 < / C o l u m n > < L a y e d O u t > t r u e < / L a y e d O u t > < / a : V a l u e > < / a : K e y V a l u e O f D i a g r a m O b j e c t K e y a n y T y p e z b w N T n L X > < a : K e y V a l u e O f D i a g r a m O b j e c t K e y a n y T y p e z b w N T n L X > < a : K e y > < K e y > C o l u m n s \ R e n e w a b l e   P e n e t r a t i o n   n e t   m e t e r   ( % ) < / K e y > < / a : K e y > < a : V a l u e   i : t y p e = " M e a s u r e G r i d N o d e V i e w S t a t e " > < C o l u m n > 6 6 < / C o l u m n > < L a y e d O u t > t r u e < / L a y e d O u t > < / a : V a l u e > < / a : K e y V a l u e O f D i a g r a m O b j e c t K e y a n y T y p e z b w N T n L X > < a : K e y V a l u e O f D i a g r a m O b j e c t K e y a n y T y p e z b w N T n L X > < a : K e y > < K e y > C o l u m n s \ C u r t a i l m e n t   ( M W h ) < / K e y > < / a : K e y > < a : V a l u e   i : t y p e = " M e a s u r e G r i d N o d e V i e w S t a t e " > < C o l u m n > 6 7 < / C o l u m n > < L a y e d O u t > t r u e < / L a y e d O u t > < / a : V a l u e > < / a : K e y V a l u e O f D i a g r a m O b j e c t K e y a n y T y p e z b w N T n L X > < a : K e y V a l u e O f D i a g r a m O b j e c t K e y a n y T y p e z b w N T n L X > < a : K e y > < K e y > C o l u m n s \ S t o r a g e   r e v e n u e   ( $ ) < / K e y > < / a : K e y > < a : V a l u e   i : t y p e = " M e a s u r e G r i d N o d e V i e w S t a t e " > < C o l u m n > 6 8 < / C o l u m n > < L a y e d O u t > t r u e < / L a y e d O u t > < / a : V a l u e > < / a : K e y V a l u e O f D i a g r a m O b j e c t K e y a n y T y p e z b w N T n L X > < a : K e y V a l u e O f D i a g r a m O b j e c t K e y a n y T y p e z b w N T n L X > < a : K e y > < K e y > C o l u m n s \ R e n e w a b l e   o n l y   r e v e n u e   ( $ ) < / K e y > < / a : K e y > < a : V a l u e   i : t y p e = " M e a s u r e G r i d N o d e V i e w S t a t e " > < C o l u m n > 6 9 < / C o l u m n > < L a y e d O u t > t r u e < / L a y e d O u t > < / a : V a l u e > < / a : K e y V a l u e O f D i a g r a m O b j e c t K e y a n y T y p e z b w N T n L X > < a : K e y V a l u e O f D i a g r a m O b j e c t K e y a n y T y p e z b w N T n L X > < a : K e y > < K e y > C o l u m n s \ R e n e w a b l e   m a x   r e v e n u e   ( $ ) < / K e y > < / a : K e y > < a : V a l u e   i : t y p e = " M e a s u r e G r i d N o d e V i e w S t a t e " > < C o l u m n > 7 0 < / C o l u m n > < L a y e d O u t > t r u e < / L a y e d O u t > < / a : V a l u e > < / a : K e y V a l u e O f D i a g r a m O b j e c t K e y a n y T y p e z b w N T n L X > < a : K e y V a l u e O f D i a g r a m O b j e c t K e y a n y T y p e z b w N T n L X > < a : K e y > < K e y > C o l u m n s \ R e n e w a b l e   E l e c t r i c i t y   I n p u t   ( M W h ) < / K e y > < / a : K e y > < a : V a l u e   i : t y p e = " M e a s u r e G r i d N o d e V i e w S t a t e " > < C o l u m n > 7 1 < / C o l u m n > < L a y e d O u t > t r u e < / L a y e d O u t > < / a : V a l u e > < / a : K e y V a l u e O f D i a g r a m O b j e c t K e y a n y T y p e z b w N T n L X > < a : K e y V a l u e O f D i a g r a m O b j e c t K e y a n y T y p e z b w N T n L X > < a : K e y > < K e y > C o l u m n s \ E l e c t r i c i t y   I m p o r t   ( M W h ) < / K e y > < / a : K e y > < a : V a l u e   i : t y p e = " M e a s u r e G r i d N o d e V i e w S t a t e " > < C o l u m n > 7 2 < / C o l u m n > < L a y e d O u t > t r u e < / L a y e d O u t > < / a : V a l u e > < / a : K e y V a l u e O f D i a g r a m O b j e c t K e y a n y T y p e z b w N T n L X > < a : K e y V a l u e O f D i a g r a m O b j e c t K e y a n y T y p e z b w N T n L X > < a : K e y > < K e y > C o l u m n s \ U t i l i t y < / K e y > < / a : K e y > < a : V a l u e   i : t y p e = " M e a s u r e G r i d N o d e V i e w S t a t e " > < C o l u m n > 7 3 < / C o l u m n > < L a y e d O u t > t r u e < / L a y e d O u t > < / a : V a l u e > < / a : K e y V a l u e O f D i a g r a m O b j e c t K e y a n y T y p e z b w N T n L X > < a : K e y V a l u e O f D i a g r a m O b j e c t K e y a n y T y p e z b w N T n L X > < a : K e y > < K e y > C o l u m n s \ B l o c k < / K e y > < / a : K e y > < a : V a l u e   i : t y p e = " M e a s u r e G r i d N o d e V i e w S t a t e " > < C o l u m n > 7 4 < / C o l u m n > < L a y e d O u t > t r u e < / L a y e d O u t > < / a : V a l u e > < / a : K e y V a l u e O f D i a g r a m O b j e c t K e y a n y T y p e z b w N T n L X > < a : K e y V a l u e O f D i a g r a m O b j e c t K e y a n y T y p e z b w N T n L X > < a : K e y > < K e y > C o l u m n s \ S e r v i c e s < / K e y > < / a : K e y > < a : V a l u e   i : t y p e = " M e a s u r e G r i d N o d e V i e w S t a t e " > < C o l u m n > 7 5 < / C o l u m n > < L a y e d O u t > t r u e < / L a y e d O u t > < / a : V a l u e > < / a : K e y V a l u e O f D i a g r a m O b j e c t K e y a n y T y p e z b w N T n L X > < a : K e y V a l u e O f D i a g r a m O b j e c t K e y a n y T y p e z b w N T n L X > < a : K e y > < K e y > L i n k s \ & l t ; C o l u m n s \ S u m   o f   a r b i t r a g e   r e v e n u e   ( $ ) & g t ; - & l t ; M e a s u r e s \ a r b i t r a g e   r e v e n u e   ( $ ) & g t ; < / K e y > < / a : K e y > < a : V a l u e   i : t y p e = " M e a s u r e G r i d V i e w S t a t e I D i a g r a m L i n k " / > < / a : K e y V a l u e O f D i a g r a m O b j e c t K e y a n y T y p e z b w N T n L X > < a : K e y V a l u e O f D i a g r a m O b j e c t K e y a n y T y p e z b w N T n L X > < a : K e y > < K e y > L i n k s \ & l t ; C o l u m n s \ S u m   o f   a r b i t r a g e   r e v e n u e   ( $ ) & g t ; - & l t ; M e a s u r e s \ a r b i t r a g e   r e v e n u e   ( $ ) & g t ; \ C O L U M N < / K e y > < / a : K e y > < a : V a l u e   i : t y p e = " M e a s u r e G r i d V i e w S t a t e I D i a g r a m L i n k E n d p o i n t " / > < / a : K e y V a l u e O f D i a g r a m O b j e c t K e y a n y T y p e z b w N T n L X > < a : K e y V a l u e O f D i a g r a m O b j e c t K e y a n y T y p e z b w N T n L X > < a : K e y > < K e y > L i n k s \ & l t ; C o l u m n s \ S u m   o f   a r b i t r a g e   r e v e n u e   ( $ ) & g t ; - & l t ; M e a s u r e s \ a r b i t r a g e   r e v e n u e   ( $ ) & g t ; \ M E A S U R E 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 S u m m a r y _ c f 1 5 b d 7 b - b 1 6 d - 4 4 2 0 - 9 5 4 f - 1 5 c 8 5 6 4 1 6 a 7 8 < / 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8 0 0 . 8 2 3 ] ] > < / 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 2 0 1 8 - 0 8 - 1 4 T 0 3 : 3 0 : 4 1 . 3 4 4 9 2 3 7 - 0 7 : 0 0 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 S u m m a r y 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 S u m m a r y 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 C o l u m n s \ R e n e w a b l e   P e n e t r a t i o n   f o r   I n p u t   ( % ) < / K e y > < / a : K e y > < a : V a l u e   i : t y p e = " T a b l e W i d g e t B a s e V i e w S t a t e " / > < / a : K e y V a l u e O f D i a g r a m O b j e c t K e y a n y T y p e z b w N T n L X > < a : K e y V a l u e O f D i a g r a m O b j e c t K e y a n y T y p e z b w N T n L X > < a : K e y > < K e y > C o l u m n s \ i n t e r v a l   l e n g t h   ( h o u r s ) < / K e y > < / a : K e y > < a : V a l u e   i : t y p e = " T a b l e W i d g e t B a s e V i e w S t a t e " / > < / a : K e y V a l u e O f D i a g r a m O b j e c t K e y a n y T y p e z b w N T n L X > < a : K e y V a l u e O f D i a g r a m O b j e c t K e y a n y T y p e z b w N T n L X > < a : K e y > < K e y > C o l u m n s \ o p e r a t i n g   p e r i o d   l e n g t h   ( h o u r s ) < / K e y > < / a : K e y > < a : V a l u e   i : t y p e = " T a b l e W i d g e t B a s e V i e w S t a t e " / > < / a : K e y V a l u e O f D i a g r a m O b j e c t K e y a n y T y p e z b w N T n L X > < a : K e y V a l u e O f D i a g r a m O b j e c t K e y a n y T y p e z b w N T n L X > < a : K e y > < K e y > C o l u m n s \ a d d i t i o n a l   l o o k - a h e a d   ( h o u r s ) < / K e y > < / a : K e y > < a : V a l u e   i : t y p e = " T a b l e W i d g e t B a s e V i e w S t a t e " / > < / a : K e y V a l u e O f D i a g r a m O b j e c t K e y a n y T y p e z b w N T n L X > < a : K e y V a l u e O f D i a g r a m O b j e c t K e y a n y T y p e z b w N T n L X > < a : K e y > < K e y > C o l u m n s \ o u t p u t   c a p a c i t y   ( M W ) < / K e y > < / a : K e y > < a : V a l u e   i : t y p e = " T a b l e W i d g e t B a s e V i e w S t a t e " / > < / a : K e y V a l u e O f D i a g r a m O b j e c t K e y a n y T y p e z b w N T n L X > < a : K e y V a l u e O f D i a g r a m O b j e c t K e y a n y T y p e z b w N T n L X > < a : K e y > < K e y > C o l u m n s \ i n p u t   c a p a c i t y   ( M W ) < / K e y > < / a : K e y > < a : V a l u e   i : t y p e = " T a b l e W i d g e t B a s e V i e w S t a t e " / > < / a : K e y V a l u e O f D i a g r a m O b j e c t K e y a n y T y p e z b w N T n L X > < a : K e y V a l u e O f D i a g r a m O b j e c t K e y a n y T y p e z b w N T n L X > < a : K e y > < K e y > C o l u m n s \ s t o r a g e   c a p a c i t y   ( h o u r s ) < / K e y > < / a : K e y > < a : V a l u e   i : t y p e = " T a b l e W i d g e t B a s e V i e w S t a t e " / > < / a : K e y V a l u e O f D i a g r a m O b j e c t K e y a n y T y p e z b w N T n L X > < a : K e y V a l u e O f D i a g r a m O b j e c t K e y a n y T y p e z b w N T n L X > < a : K e y > < K e y > C o l u m n s \ i n p u t   e f f i c i e n c y   ( % ) < / K e y > < / a : K e y > < a : V a l u e   i : t y p e = " T a b l e W i d g e t B a s e V i e w S t a t e " / > < / a : K e y V a l u e O f D i a g r a m O b j e c t K e y a n y T y p e z b w N T n L X > < a : K e y V a l u e O f D i a g r a m O b j e c t K e y a n y T y p e z b w N T n L X > < a : K e y > < K e y > C o l u m n s \ o u t p u t   e f f i c i e n c y   ( % ) < / K e y > < / a : K e y > < a : V a l u e   i : t y p e = " T a b l e W i d g e t B a s e V i e w S t a t e " / > < / a : K e y V a l u e O f D i a g r a m O b j e c t K e y a n y T y p e z b w N T n L X > < a : K e y V a l u e O f D i a g r a m O b j e c t K e y a n y T y p e z b w N T n L X > < a : K e y > < K e y > C o l u m n s \ i n p u t   h e a t   r a t e   ( M M B t u / M W h ) < / K e y > < / a : K e y > < a : V a l u e   i : t y p e = " T a b l e W i d g e t B a s e V i e w S t a t e " / > < / a : K e y V a l u e O f D i a g r a m O b j e c t K e y a n y T y p e z b w N T n L X > < a : K e y V a l u e O f D i a g r a m O b j e c t K e y a n y T y p e z b w N T n L X > < a : K e y > < K e y > C o l u m n s \ o u p t u t   h e a t   r a t e   ( M M B t u / M W h ) < / K e y > < / a : K e y > < a : V a l u e   i : t y p e = " T a b l e W i d g e t B a s e V i e w S t a t e " / > < / a : K e y V a l u e O f D i a g r a m O b j e c t K e y a n y T y p e z b w N T n L X > < a : K e y V a l u e O f D i a g r a m O b j e c t K e y a n y T y p e z b w N T n L X > < a : K e y > < K e y > C o l u m n s \ v a r i a b l e   O & a m p ; M   c o s t < / K e y > < / a : K e y > < a : V a l u e   i : t y p e = " T a b l e W i d g e t B a s e V i e w S t a t e " / > < / a : K e y V a l u e O f D i a g r a m O b j e c t K e y a n y T y p e z b w N T n L X > < a : K e y V a l u e O f D i a g r a m O b j e c t K e y a n y T y p e z b w N T n L X > < a : K e y > < K e y > C o l u m n s \ r e g u l a t i o n   c o s t < / K e y > < / a : K e y > < a : V a l u e   i : t y p e = " T a b l e W i d g e t B a s e V i e w S t a t e " / > < / a : K e y V a l u e O f D i a g r a m O b j e c t K e y a n y T y p e z b w N T n L X > < a : K e y V a l u e O f D i a g r a m O b j e c t K e y a n y T y p e z b w N T n L X > < a : K e y > < K e y > C o l u m n s \ h y d r o g e n   u s e < / K e y > < / a : K e y > < a : V a l u e   i : t y p e = " T a b l e W i d g e t B a s e V i e w S t a t e " / > < / a : K e y V a l u e O f D i a g r a m O b j e c t K e y a n y T y p e z b w N T n L X > < a : K e y V a l u e O f D i a g r a m O b j e c t K e y a n y T y p e z b w N T n L X > < a : K e y > < K e y > C o l u m n s \ I n p u t   L S L   l i m i t   f r a c t i o n < / K e y > < / a : K e y > < a : V a l u e   i : t y p e = " T a b l e W i d g e t B a s e V i e w S t a t e " / > < / a : K e y V a l u e O f D i a g r a m O b j e c t K e y a n y T y p e z b w N T n L X > < a : K e y V a l u e O f D i a g r a m O b j e c t K e y a n y T y p e z b w N T n L X > < a : K e y > < K e y > C o l u m n s \ I n p u t   r e g   u p   l i m i t   f r a c t i o n < / K e y > < / a : K e y > < a : V a l u e   i : t y p e = " T a b l e W i d g e t B a s e V i e w S t a t e " / > < / a : K e y V a l u e O f D i a g r a m O b j e c t K e y a n y T y p e z b w N T n L X > < a : K e y V a l u e O f D i a g r a m O b j e c t K e y a n y T y p e z b w N T n L X > < a : K e y > < K e y > C o l u m n s \ I n p u t   r e g   d o w n   l i m i t   f r a c t i o n < / K e y > < / a : K e y > < a : V a l u e   i : t y p e = " T a b l e W i d g e t B a s e V i e w S t a t e " / > < / a : K e y V a l u e O f D i a g r a m O b j e c t K e y a n y T y p e z b w N T n L X > < a : K e y V a l u e O f D i a g r a m O b j e c t K e y a n y T y p e z b w N T n L X > < a : K e y > < K e y > C o l u m n s \ I n p u t   s p i n i n g   r e s e r v e   l i m i t   f r a c t i o n < / K e y > < / a : K e y > < a : V a l u e   i : t y p e = " T a b l e W i d g e t B a s e V i e w S t a t e " / > < / a : K e y V a l u e O f D i a g r a m O b j e c t K e y a n y T y p e z b w N T n L X > < a : K e y V a l u e O f D i a g r a m O b j e c t K e y a n y T y p e z b w N T n L X > < a : K e y > < K e y > C o l u m n s \ I n p u t   s t a r t u p   c o s t   ( $ / M W - s t a r t ) < / K e y > < / a : K e y > < a : V a l u e   i : t y p e = " T a b l e W i d g e t B a s e V i e w S t a t e " / > < / a : K e y V a l u e O f D i a g r a m O b j e c t K e y a n y T y p e z b w N T n L X > < a : K e y V a l u e O f D i a g r a m O b j e c t K e y a n y T y p e z b w N T n L X > < a : K e y > < K e y > C o l u m n s \ I n p u t   m i n i m u m   r u n   i n t e r v a l s < / K e y > < / a : K e y > < a : V a l u e   i : t y p e = " T a b l e W i d g e t B a s e V i e w S t a t e " / > < / a : K e y V a l u e O f D i a g r a m O b j e c t K e y a n y T y p e z b w N T n L X > < a : K e y V a l u e O f D i a g r a m O b j e c t K e y a n y T y p e z b w N T n L X > < a : K e y > < K e y > C o l u m n s \ O u t p u t   L S L   l i m i t   f r a c t i o n < / K e y > < / a : K e y > < a : V a l u e   i : t y p e = " T a b l e W i d g e t B a s e V i e w S t a t e " / > < / a : K e y V a l u e O f D i a g r a m O b j e c t K e y a n y T y p e z b w N T n L X > < a : K e y V a l u e O f D i a g r a m O b j e c t K e y a n y T y p e z b w N T n L X > < a : K e y > < K e y > C o l u m n s \ O u t p u t   r e g   u p   l i m i t   f r a c t i o n < / K e y > < / a : K e y > < a : V a l u e   i : t y p e = " T a b l e W i d g e t B a s e V i e w S t a t e " / > < / a : K e y V a l u e O f D i a g r a m O b j e c t K e y a n y T y p e z b w N T n L X > < a : K e y V a l u e O f D i a g r a m O b j e c t K e y a n y T y p e z b w N T n L X > < a : K e y > < K e y > C o l u m n s \ O u t p u t   r e g   d o w n   l i m i t   f r a c t i o n < / K e y > < / a : K e y > < a : V a l u e   i : t y p e = " T a b l e W i d g e t B a s e V i e w S t a t e " / > < / a : K e y V a l u e O f D i a g r a m O b j e c t K e y a n y T y p e z b w N T n L X > < a : K e y V a l u e O f D i a g r a m O b j e c t K e y a n y T y p e z b w N T n L X > < a : K e y > < K e y > C o l u m n s \ O u t p u t   s p i n i n g   r e s e r v e   l i m i t   f r a c t i o n < / K e y > < / a : K e y > < a : V a l u e   i : t y p e = " T a b l e W i d g e t B a s e V i e w S t a t e " / > < / a : K e y V a l u e O f D i a g r a m O b j e c t K e y a n y T y p e z b w N T n L X > < a : K e y V a l u e O f D i a g r a m O b j e c t K e y a n y T y p e z b w N T n L X > < a : K e y > < K e y > C o l u m n s \ O u t p u t   s t a r t u p   c o s t   ( $ / M W - s t a r t ) < / K e y > < / a : K e y > < a : V a l u e   i : t y p e = " T a b l e W i d g e t B a s e V i e w S t a t e " / > < / a : K e y V a l u e O f D i a g r a m O b j e c t K e y a n y T y p e z b w N T n L X > < a : K e y V a l u e O f D i a g r a m O b j e c t K e y a n y T y p e z b w N T n L X > < a : K e y > < K e y > C o l u m n s \ O u t p u t   m i n i m u m   r u n   i n t e r v a l s < / K e y > < / a : K e y > < a : V a l u e   i : t y p e = " T a b l e W i d g e t B a s e V i e w S t a t e " / > < / a : K e y V a l u e O f D i a g r a m O b j e c t K e y a n y T y p e z b w N T n L X > < a : K e y V a l u e O f D i a g r a m O b j e c t K e y a n y T y p e z b w N T n L X > < a : K e y > < K e y > C o l u m n s \ a c t u a l   o p e r a t i n g   p r o f i t   ( $ ) < / K e y > < / a : K e y > < a : V a l u e   i : t y p e = " T a b l e W i d g e t B a s e V i e w S t a t e " / > < / a : K e y V a l u e O f D i a g r a m O b j e c t K e y a n y T y p e z b w N T n L X > < a : K e y V a l u e O f D i a g r a m O b j e c t K e y a n y T y p e z b w N T n L X > < a : K e y > < K e y > C o l u m n s \ t o t a l   e l e c t r i c i t y   i n p u t   ( M W h ) < / K e y > < / a : K e y > < a : V a l u e   i : t y p e = " T a b l e W i d g e t B a s e V i e w S t a t e " / > < / a : K e y V a l u e O f D i a g r a m O b j e c t K e y a n y T y p e z b w N T n L X > < a : K e y V a l u e O f D i a g r a m O b j e c t K e y a n y T y p e z b w N T n L X > < a : K e y > < K e y > C o l u m n s \ t o t a l   e l e c t r i c i t y   o u t p u t   ( M W h ) < / K e y > < / a : K e y > < a : V a l u e   i : t y p e = " T a b l e W i d g e t B a s e V i e w S t a t e " / > < / a : K e y V a l u e O f D i a g r a m O b j e c t K e y a n y T y p e z b w N T n L X > < a : K e y V a l u e O f D i a g r a m O b j e c t K e y a n y T y p e z b w N T n L X > < a : K e y > < K e y > C o l u m n s \ o u t p u t   t o   i n p u t   r a t i o < / K e y > < / a : K e y > < a : V a l u e   i : t y p e = " T a b l e W i d g e t B a s e V i e w S t a t e " / > < / a : K e y V a l u e O f D i a g r a m O b j e c t K e y a n y T y p e z b w N T n L X > < a : K e y V a l u e O f D i a g r a m O b j e c t K e y a n y T y p e z b w N T n L X > < a : K e y > < K e y > C o l u m n s \ i n p u t   c a p a c i t y   f a c t o r < / K e y > < / a : K e y > < a : V a l u e   i : t y p e = " T a b l e W i d g e t B a s e V i e w S t a t e " / > < / a : K e y V a l u e O f D i a g r a m O b j e c t K e y a n y T y p e z b w N T n L X > < a : K e y V a l u e O f D i a g r a m O b j e c t K e y a n y T y p e z b w N T n L X > < a : K e y > < K e y > C o l u m n s \ o u t p u t   c a p a c i t y   f a c t o r < / K e y > < / a : K e y > < a : V a l u e   i : t y p e = " T a b l e W i d g e t B a s e V i e w S t a t e " / > < / a : K e y V a l u e O f D i a g r a m O b j e c t K e y a n y T y p e z b w N T n L X > < a : K e y V a l u e O f D i a g r a m O b j e c t K e y a n y T y p e z b w N T n L X > < a : K e y > < K e y > C o l u m n s \ a v e r a g e   r e g u p   ( M W ) < / K e y > < / a : K e y > < a : V a l u e   i : t y p e = " T a b l e W i d g e t B a s e V i e w S t a t e " / > < / a : K e y V a l u e O f D i a g r a m O b j e c t K e y a n y T y p e z b w N T n L X > < a : K e y V a l u e O f D i a g r a m O b j e c t K e y a n y T y p e z b w N T n L X > < a : K e y > < K e y > C o l u m n s \ a v e r a g e   r e g d n   ( M W ) < / K e y > < / a : K e y > < a : V a l u e   i : t y p e = " T a b l e W i d g e t B a s e V i e w S t a t e " / > < / a : K e y V a l u e O f D i a g r a m O b j e c t K e y a n y T y p e z b w N T n L X > < a : K e y V a l u e O f D i a g r a m O b j e c t K e y a n y T y p e z b w N T n L X > < a : K e y > < K e y > C o l u m n s \ a v e r a g e   s p i n r e s   ( M W ) < / K e y > < / a : K e y > < a : V a l u e   i : t y p e = " T a b l e W i d g e t B a s e V i e w S t a t e " / > < / a : K e y V a l u e O f D i a g r a m O b j e c t K e y a n y T y p e z b w N T n L X > < a : K e y V a l u e O f D i a g r a m O b j e c t K e y a n y T y p e z b w N T n L X > < a : K e y > < K e y > C o l u m n s \ a v e r a g e   n o n s p i n r e s   ( M W ) < / K e y > < / a : K e y > < a : V a l u e   i : t y p e = " T a b l e W i d g e t B a s e V i e w S t a t e " / > < / a : K e y V a l u e O f D i a g r a m O b j e c t K e y a n y T y p e z b w N T n L X > < a : K e y V a l u e O f D i a g r a m O b j e c t K e y a n y T y p e z b w N T n L X > < a : K e y > < K e y > C o l u m n s \ n u m b e r   o f   i n p u t   p o w e r   s y s t e m   s t a r t s < / K e y > < / a : K e y > < a : V a l u e   i : t y p e = " T a b l e W i d g e t B a s e V i e w S t a t e " / > < / a : K e y V a l u e O f D i a g r a m O b j e c t K e y a n y T y p e z b w N T n L X > < a : K e y V a l u e O f D i a g r a m O b j e c t K e y a n y T y p e z b w N T n L X > < a : K e y > < K e y > C o l u m n s \ n u m b e r   o f   o u t p u t   p o w e r   s y s t e m   s t a r t s < / K e y > < / a : K e y > < a : V a l u e   i : t y p e = " T a b l e W i d g e t B a s e V i e w S t a t e " / > < / a : K e y V a l u e O f D i a g r a m O b j e c t K e y a n y T y p e z b w N T n L X > < a : K e y V a l u e O f D i a g r a m O b j e c t K e y a n y T y p e z b w N T n L X > < a : K e y > < K e y > C o l u m n s \ a r b i t r a g e   r e v e n u e   ( $ ) < / K e y > < / a : K e y > < a : V a l u e   i : t y p e = " T a b l e W i d g e t B a s e V i e w S t a t e " / > < / a : K e y V a l u e O f D i a g r a m O b j e c t K e y a n y T y p e z b w N T n L X > < a : K e y V a l u e O f D i a g r a m O b j e c t K e y a n y T y p e z b w N T n L X > < a : K e y > < K e y > C o l u m n s \ r e g u p   r e v e n u e   ( $ ) < / K e y > < / a : K e y > < a : V a l u e   i : t y p e = " T a b l e W i d g e t B a s e V i e w S t a t e " / > < / a : K e y V a l u e O f D i a g r a m O b j e c t K e y a n y T y p e z b w N T n L X > < a : K e y V a l u e O f D i a g r a m O b j e c t K e y a n y T y p e z b w N T n L X > < a : K e y > < K e y > C o l u m n s \ r e g d n   r e v e n u e   ( $ ) < / K e y > < / a : K e y > < a : V a l u e   i : t y p e = " T a b l e W i d g e t B a s e V i e w S t a t e " / > < / a : K e y V a l u e O f D i a g r a m O b j e c t K e y a n y T y p e z b w N T n L X > < a : K e y V a l u e O f D i a g r a m O b j e c t K e y a n y T y p e z b w N T n L X > < a : K e y > < K e y > C o l u m n s \ s p i n r e s   r e v e n u e   ( $ ) < / K e y > < / a : K e y > < a : V a l u e   i : t y p e = " T a b l e W i d g e t B a s e V i e w S t a t e " / > < / a : K e y V a l u e O f D i a g r a m O b j e c t K e y a n y T y p e z b w N T n L X > < a : K e y V a l u e O f D i a g r a m O b j e c t K e y a n y T y p e z b w N T n L X > < a : K e y > < K e y > C o l u m n s \ n o n s p i n r e s   r e v e n u e   ( $ ) < / K e y > < / a : K e y > < a : V a l u e   i : t y p e = " T a b l e W i d g e t B a s e V i e w S t a t e " / > < / a : K e y V a l u e O f D i a g r a m O b j e c t K e y a n y T y p e z b w N T n L X > < a : K e y V a l u e O f D i a g r a m O b j e c t K e y a n y T y p e z b w N T n L X > < a : K e y > < K e y > C o l u m n s \ h y d r o g e n   r e v e n u e   ( $ ) < / K e y > < / a : K e y > < a : V a l u e   i : t y p e = " T a b l e W i d g e t B a s e V i e w S t a t e " / > < / a : K e y V a l u e O f D i a g r a m O b j e c t K e y a n y T y p e z b w N T n L X > < a : K e y V a l u e O f D i a g r a m O b j e c t K e y a n y T y p e z b w N T n L X > < a : K e y > < K e y > C o l u m n s \ R E C   r e v e n u e   ( $ ) < / K e y > < / a : K e y > < a : V a l u e   i : t y p e = " T a b l e W i d g e t B a s e V i e w S t a t e " / > < / a : K e y V a l u e O f D i a g r a m O b j e c t K e y a n y T y p e z b w N T n L X > < a : K e y V a l u e O f D i a g r a m O b j e c t K e y a n y T y p e z b w N T n L X > < a : K e y > < K e y > C o l u m n s \ L C F S   r e v e n u e   ( $ ) < / K e y > < / a : K e y > < a : V a l u e   i : t y p e = " T a b l e W i d g e t B a s e V i e w S t a t e " / > < / a : K e y V a l u e O f D i a g r a m O b j e c t K e y a n y T y p e z b w N T n L X > < a : K e y V a l u e O f D i a g r a m O b j e c t K e y a n y T y p e z b w N T n L X > < a : K e y > < K e y > C o l u m n s \ s t a r t u p   c o s t s   ( $ ) < / K e y > < / a : K e y > < a : V a l u e   i : t y p e = " T a b l e W i d g e t B a s e V i e w S t a t e " / > < / a : K e y V a l u e O f D i a g r a m O b j e c t K e y a n y T y p e z b w N T n L X > < a : K e y V a l u e O f D i a g r a m O b j e c t K e y a n y T y p e z b w N T n L X > < a : K e y > < K e y > C o l u m n s \ F i x e d   d e m a n d   c h a r g e   ( $ ) < / K e y > < / a : K e y > < a : V a l u e   i : t y p e = " T a b l e W i d g e t B a s e V i e w S t a t e " / > < / a : K e y V a l u e O f D i a g r a m O b j e c t K e y a n y T y p e z b w N T n L X > < a : K e y V a l u e O f D i a g r a m O b j e c t K e y a n y T y p e z b w N T n L X > < a : K e y > < K e y > C o l u m n s \ T i m e d   d e m a n d   c h a r g e   1   ( $ ) < / K e y > < / a : K e y > < a : V a l u e   i : t y p e = " T a b l e W i d g e t B a s e V i e w S t a t e " / > < / a : K e y V a l u e O f D i a g r a m O b j e c t K e y a n y T y p e z b w N T n L X > < a : K e y V a l u e O f D i a g r a m O b j e c t K e y a n y T y p e z b w N T n L X > < a : K e y > < K e y > C o l u m n s \ T i m e d   d e m a n d   c h a r g e   2   ( $ ) < / K e y > < / a : K e y > < a : V a l u e   i : t y p e = " T a b l e W i d g e t B a s e V i e w S t a t e " / > < / a : K e y V a l u e O f D i a g r a m O b j e c t K e y a n y T y p e z b w N T n L X > < a : K e y V a l u e O f D i a g r a m O b j e c t K e y a n y T y p e z b w N T n L X > < a : K e y > < K e y > C o l u m n s \ T i m e d   d e m a n d   c h a r g e   3   ( $ ) < / K e y > < / a : K e y > < a : V a l u e   i : t y p e = " T a b l e W i d g e t B a s e V i e w S t a t e " / > < / a : K e y V a l u e O f D i a g r a m O b j e c t K e y a n y T y p e z b w N T n L X > < a : K e y V a l u e O f D i a g r a m O b j e c t K e y a n y T y p e z b w N T n L X > < a : K e y > < K e y > C o l u m n s \ T i m e d   d e m a n d   c h a r g e   4   ( $ ) < / K e y > < / a : K e y > < a : V a l u e   i : t y p e = " T a b l e W i d g e t B a s e V i e w S t a t e " / > < / a : K e y V a l u e O f D i a g r a m O b j e c t K e y a n y T y p e z b w N T n L X > < a : K e y V a l u e O f D i a g r a m O b j e c t K e y a n y T y p e z b w N T n L X > < a : K e y > < K e y > C o l u m n s \ T i m e d   d e m a n d   c h a r g e   5   ( $ ) < / K e y > < / a : K e y > < a : V a l u e   i : t y p e = " T a b l e W i d g e t B a s e V i e w S t a t e " / > < / a : K e y V a l u e O f D i a g r a m O b j e c t K e y a n y T y p e z b w N T n L X > < a : K e y V a l u e O f D i a g r a m O b j e c t K e y a n y T y p e z b w N T n L X > < a : K e y > < K e y > C o l u m n s \ T i m e d   d e m a n d   c h a r g e   6   ( $ ) < / K e y > < / a : K e y > < a : V a l u e   i : t y p e = " T a b l e W i d g e t B a s e V i e w S t a t e " / > < / a : K e y V a l u e O f D i a g r a m O b j e c t K e y a n y T y p e z b w N T n L X > < a : K e y V a l u e O f D i a g r a m O b j e c t K e y a n y T y p e z b w N T n L X > < a : K e y > < K e y > C o l u m n s \ M e t e r   c o s t   ( $ ) < / K e y > < / a : K e y > < a : V a l u e   i : t y p e = " T a b l e W i d g e t B a s e V i e w S t a t e " / > < / a : K e y V a l u e O f D i a g r a m O b j e c t K e y a n y T y p e z b w N T n L X > < a : K e y V a l u e O f D i a g r a m O b j e c t K e y a n y T y p e z b w N T n L X > < a : K e y > < K e y > C o l u m n s \ R e n e w a b l e   a n n u a l i z e d   c a p i t a l   c o s t   ( $ ) < / K e y > < / a : K e y > < a : V a l u e   i : t y p e = " T a b l e W i d g e t B a s e V i e w S t a t e " / > < / a : K e y V a l u e O f D i a g r a m O b j e c t K e y a n y T y p e z b w N T n L X > < a : K e y V a l u e O f D i a g r a m O b j e c t K e y a n y T y p e z b w N T n L X > < a : K e y > < K e y > C o l u m n s \ I n p u t   a n n u a l i z e d   c a p i t a l   c o s t   ( $ ) < / K e y > < / a : K e y > < a : V a l u e   i : t y p e = " T a b l e W i d g e t B a s e V i e w S t a t e " / > < / a : K e y V a l u e O f D i a g r a m O b j e c t K e y a n y T y p e z b w N T n L X > < a : K e y V a l u e O f D i a g r a m O b j e c t K e y a n y T y p e z b w N T n L X > < a : K e y > < K e y > C o l u m n s \ O u t p u t   a n n u a l i z e d   c a p i t a l   c o s t   ( $ ) < / K e y > < / a : K e y > < a : V a l u e   i : t y p e = " T a b l e W i d g e t B a s e V i e w S t a t e " / > < / a : K e y V a l u e O f D i a g r a m O b j e c t K e y a n y T y p e z b w N T n L X > < a : K e y V a l u e O f D i a g r a m O b j e c t K e y a n y T y p e z b w N T n L X > < a : K e y > < K e y > C o l u m n s \ H y d r o g e n   s t o r a g e   a n n u a l i z e d   c o s t   ( $ ) < / K e y > < / a : K e y > < a : V a l u e   i : t y p e = " T a b l e W i d g e t B a s e V i e w S t a t e " / > < / a : K e y V a l u e O f D i a g r a m O b j e c t K e y a n y T y p e z b w N T n L X > < a : K e y V a l u e O f D i a g r a m O b j e c t K e y a n y T y p e z b w N T n L X > < a : K e y > < K e y > C o l u m n s \ R e n e w a b l e   F O M   c o s t   ( $ ) < / K e y > < / a : K e y > < a : V a l u e   i : t y p e = " T a b l e W i d g e t B a s e V i e w S t a t e " / > < / a : K e y V a l u e O f D i a g r a m O b j e c t K e y a n y T y p e z b w N T n L X > < a : K e y V a l u e O f D i a g r a m O b j e c t K e y a n y T y p e z b w N T n L X > < a : K e y > < K e y > C o l u m n s \ I n p u t   F O M   c o s t   ( $ ) < / K e y > < / a : K e y > < a : V a l u e   i : t y p e = " T a b l e W i d g e t B a s e V i e w S t a t e " / > < / a : K e y V a l u e O f D i a g r a m O b j e c t K e y a n y T y p e z b w N T n L X > < a : K e y V a l u e O f D i a g r a m O b j e c t K e y a n y T y p e z b w N T n L X > < a : K e y > < K e y > C o l u m n s \ O u t p u t   F O M   c o s t   ( $ ) < / K e y > < / a : K e y > < a : V a l u e   i : t y p e = " T a b l e W i d g e t B a s e V i e w S t a t e " / > < / a : K e y V a l u e O f D i a g r a m O b j e c t K e y a n y T y p e z b w N T n L X > < a : K e y V a l u e O f D i a g r a m O b j e c t K e y a n y T y p e z b w N T n L X > < a : K e y > < K e y > C o l u m n s \ R e n e w a b l e   V O M   c o s t   ( $ ) < / K e y > < / a : K e y > < a : V a l u e   i : t y p e = " T a b l e W i d g e t B a s e V i e w S t a t e " / > < / a : K e y V a l u e O f D i a g r a m O b j e c t K e y a n y T y p e z b w N T n L X > < a : K e y V a l u e O f D i a g r a m O b j e c t K e y a n y T y p e z b w N T n L X > < a : K e y > < K e y > C o l u m n s \ I n p u t   V O M   c o s t   ( $ ) < / K e y > < / a : K e y > < a : V a l u e   i : t y p e = " T a b l e W i d g e t B a s e V i e w S t a t e " / > < / a : K e y V a l u e O f D i a g r a m O b j e c t K e y a n y T y p e z b w N T n L X > < a : K e y V a l u e O f D i a g r a m O b j e c t K e y a n y T y p e z b w N T n L X > < a : K e y > < K e y > C o l u m n s \ O u t p u t   V O M   c o s t   ( $ ) < / K e y > < / a : K e y > < a : V a l u e   i : t y p e = " T a b l e W i d g e t B a s e V i e w S t a t e " / > < / a : K e y V a l u e O f D i a g r a m O b j e c t K e y a n y T y p e z b w N T n L X > < a : K e y V a l u e O f D i a g r a m O b j e c t K e y a n y T y p e z b w N T n L X > < a : K e y > < K e y > C o l u m n s \ R e n e w a b l e   s a l e s   ( $ ) < / K e y > < / a : K e y > < a : V a l u e   i : t y p e = " T a b l e W i d g e t B a s e V i e w S t a t e " / > < / a : K e y V a l u e O f D i a g r a m O b j e c t K e y a n y T y p e z b w N T n L X > < a : K e y V a l u e O f D i a g r a m O b j e c t K e y a n y T y p e z b w N T n L X > < a : K e y > < K e y > C o l u m n s \ R e n e w a b l e   P e n e t r a t i o n   n e t   m e t e r   ( % ) < / K e y > < / a : K e y > < a : V a l u e   i : t y p e = " T a b l e W i d g e t B a s e V i e w S t a t e " / > < / a : K e y V a l u e O f D i a g r a m O b j e c t K e y a n y T y p e z b w N T n L X > < a : K e y V a l u e O f D i a g r a m O b j e c t K e y a n y T y p e z b w N T n L X > < a : K e y > < K e y > C o l u m n s \ C u r t a i l m e n t   ( M W h ) < / K e y > < / a : K e y > < a : V a l u e   i : t y p e = " T a b l e W i d g e t B a s e V i e w S t a t e " / > < / a : K e y V a l u e O f D i a g r a m O b j e c t K e y a n y T y p e z b w N T n L X > < a : K e y V a l u e O f D i a g r a m O b j e c t K e y a n y T y p e z b w N T n L X > < a : K e y > < K e y > C o l u m n s \ S t o r a g e   r e v e n u e   ( $ ) < / K e y > < / a : K e y > < a : V a l u e   i : t y p e = " T a b l e W i d g e t B a s e V i e w S t a t e " / > < / a : K e y V a l u e O f D i a g r a m O b j e c t K e y a n y T y p e z b w N T n L X > < a : K e y V a l u e O f D i a g r a m O b j e c t K e y a n y T y p e z b w N T n L X > < a : K e y > < K e y > C o l u m n s \ R e n e w a b l e   o n l y   r e v e n u e   ( $ ) < / K e y > < / a : K e y > < a : V a l u e   i : t y p e = " T a b l e W i d g e t B a s e V i e w S t a t e " / > < / a : K e y V a l u e O f D i a g r a m O b j e c t K e y a n y T y p e z b w N T n L X > < a : K e y V a l u e O f D i a g r a m O b j e c t K e y a n y T y p e z b w N T n L X > < a : K e y > < K e y > C o l u m n s \ R e n e w a b l e   m a x   r e v e n u e   ( $ ) < / K e y > < / a : K e y > < a : V a l u e   i : t y p e = " T a b l e W i d g e t B a s e V i e w S t a t e " / > < / a : K e y V a l u e O f D i a g r a m O b j e c t K e y a n y T y p e z b w N T n L X > < a : K e y V a l u e O f D i a g r a m O b j e c t K e y a n y T y p e z b w N T n L X > < a : K e y > < K e y > C o l u m n s \ R e n e w a b l e   E l e c t r i c i t y   I n p u t   ( M W h ) < / K e y > < / a : K e y > < a : V a l u e   i : t y p e = " T a b l e W i d g e t B a s e V i e w S t a t e " / > < / a : K e y V a l u e O f D i a g r a m O b j e c t K e y a n y T y p e z b w N T n L X > < a : K e y V a l u e O f D i a g r a m O b j e c t K e y a n y T y p e z b w N T n L X > < a : K e y > < K e y > C o l u m n s \ E l e c t r i c i t y   I m p o r t   ( M W h ) < / K e y > < / a : K e y > < a : V a l u e   i : t y p e = " T a b l e W i d g e t B a s e V i e w S t a t e " / > < / a : K e y V a l u e O f D i a g r a m O b j e c t K e y a n y T y p e z b w N T n L X > < a : K e y V a l u e O f D i a g r a m O b j e c t K e y a n y T y p e z b w N T n L X > < a : K e y > < K e y > C o l u m n s \ U t i l i t y < / K e y > < / a : K e y > < a : V a l u e   i : t y p e = " T a b l e W i d g e t B a s e V i e w S t a t e " / > < / a : K e y V a l u e O f D i a g r a m O b j e c t K e y a n y T y p e z b w N T n L X > < a : K e y V a l u e O f D i a g r a m O b j e c t K e y a n y T y p e z b w N T n L X > < a : K e y > < K e y > C o l u m n s \ B l o c k < / K e y > < / a : K e y > < a : V a l u e   i : t y p e = " T a b l e W i d g e t B a s e V i e w S t a t e " / > < / a : K e y V a l u e O f D i a g r a m O b j e c t K e y a n y T y p e z b w N T n L X > < a : K e y V a l u e O f D i a g r a m O b j e c t K e y a n y T y p e z b w N T n L X > < a : K e y > < K e y > C o l u m n s \ S e r v i c e s 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C l i e n t W i n d o w X M L " > < C u s t o m C o n t e n t > < ! [ C D A T A [ S u m m a r y _ c f 1 5 b d 7 b - b 1 6 d - 4 4 2 0 - 9 5 4 f - 1 5 c 8 5 6 4 1 6 a 7 8 ] ] > < / C u s t o m C o n t e n t > < / G e m i n i > 
</file>

<file path=customXml/item7.xml>��< ? x m l   v e r s i o n = " 1 . 0 "   e n c o d i n g = " U T F - 1 6 " ? > < G e m i n i   x m l n s = " h t t p : / / g e m i n i / p i v o t c u s t o m i z a t i o n / T a b l e O r d e r " > < C u s t o m C o n t e n t > < ! [ C D A T A [ S u m m a r y _ c f 1 5 b d 7 b - b 1 6 d - 4 4 2 0 - 9 5 4 f - 1 5 c 8 5 6 4 1 6 a 7 8 ] ] > < / C u s t o m C o n t e n t > < / G e m i n i > 
</file>

<file path=customXml/item8.xml>��< ? x m l   v e r s i o n = " 1 . 0 "   e n c o d i n g = " U T F - 1 6 " ? > < G e m i n i   x m l n s = " h t t p : / / g e m i n i / p i v o t c u s t o m i z a t i o n / T a b l e X M L _ S u m m a r y _ c f 1 5 b d 7 b - b 1 6 d - 4 4 2 0 - 9 5 4 f - 1 5 c 8 5 6 4 1 6 a 7 8 " > < C u s t o m C o n t e n t > < ! [ C D A T A [ < T a b l e W i d g e t G r i d S e r i a l i z a t i o n   x m l n s : x s d = " h t t p : / / w w w . w 3 . o r g / 2 0 0 1 / X M L S c h e m a "   x m l n s : x s i = " h t t p : / / w w w . w 3 . o r g / 2 0 0 1 / X M L S c h e m a - i n s t a n c e " > < C o l u m n S u g g e s t e d T y p e   / > < C o l u m n F o r m a t   / > < C o l u m n A c c u r a c y   / > < C o l u m n C u r r e n c y S y m b o l   / > < C o l u m n P o s i t i v e P a t t e r n   / > < C o l u m n N e g a t i v e P a t t e r n   / > < C o l u m n W i d t h s > < i t e m > < k e y > < s t r i n g > R e n e w a b l e   P e n e t r a t i o n   f o r   I n p u t   ( % ) < / s t r i n g > < / k e y > < v a l u e > < i n t > 3 2 5 < / i n t > < / v a l u e > < / i t e m > < i t e m > < k e y > < s t r i n g > i n t e r v a l   l e n g t h   ( h o u r s ) < / s t r i n g > < / k e y > < v a l u e > < i n t > 2 1 4 < / i n t > < / v a l u e > < / i t e m > < i t e m > < k e y > < s t r i n g > o p e r a t i n g   p e r i o d   l e n g t h   ( h o u r s ) < / s t r i n g > < / k e y > < v a l u e > < i n t > 2 8 5 < / i n t > < / v a l u e > < / i t e m > < i t e m > < k e y > < s t r i n g > a d d i t i o n a l   l o o k - a h e a d   ( h o u r s ) < / s t r i n g > < / k e y > < v a l u e > < i n t > 2 7 0 < / i n t > < / v a l u e > < / i t e m > < i t e m > < k e y > < s t r i n g > o u t p u t   c a p a c i t y   ( M W ) < / s t r i n g > < / k e y > < v a l u e > < i n t > 2 1 1 < / i n t > < / v a l u e > < / i t e m > < i t e m > < k e y > < s t r i n g > i n p u t   c a p a c i t y   ( M W ) < / s t r i n g > < / k e y > < v a l u e > < i n t > 1 9 9 < / i n t > < / v a l u e > < / i t e m > < i t e m > < k e y > < s t r i n g > s t o r a g e   c a p a c i t y   ( h o u r s ) < / s t r i n g > < / k e y > < v a l u e > < i n t > 2 2 9 < / i n t > < / v a l u e > < / i t e m > < i t e m > < k e y > < s t r i n g > i n p u t   e f f i c i e n c y   ( % ) < / s t r i n g > < / k e y > < v a l u e > < i n t > 1 8 9 < / i n t > < / v a l u e > < / i t e m > < i t e m > < k e y > < s t r i n g > o u t p u t   e f f i c i e n c y   ( % ) < / s t r i n g > < / k e y > < v a l u e > < i n t > 2 0 1 < / i n t > < / v a l u e > < / i t e m > < i t e m > < k e y > < s t r i n g > i n p u t   h e a t   r a t e   ( M M B t u / M W h ) < / s t r i n g > < / k e y > < v a l u e > < i n t > 2 8 0 < / i n t > < / v a l u e > < / i t e m > < i t e m > < k e y > < s t r i n g > o u p t u t   h e a t   r a t e   ( M M B t u / M W h ) < / s t r i n g > < / k e y > < v a l u e > < i n t > 2 9 2 < / i n t > < / v a l u e > < / i t e m > < i t e m > < k e y > < s t r i n g > v a r i a b l e   O & a m p ; M   c o s t < / s t r i n g > < / k e y > < v a l u e > < i n t > 1 8 6 < / i n t > < / v a l u e > < / i t e m > < i t e m > < k e y > < s t r i n g > r e g u l a t i o n   c o s t < / s t r i n g > < / k e y > < v a l u e > < i n t > 1 5 8 < / i n t > < / v a l u e > < / i t e m > < i t e m > < k e y > < s t r i n g > h y d r o g e n   u s e < / s t r i n g > < / k e y > < v a l u e > < i n t > 1 4 8 < / i n t > < / v a l u e > < / i t e m > < i t e m > < k e y > < s t r i n g > I n p u t   L S L   l i m i t   f r a c t i o n < / s t r i n g > < / k e y > < v a l u e > < i n t > 2 1 6 < / i n t > < / v a l u e > < / i t e m > < i t e m > < k e y > < s t r i n g > I n p u t   r e g   u p   l i m i t   f r a c t i o n < / s t r i n g > < / k e y > < v a l u e > < i n t > 2 4 0 < / i n t > < / v a l u e > < / i t e m > < i t e m > < k e y > < s t r i n g > I n p u t   r e g   d o w n   l i m i t   f r a c t i o n < / s t r i n g > < / k e y > < v a l u e > < i n t > 2 6 4 < / i n t > < / v a l u e > < / i t e m > < i t e m > < k e y > < s t r i n g > I n p u t   s p i n i n g   r e s e r v e   l i m i t   f r a c t i o n < / s t r i n g > < / k e y > < v a l u e > < i n t > 3 0 8 < / i n t > < / v a l u e > < / i t e m > < i t e m > < k e y > < s t r i n g > I n p u t   s t a r t u p   c o s t   ( $ / M W - s t a r t ) < / s t r i n g > < / k e y > < v a l u e > < i n t > 2 8 8 < / i n t > < / v a l u e > < / i t e m > < i t e m > < k e y > < s t r i n g > I n p u t   m i n i m u m   r u n   i n t e r v a l s < / s t r i n g > < / k e y > < v a l u e > < i n t > 2 6 3 < / i n t > < / v a l u e > < / i t e m > < i t e m > < k e y > < s t r i n g > O u t p u t   L S L   l i m i t   f r a c t i o n < / s t r i n g > < / k e y > < v a l u e > < i n t > 2 2 9 < / i n t > < / v a l u e > < / i t e m > < i t e m > < k e y > < s t r i n g > O u t p u t   r e g   u p   l i m i t   f r a c t i o n < / s t r i n g > < / k e y > < v a l u e > < i n t > 2 5 3 < / i n t > < / v a l u e > < / i t e m > < i t e m > < k e y > < s t r i n g > O u t p u t   r e g   d o w n   l i m i t   f r a c t i o n < / s t r i n g > < / k e y > < v a l u e > < i n t > 2 7 7 < / i n t > < / v a l u e > < / i t e m > < i t e m > < k e y > < s t r i n g > O u t p u t   s p i n i n g   r e s e r v e   l i m i t   f r a c t i o n < / s t r i n g > < / k e y > < v a l u e > < i n t > 3 2 1 < / i n t > < / v a l u e > < / i t e m > < i t e m > < k e y > < s t r i n g > O u t p u t   s t a r t u p   c o s t   ( $ / M W - s t a r t ) < / s t r i n g > < / k e y > < v a l u e > < i n t > 3 0 1 < / i n t > < / v a l u e > < / i t e m > < i t e m > < k e y > < s t r i n g > O u t p u t   m i n i m u m   r u n   i n t e r v a l s < / s t r i n g > < / k e y > < v a l u e > < i n t > 2 7 6 < / i n t > < / v a l u e > < / i t e m > < i t e m > < k e y > < s t r i n g > a c t u a l   o p e r a t i n g   p r o f i t   ( $ ) < / s t r i n g > < / k e y > < v a l u e > < i n t > 2 4 1 < / i n t > < / v a l u e > < / i t e m > < i t e m > < k e y > < s t r i n g > t o t a l   e l e c t r i c i t y   i n p u t   ( M W h ) < / s t r i n g > < / k e y > < v a l u e > < i n t > 2 5 9 < / i n t > < / v a l u e > < / i t e m > < i t e m > < k e y > < s t r i n g > t o t a l   e l e c t r i c i t y   o u t p u t   ( M W h ) < / s t r i n g > < / k e y > < v a l u e > < i n t > 2 7 1 < / i n t > < / v a l u e > < / i t e m > < i t e m > < k e y > < s t r i n g > o u t p u t   t o   i n p u t   r a t i o < / s t r i n g > < / k e y > < v a l u e > < i n t > 2 0 0 < / i n t > < / v a l u e > < / i t e m > < i t e m > < k e y > < s t r i n g > i n p u t   c a p a c i t y   f a c t o r < / s t r i n g > < / k e y > < v a l u e > < i n t > 2 0 0 < / i n t > < / v a l u e > < / i t e m > < i t e m > < k e y > < s t r i n g > o u t p u t   c a p a c i t y   f a c t o r < / s t r i n g > < / k e y > < v a l u e > < i n t > 2 1 2 < / i n t > < / v a l u e > < / i t e m > < i t e m > < k e y > < s t r i n g > a v e r a g e   r e g u p   ( M W ) < / s t r i n g > < / k e y > < v a l u e > < i n t > 2 0 2 < / i n t > < / v a l u e > < / i t e m > < i t e m > < k e y > < s t r i n g > a v e r a g e   r e g d n   ( M W ) < / s t r i n g > < / k e y > < v a l u e > < i n t > 2 0 2 < / i n t > < / v a l u e > < / i t e m > < i t e m > < k e y > < s t r i n g > a v e r a g e   s p i n r e s   ( M W ) < / s t r i n g > < / k e y > < v a l u e > < i n t > 2 1 3 < / i n t > < / v a l u e > < / i t e m > < i t e m > < k e y > < s t r i n g > a v e r a g e   n o n s p i n r e s   ( M W ) < / s t r i n g > < / k e y > < v a l u e > < i n t > 2 4 3 < / i n t > < / v a l u e > < / i t e m > < i t e m > < k e y > < s t r i n g > n u m b e r   o f   i n p u t   p o w e r   s y s t e m   s t a r t s < / s t r i n g > < / k e y > < v a l u e > < i n t > 3 2 9 < / i n t > < / v a l u e > < / i t e m > < i t e m > < k e y > < s t r i n g > n u m b e r   o f   o u t p u t   p o w e r   s y s t e m   s t a r t s < / s t r i n g > < / k e y > < v a l u e > < i n t > 3 4 1 < / i n t > < / v a l u e > < / i t e m > < i t e m > < k e y > < s t r i n g > a r b i t r a g e   r e v e n u e   ( $ ) < / s t r i n g > < / k e y > < v a l u e > < i n t > 2 0 6 < / i n t > < / v a l u e > < / i t e m > < i t e m > < k e y > < s t r i n g > r e g u p   r e v e n u e   ( $ ) < / s t r i n g > < / k e y > < v a l u e > < i n t > 1 8 1 < / i n t > < / v a l u e > < / i t e m > < i t e m > < k e y > < s t r i n g > r e g d n   r e v e n u e   ( $ ) < / s t r i n g > < / k e y > < v a l u e > < i n t > 1 8 1 < / i n t > < / v a l u e > < / i t e m > < i t e m > < k e y > < s t r i n g > s p i n r e s   r e v e n u e   ( $ ) < / s t r i n g > < / k e y > < v a l u e > < i n t > 1 9 2 < / i n t > < / v a l u e > < / i t e m > < i t e m > < k e y > < s t r i n g > n o n s p i n r e s   r e v e n u e   ( $ ) < / s t r i n g > < / k e y > < v a l u e > < i n t > 2 2 2 < / i n t > < / v a l u e > < / i t e m > < i t e m > < k e y > < s t r i n g > h y d r o g e n   r e v e n u e   ( $ ) < / s t r i n g > < / k e y > < v a l u e > < i n t > 2 1 0 < / i n t > < / v a l u e > < / i t e m > < i t e m > < k e y > < s t r i n g > R E C   r e v e n u e   ( $ ) < / s t r i n g > < / k e y > < v a l u e > < i n t > 1 6 5 < / i n t > < / v a l u e > < / i t e m > < i t e m > < k e y > < s t r i n g > L C F S   r e v e n u e   ( $ ) < / s t r i n g > < / k e y > < v a l u e > < i n t > 1 7 2 < / i n t > < / v a l u e > < / i t e m > < i t e m > < k e y > < s t r i n g > s t a r t u p   c o s t s   ( $ ) < / s t r i n g > < / k e y > < v a l u e > < i n t > 1 6 9 < / i n t > < / v a l u e > < / i t e m > < i t e m > < k e y > < s t r i n g > F i x e d   d e m a n d   c h a r g e   ( $ ) < / s t r i n g > < / k e y > < v a l u e > < i n t > 2 3 1 < / i n t > < / v a l u e > < / i t e m > < i t e m > < k e y > < s t r i n g > T i m e d   d e m a n d   c h a r g e   1   ( $ ) < / s t r i n g > < / k e y > < v a l u e > < i n t > 2 5 3 < / i n t > < / v a l u e > < / i t e m > < i t e m > < k e y > < s t r i n g > T i m e d   d e m a n d   c h a r g e   2   ( $ ) < / s t r i n g > < / k e y > < v a l u e > < i n t > 2 5 3 < / i n t > < / v a l u e > < / i t e m > < i t e m > < k e y > < s t r i n g > T i m e d   d e m a n d   c h a r g e   3   ( $ ) < / s t r i n g > < / k e y > < v a l u e > < i n t > 2 5 3 < / i n t > < / v a l u e > < / i t e m > < i t e m > < k e y > < s t r i n g > T i m e d   d e m a n d   c h a r g e   4   ( $ ) < / s t r i n g > < / k e y > < v a l u e > < i n t > 2 5 3 < / i n t > < / v a l u e > < / i t e m > < i t e m > < k e y > < s t r i n g > T i m e d   d e m a n d   c h a r g e   5   ( $ ) < / s t r i n g > < / k e y > < v a l u e > < i n t > 2 5 3 < / i n t > < / v a l u e > < / i t e m > < i t e m > < k e y > < s t r i n g > T i m e d   d e m a n d   c h a r g e   6   ( $ ) < / s t r i n g > < / k e y > < v a l u e > < i n t > 2 5 3 < / i n t > < / v a l u e > < / i t e m > < i t e m > < k e y > < s t r i n g > M e t e r   c o s t   ( $ ) < / s t r i n g > < / k e y > < v a l u e > < i n t > 1 5 2 < / i n t > < / v a l u e > < / i t e m > < i t e m > < k e y > < s t r i n g > R e n e w a b l e   a n n u a l i z e d   c a p i t a l   c o s t   ( $ ) < / s t r i n g > < / k e y > < v a l u e > < i n t > 3 3 0 < / i n t > < / v a l u e > < / i t e m > < i t e m > < k e y > < s t r i n g > I n p u t   a n n u a l i z e d   c a p i t a l   c o s t   ( $ ) < / s t r i n g > < / k e y > < v a l u e > < i n t > 2 8 8 < / i n t > < / v a l u e > < / i t e m > < i t e m > < k e y > < s t r i n g > O u t p u t   a n n u a l i z e d   c a p i t a l   c o s t   ( $ ) < / s t r i n g > < / k e y > < v a l u e > < i n t > 3 0 1 < / i n t > < / v a l u e > < / i t e m > < i t e m > < k e y > < s t r i n g > H y d r o g e n   s t o r a g e   a n n u a l i z e d   c o s t   ( $ ) < / s t r i n g > < / k e y > < v a l u e > < i n t > 3 3 0 < / i n t > < / v a l u e > < / i t e m > < i t e m > < k e y > < s t r i n g > R e n e w a b l e   F O M   c o s t   ( $ ) < / s t r i n g > < / k e y > < v a l u e > < i n t > 2 3 1 < / i n t > < / v a l u e > < / i t e m > < i t e m > < k e y > < s t r i n g > I n p u t   F O M   c o s t   ( $ ) < / s t r i n g > < / k e y > < v a l u e > < i n t > 1 8 9 < / i n t > < / v a l u e > < / i t e m > < i t e m > < k e y > < s t r i n g > O u t p u t   F O M   c o s t   ( $ ) < / s t r i n g > < / k e y > < v a l u e > < i n t > 2 0 2 < / i n t > < / v a l u e > < / i t e m > < i t e m > < k e y > < s t r i n g > R e n e w a b l e   V O M   c o s t   ( $ ) < / s t r i n g > < / k e y > < v a l u e > < i n t > 2 3 3 < / i n t > < / v a l u e > < / i t e m > < i t e m > < k e y > < s t r i n g > I n p u t   V O M   c o s t   ( $ ) < / s t r i n g > < / k e y > < v a l u e > < i n t > 1 9 1 < / i n t > < / v a l u e > < / i t e m > < i t e m > < k e y > < s t r i n g > O u t p u t   V O M   c o s t   ( $ ) < / s t r i n g > < / k e y > < v a l u e > < i n t > 2 0 4 < / i n t > < / v a l u e > < / i t e m > < i t e m > < k e y > < s t r i n g > R e n e w a b l e   s a l e s   ( $ ) < / s t r i n g > < / k e y > < v a l u e > < i n t > 1 9 5 < / i n t > < / v a l u e > < / i t e m > < i t e m > < k e y > < s t r i n g > R e n e w a b l e   P e n e t r a t i o n   n e t   m e t e r   ( % ) < / s t r i n g > < / k e y > < v a l u e > < i n t > 3 3 1 < / i n t > < / v a l u e > < / i t e m > < i t e m > < k e y > < s t r i n g > C u r t a i l m e n t   ( M W h ) < / s t r i n g > < / k e y > < v a l u e > < i n t > 1 9 2 < / i n t > < / v a l u e > < / i t e m > < i t e m > < k e y > < s t r i n g > S t o r a g e   r e v e n u e   ( $ ) < / s t r i n g > < / k e y > < v a l u e > < i n t > 1 9 5 < / i n t > < / v a l u e > < / i t e m > < i t e m > < k e y > < s t r i n g > R e n e w a b l e   o n l y   r e v e n u e   ( $ ) < / s t r i n g > < / k e y > < v a l u e > < i n t > 2 5 7 < / i n t > < / v a l u e > < / i t e m > < i t e m > < k e y > < s t r i n g > R e n e w a b l e   m a x   r e v e n u e   ( $ ) < / s t r i n g > < / k e y > < v a l u e > < i n t > 2 5 6 < / i n t > < / v a l u e > < / i t e m > < i t e m > < k e y > < s t r i n g > R e n e w a b l e   E l e c t r i c i t y   I n p u t   ( M W h ) < / s t r i n g > < / k e y > < v a l u e > < i n t > 3 1 0 < / i n t > < / v a l u e > < / i t e m > < i t e m > < k e y > < s t r i n g > E l e c t r i c i t y   I m p o r t   ( M W h ) < / s t r i n g > < / k e y > < v a l u e > < i n t > 2 3 4 < / i n t > < / v a l u e > < / i t e m > < i t e m > < k e y > < s t r i n g > U t i l i t y < / s t r i n g > < / k e y > < v a l u e > < i n t > 8 9 < / i n t > < / v a l u e > < / i t e m > < i t e m > < k e y > < s t r i n g > B l o c k < / s t r i n g > < / k e y > < v a l u e > < i n t > 8 4 < / i n t > < / v a l u e > < / i t e m > < i t e m > < k e y > < s t r i n g > S e r v i c e s < / s t r i n g > < / k e y > < v a l u e > < i n t > 1 0 6 < / i n t > < / v a l u e > < / i t e m > < / C o l u m n W i d t h s > < C o l u m n D i s p l a y I n d e x > < i t e m > < k e y > < s t r i n g > R e n e w a b l e   P e n e t r a t i o n   f o r   I n p u t   ( % ) < / s t r i n g > < / k e y > < v a l u e > < i n t > 0 < / i n t > < / v a l u e > < / i t e m > < i t e m > < k e y > < s t r i n g > i n t e r v a l   l e n g t h   ( h o u r s ) < / s t r i n g > < / k e y > < v a l u e > < i n t > 1 < / i n t > < / v a l u e > < / i t e m > < i t e m > < k e y > < s t r i n g > o p e r a t i n g   p e r i o d   l e n g t h   ( h o u r s ) < / s t r i n g > < / k e y > < v a l u e > < i n t > 2 < / i n t > < / v a l u e > < / i t e m > < i t e m > < k e y > < s t r i n g > a d d i t i o n a l   l o o k - a h e a d   ( h o u r s ) < / s t r i n g > < / k e y > < v a l u e > < i n t > 3 < / i n t > < / v a l u e > < / i t e m > < i t e m > < k e y > < s t r i n g > o u t p u t   c a p a c i t y   ( M W ) < / s t r i n g > < / k e y > < v a l u e > < i n t > 4 < / i n t > < / v a l u e > < / i t e m > < i t e m > < k e y > < s t r i n g > i n p u t   c a p a c i t y   ( M W ) < / s t r i n g > < / k e y > < v a l u e > < i n t > 5 < / i n t > < / v a l u e > < / i t e m > < i t e m > < k e y > < s t r i n g > s t o r a g e   c a p a c i t y   ( h o u r s ) < / s t r i n g > < / k e y > < v a l u e > < i n t > 6 < / i n t > < / v a l u e > < / i t e m > < i t e m > < k e y > < s t r i n g > i n p u t   e f f i c i e n c y   ( % ) < / s t r i n g > < / k e y > < v a l u e > < i n t > 7 < / i n t > < / v a l u e > < / i t e m > < i t e m > < k e y > < s t r i n g > o u t p u t   e f f i c i e n c y   ( % ) < / s t r i n g > < / k e y > < v a l u e > < i n t > 8 < / i n t > < / v a l u e > < / i t e m > < i t e m > < k e y > < s t r i n g > i n p u t   h e a t   r a t e   ( M M B t u / M W h ) < / s t r i n g > < / k e y > < v a l u e > < i n t > 9 < / i n t > < / v a l u e > < / i t e m > < i t e m > < k e y > < s t r i n g > o u p t u t   h e a t   r a t e   ( M M B t u / M W h ) < / s t r i n g > < / k e y > < v a l u e > < i n t > 1 0 < / i n t > < / v a l u e > < / i t e m > < i t e m > < k e y > < s t r i n g > v a r i a b l e   O & a m p ; M   c o s t < / s t r i n g > < / k e y > < v a l u e > < i n t > 1 1 < / i n t > < / v a l u e > < / i t e m > < i t e m > < k e y > < s t r i n g > r e g u l a t i o n   c o s t < / s t r i n g > < / k e y > < v a l u e > < i n t > 1 2 < / i n t > < / v a l u e > < / i t e m > < i t e m > < k e y > < s t r i n g > h y d r o g e n   u s e < / s t r i n g > < / k e y > < v a l u e > < i n t > 1 3 < / i n t > < / v a l u e > < / i t e m > < i t e m > < k e y > < s t r i n g > I n p u t   L S L   l i m i t   f r a c t i o n < / s t r i n g > < / k e y > < v a l u e > < i n t > 1 4 < / i n t > < / v a l u e > < / i t e m > < i t e m > < k e y > < s t r i n g > I n p u t   r e g   u p   l i m i t   f r a c t i o n < / s t r i n g > < / k e y > < v a l u e > < i n t > 1 5 < / i n t > < / v a l u e > < / i t e m > < i t e m > < k e y > < s t r i n g > I n p u t   r e g   d o w n   l i m i t   f r a c t i o n < / s t r i n g > < / k e y > < v a l u e > < i n t > 1 6 < / i n t > < / v a l u e > < / i t e m > < i t e m > < k e y > < s t r i n g > I n p u t   s p i n i n g   r e s e r v e   l i m i t   f r a c t i o n < / s t r i n g > < / k e y > < v a l u e > < i n t > 1 7 < / i n t > < / v a l u e > < / i t e m > < i t e m > < k e y > < s t r i n g > I n p u t   s t a r t u p   c o s t   ( $ / M W - s t a r t ) < / s t r i n g > < / k e y > < v a l u e > < i n t > 1 8 < / i n t > < / v a l u e > < / i t e m > < i t e m > < k e y > < s t r i n g > I n p u t   m i n i m u m   r u n   i n t e r v a l s < / s t r i n g > < / k e y > < v a l u e > < i n t > 1 9 < / i n t > < / v a l u e > < / i t e m > < i t e m > < k e y > < s t r i n g > O u t p u t   L S L   l i m i t   f r a c t i o n < / s t r i n g > < / k e y > < v a l u e > < i n t > 2 0 < / i n t > < / v a l u e > < / i t e m > < i t e m > < k e y > < s t r i n g > O u t p u t   r e g   u p   l i m i t   f r a c t i o n < / s t r i n g > < / k e y > < v a l u e > < i n t > 2 1 < / i n t > < / v a l u e > < / i t e m > < i t e m > < k e y > < s t r i n g > O u t p u t   r e g   d o w n   l i m i t   f r a c t i o n < / s t r i n g > < / k e y > < v a l u e > < i n t > 2 2 < / i n t > < / v a l u e > < / i t e m > < i t e m > < k e y > < s t r i n g > O u t p u t   s p i n i n g   r e s e r v e   l i m i t   f r a c t i o n < / s t r i n g > < / k e y > < v a l u e > < i n t > 2 3 < / i n t > < / v a l u e > < / i t e m > < i t e m > < k e y > < s t r i n g > O u t p u t   s t a r t u p   c o s t   ( $ / M W - s t a r t ) < / s t r i n g > < / k e y > < v a l u e > < i n t > 2 4 < / i n t > < / v a l u e > < / i t e m > < i t e m > < k e y > < s t r i n g > O u t p u t   m i n i m u m   r u n   i n t e r v a l s < / s t r i n g > < / k e y > < v a l u e > < i n t > 2 5 < / i n t > < / v a l u e > < / i t e m > < i t e m > < k e y > < s t r i n g > a c t u a l   o p e r a t i n g   p r o f i t   ( $ ) < / s t r i n g > < / k e y > < v a l u e > < i n t > 2 6 < / i n t > < / v a l u e > < / i t e m > < i t e m > < k e y > < s t r i n g > t o t a l   e l e c t r i c i t y   i n p u t   ( M W h ) < / s t r i n g > < / k e y > < v a l u e > < i n t > 2 7 < / i n t > < / v a l u e > < / i t e m > < i t e m > < k e y > < s t r i n g > t o t a l   e l e c t r i c i t y   o u t p u t   ( M W h ) < / s t r i n g > < / k e y > < v a l u e > < i n t > 2 8 < / i n t > < / v a l u e > < / i t e m > < i t e m > < k e y > < s t r i n g > o u t p u t   t o   i n p u t   r a t i o < / s t r i n g > < / k e y > < v a l u e > < i n t > 2 9 < / i n t > < / v a l u e > < / i t e m > < i t e m > < k e y > < s t r i n g > i n p u t   c a p a c i t y   f a c t o r < / s t r i n g > < / k e y > < v a l u e > < i n t > 3 0 < / i n t > < / v a l u e > < / i t e m > < i t e m > < k e y > < s t r i n g > o u t p u t   c a p a c i t y   f a c t o r < / s t r i n g > < / k e y > < v a l u e > < i n t > 3 1 < / i n t > < / v a l u e > < / i t e m > < i t e m > < k e y > < s t r i n g > a v e r a g e   r e g u p   ( M W ) < / s t r i n g > < / k e y > < v a l u e > < i n t > 3 2 < / i n t > < / v a l u e > < / i t e m > < i t e m > < k e y > < s t r i n g > a v e r a g e   r e g d n   ( M W ) < / s t r i n g > < / k e y > < v a l u e > < i n t > 3 3 < / i n t > < / v a l u e > < / i t e m > < i t e m > < k e y > < s t r i n g > a v e r a g e   s p i n r e s   ( M W ) < / s t r i n g > < / k e y > < v a l u e > < i n t > 3 4 < / i n t > < / v a l u e > < / i t e m > < i t e m > < k e y > < s t r i n g > a v e r a g e   n o n s p i n r e s   ( M W ) < / s t r i n g > < / k e y > < v a l u e > < i n t > 3 5 < / i n t > < / v a l u e > < / i t e m > < i t e m > < k e y > < s t r i n g > n u m b e r   o f   i n p u t   p o w e r   s y s t e m   s t a r t s < / s t r i n g > < / k e y > < v a l u e > < i n t > 3 6 < / i n t > < / v a l u e > < / i t e m > < i t e m > < k e y > < s t r i n g > n u m b e r   o f   o u t p u t   p o w e r   s y s t e m   s t a r t s < / s t r i n g > < / k e y > < v a l u e > < i n t > 3 7 < / i n t > < / v a l u e > < / i t e m > < i t e m > < k e y > < s t r i n g > a r b i t r a g e   r e v e n u e   ( $ ) < / s t r i n g > < / k e y > < v a l u e > < i n t > 3 8 < / i n t > < / v a l u e > < / i t e m > < i t e m > < k e y > < s t r i n g > r e g u p   r e v e n u e   ( $ ) < / s t r i n g > < / k e y > < v a l u e > < i n t > 3 9 < / i n t > < / v a l u e > < / i t e m > < i t e m > < k e y > < s t r i n g > r e g d n   r e v e n u e   ( $ ) < / s t r i n g > < / k e y > < v a l u e > < i n t > 4 0 < / i n t > < / v a l u e > < / i t e m > < i t e m > < k e y > < s t r i n g > s p i n r e s   r e v e n u e   ( $ ) < / s t r i n g > < / k e y > < v a l u e > < i n t > 4 1 < / i n t > < / v a l u e > < / i t e m > < i t e m > < k e y > < s t r i n g > n o n s p i n r e s   r e v e n u e   ( $ ) < / s t r i n g > < / k e y > < v a l u e > < i n t > 4 2 < / i n t > < / v a l u e > < / i t e m > < i t e m > < k e y > < s t r i n g > h y d r o g e n   r e v e n u e   ( $ ) < / s t r i n g > < / k e y > < v a l u e > < i n t > 4 3 < / i n t > < / v a l u e > < / i t e m > < i t e m > < k e y > < s t r i n g > R E C   r e v e n u e   ( $ ) < / s t r i n g > < / k e y > < v a l u e > < i n t > 4 4 < / i n t > < / v a l u e > < / i t e m > < i t e m > < k e y > < s t r i n g > L C F S   r e v e n u e   ( $ ) < / s t r i n g > < / k e y > < v a l u e > < i n t > 4 5 < / i n t > < / v a l u e > < / i t e m > < i t e m > < k e y > < s t r i n g > s t a r t u p   c o s t s   ( $ ) < / s t r i n g > < / k e y > < v a l u e > < i n t > 4 6 < / i n t > < / v a l u e > < / i t e m > < i t e m > < k e y > < s t r i n g > F i x e d   d e m a n d   c h a r g e   ( $ ) < / s t r i n g > < / k e y > < v a l u e > < i n t > 4 7 < / i n t > < / v a l u e > < / i t e m > < i t e m > < k e y > < s t r i n g > T i m e d   d e m a n d   c h a r g e   1   ( $ ) < / s t r i n g > < / k e y > < v a l u e > < i n t > 4 8 < / i n t > < / v a l u e > < / i t e m > < i t e m > < k e y > < s t r i n g > T i m e d   d e m a n d   c h a r g e   2   ( $ ) < / s t r i n g > < / k e y > < v a l u e > < i n t > 4 9 < / i n t > < / v a l u e > < / i t e m > < i t e m > < k e y > < s t r i n g > T i m e d   d e m a n d   c h a r g e   3   ( $ ) < / s t r i n g > < / k e y > < v a l u e > < i n t > 5 0 < / i n t > < / v a l u e > < / i t e m > < i t e m > < k e y > < s t r i n g > T i m e d   d e m a n d   c h a r g e   4   ( $ ) < / s t r i n g > < / k e y > < v a l u e > < i n t > 5 1 < / i n t > < / v a l u e > < / i t e m > < i t e m > < k e y > < s t r i n g > T i m e d   d e m a n d   c h a r g e   5   ( $ ) < / s t r i n g > < / k e y > < v a l u e > < i n t > 5 2 < / i n t > < / v a l u e > < / i t e m > < i t e m > < k e y > < s t r i n g > T i m e d   d e m a n d   c h a r g e   6   ( $ ) < / s t r i n g > < / k e y > < v a l u e > < i n t > 5 3 < / i n t > < / v a l u e > < / i t e m > < i t e m > < k e y > < s t r i n g > M e t e r   c o s t   ( $ ) < / s t r i n g > < / k e y > < v a l u e > < i n t > 5 4 < / i n t > < / v a l u e > < / i t e m > < i t e m > < k e y > < s t r i n g > R e n e w a b l e   a n n u a l i z e d   c a p i t a l   c o s t   ( $ ) < / s t r i n g > < / k e y > < v a l u e > < i n t > 5 5 < / i n t > < / v a l u e > < / i t e m > < i t e m > < k e y > < s t r i n g > I n p u t   a n n u a l i z e d   c a p i t a l   c o s t   ( $ ) < / s t r i n g > < / k e y > < v a l u e > < i n t > 5 6 < / i n t > < / v a l u e > < / i t e m > < i t e m > < k e y > < s t r i n g > O u t p u t   a n n u a l i z e d   c a p i t a l   c o s t   ( $ ) < / s t r i n g > < / k e y > < v a l u e > < i n t > 5 7 < / i n t > < / v a l u e > < / i t e m > < i t e m > < k e y > < s t r i n g > H y d r o g e n   s t o r a g e   a n n u a l i z e d   c o s t   ( $ ) < / s t r i n g > < / k e y > < v a l u e > < i n t > 5 8 < / i n t > < / v a l u e > < / i t e m > < i t e m > < k e y > < s t r i n g > R e n e w a b l e   F O M   c o s t   ( $ ) < / s t r i n g > < / k e y > < v a l u e > < i n t > 5 9 < / i n t > < / v a l u e > < / i t e m > < i t e m > < k e y > < s t r i n g > I n p u t   F O M   c o s t   ( $ ) < / s t r i n g > < / k e y > < v a l u e > < i n t > 6 0 < / i n t > < / v a l u e > < / i t e m > < i t e m > < k e y > < s t r i n g > O u t p u t   F O M   c o s t   ( $ ) < / s t r i n g > < / k e y > < v a l u e > < i n t > 6 1 < / i n t > < / v a l u e > < / i t e m > < i t e m > < k e y > < s t r i n g > R e n e w a b l e   V O M   c o s t   ( $ ) < / s t r i n g > < / k e y > < v a l u e > < i n t > 6 2 < / i n t > < / v a l u e > < / i t e m > < i t e m > < k e y > < s t r i n g > I n p u t   V O M   c o s t   ( $ ) < / s t r i n g > < / k e y > < v a l u e > < i n t > 6 3 < / i n t > < / v a l u e > < / i t e m > < i t e m > < k e y > < s t r i n g > O u t p u t   V O M   c o s t   ( $ ) < / s t r i n g > < / k e y > < v a l u e > < i n t > 6 4 < / i n t > < / v a l u e > < / i t e m > < i t e m > < k e y > < s t r i n g > R e n e w a b l e   s a l e s   ( $ ) < / s t r i n g > < / k e y > < v a l u e > < i n t > 6 5 < / i n t > < / v a l u e > < / i t e m > < i t e m > < k e y > < s t r i n g > R e n e w a b l e   P e n e t r a t i o n   n e t   m e t e r   ( % ) < / s t r i n g > < / k e y > < v a l u e > < i n t > 6 6 < / i n t > < / v a l u e > < / i t e m > < i t e m > < k e y > < s t r i n g > C u r t a i l m e n t   ( M W h ) < / s t r i n g > < / k e y > < v a l u e > < i n t > 6 7 < / i n t > < / v a l u e > < / i t e m > < i t e m > < k e y > < s t r i n g > S t o r a g e   r e v e n u e   ( $ ) < / s t r i n g > < / k e y > < v a l u e > < i n t > 6 8 < / i n t > < / v a l u e > < / i t e m > < i t e m > < k e y > < s t r i n g > R e n e w a b l e   o n l y   r e v e n u e   ( $ ) < / s t r i n g > < / k e y > < v a l u e > < i n t > 6 9 < / i n t > < / v a l u e > < / i t e m > < i t e m > < k e y > < s t r i n g > R e n e w a b l e   m a x   r e v e n u e   ( $ ) < / s t r i n g > < / k e y > < v a l u e > < i n t > 7 0 < / i n t > < / v a l u e > < / i t e m > < i t e m > < k e y > < s t r i n g > R e n e w a b l e   E l e c t r i c i t y   I n p u t   ( M W h ) < / s t r i n g > < / k e y > < v a l u e > < i n t > 7 1 < / i n t > < / v a l u e > < / i t e m > < i t e m > < k e y > < s t r i n g > E l e c t r i c i t y   I m p o r t   ( M W h ) < / s t r i n g > < / k e y > < v a l u e > < i n t > 7 2 < / i n t > < / v a l u e > < / i t e m > < i t e m > < k e y > < s t r i n g > U t i l i t y < / s t r i n g > < / k e y > < v a l u e > < i n t > 7 3 < / i n t > < / v a l u e > < / i t e m > < i t e m > < k e y > < s t r i n g > B l o c k < / s t r i n g > < / k e y > < v a l u e > < i n t > 7 4 < / i n t > < / v a l u e > < / i t e m > < i t e m > < k e y > < s t r i n g > S e r v i c e s < / s t r i n g > < / k e y > < v a l u e > < i n t > 7 5 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3F8ACF23-8306-471D-8DD4-CAA1EFF1E2D6}">
  <ds:schemaRefs/>
</ds:datastoreItem>
</file>

<file path=customXml/itemProps10.xml><?xml version="1.0" encoding="utf-8"?>
<ds:datastoreItem xmlns:ds="http://schemas.openxmlformats.org/officeDocument/2006/customXml" ds:itemID="{2D4EC882-087E-4E2E-B54F-5FFB07DF9D86}">
  <ds:schemaRefs/>
</ds:datastoreItem>
</file>

<file path=customXml/itemProps11.xml><?xml version="1.0" encoding="utf-8"?>
<ds:datastoreItem xmlns:ds="http://schemas.openxmlformats.org/officeDocument/2006/customXml" ds:itemID="{4AD5DDE4-6DCE-4FB3-8CA3-D9707B3A35E1}">
  <ds:schemaRefs/>
</ds:datastoreItem>
</file>

<file path=customXml/itemProps12.xml><?xml version="1.0" encoding="utf-8"?>
<ds:datastoreItem xmlns:ds="http://schemas.openxmlformats.org/officeDocument/2006/customXml" ds:itemID="{0129C3EF-110A-4185-9F5D-57F6746C08F7}">
  <ds:schemaRefs/>
</ds:datastoreItem>
</file>

<file path=customXml/itemProps13.xml><?xml version="1.0" encoding="utf-8"?>
<ds:datastoreItem xmlns:ds="http://schemas.openxmlformats.org/officeDocument/2006/customXml" ds:itemID="{A4044CFA-E751-4666-ADCC-00A171825E85}">
  <ds:schemaRefs/>
</ds:datastoreItem>
</file>

<file path=customXml/itemProps14.xml><?xml version="1.0" encoding="utf-8"?>
<ds:datastoreItem xmlns:ds="http://schemas.openxmlformats.org/officeDocument/2006/customXml" ds:itemID="{763F09AC-7318-4CB2-884A-207F5FA93A73}">
  <ds:schemaRefs/>
</ds:datastoreItem>
</file>

<file path=customXml/itemProps15.xml><?xml version="1.0" encoding="utf-8"?>
<ds:datastoreItem xmlns:ds="http://schemas.openxmlformats.org/officeDocument/2006/customXml" ds:itemID="{51295650-2BA6-460A-B3B1-4EB574B2E529}">
  <ds:schemaRefs/>
</ds:datastoreItem>
</file>

<file path=customXml/itemProps16.xml><?xml version="1.0" encoding="utf-8"?>
<ds:datastoreItem xmlns:ds="http://schemas.openxmlformats.org/officeDocument/2006/customXml" ds:itemID="{DBA1CB88-A52A-4089-9659-B5B6A872266D}">
  <ds:schemaRefs/>
</ds:datastoreItem>
</file>

<file path=customXml/itemProps2.xml><?xml version="1.0" encoding="utf-8"?>
<ds:datastoreItem xmlns:ds="http://schemas.openxmlformats.org/officeDocument/2006/customXml" ds:itemID="{E62C064F-A6C0-465D-AE18-12A3DE7B271A}">
  <ds:schemaRefs/>
</ds:datastoreItem>
</file>

<file path=customXml/itemProps3.xml><?xml version="1.0" encoding="utf-8"?>
<ds:datastoreItem xmlns:ds="http://schemas.openxmlformats.org/officeDocument/2006/customXml" ds:itemID="{0DB9F0A1-D3C1-48F6-8B6D-6E8B050461AA}">
  <ds:schemaRefs/>
</ds:datastoreItem>
</file>

<file path=customXml/itemProps4.xml><?xml version="1.0" encoding="utf-8"?>
<ds:datastoreItem xmlns:ds="http://schemas.openxmlformats.org/officeDocument/2006/customXml" ds:itemID="{D1F51464-BAFB-4E87-885B-C66EA730CBCA}">
  <ds:schemaRefs/>
</ds:datastoreItem>
</file>

<file path=customXml/itemProps5.xml><?xml version="1.0" encoding="utf-8"?>
<ds:datastoreItem xmlns:ds="http://schemas.openxmlformats.org/officeDocument/2006/customXml" ds:itemID="{27F6420D-877E-4CBA-A858-AFA94ED303C2}">
  <ds:schemaRefs/>
</ds:datastoreItem>
</file>

<file path=customXml/itemProps6.xml><?xml version="1.0" encoding="utf-8"?>
<ds:datastoreItem xmlns:ds="http://schemas.openxmlformats.org/officeDocument/2006/customXml" ds:itemID="{F863FEAA-7FAB-46C1-9460-CFAF291976E2}">
  <ds:schemaRefs/>
</ds:datastoreItem>
</file>

<file path=customXml/itemProps7.xml><?xml version="1.0" encoding="utf-8"?>
<ds:datastoreItem xmlns:ds="http://schemas.openxmlformats.org/officeDocument/2006/customXml" ds:itemID="{6C0E99F5-D2AC-4FCC-BBB6-6B4CE83FEF7F}">
  <ds:schemaRefs/>
</ds:datastoreItem>
</file>

<file path=customXml/itemProps8.xml><?xml version="1.0" encoding="utf-8"?>
<ds:datastoreItem xmlns:ds="http://schemas.openxmlformats.org/officeDocument/2006/customXml" ds:itemID="{B7C9ACB8-75EF-4544-B51B-B41ED6762FE0}">
  <ds:schemaRefs/>
</ds:datastoreItem>
</file>

<file path=customXml/itemProps9.xml><?xml version="1.0" encoding="utf-8"?>
<ds:datastoreItem xmlns:ds="http://schemas.openxmlformats.org/officeDocument/2006/customXml" ds:itemID="{2A33C88E-E661-40DB-8D1B-A1580C3FCE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P1</vt:lpstr>
      <vt:lpstr>LnkTbl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Eichman</dc:creator>
  <cp:lastModifiedBy>Josh Eichman</cp:lastModifiedBy>
  <dcterms:created xsi:type="dcterms:W3CDTF">2018-08-14T09:34:21Z</dcterms:created>
  <dcterms:modified xsi:type="dcterms:W3CDTF">2018-08-14T10:30:42Z</dcterms:modified>
</cp:coreProperties>
</file>