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Data_files\TXT_files\"/>
    </mc:Choice>
  </mc:AlternateContent>
  <xr:revisionPtr revIDLastSave="0" documentId="13_ncr:1_{B8F58268-25E1-47A3-9658-4C92A79A5EE2}" xr6:coauthVersionLast="43" xr6:coauthVersionMax="43" xr10:uidLastSave="{00000000-0000-0000-0000-000000000000}"/>
  <bookViews>
    <workbookView xWindow="22932" yWindow="-108" windowWidth="23256" windowHeight="12576" xr2:uid="{00000000-000D-0000-FFFF-FFFF00000000}"/>
  </bookViews>
  <sheets>
    <sheet name="Cerone" sheetId="1" r:id="rId1"/>
    <sheet name="Chaboya" sheetId="2" r:id="rId2"/>
    <sheet name="North" sheetId="3" r:id="rId3"/>
    <sheet name="Storage" sheetId="5" r:id="rId4"/>
    <sheet name="Renewable" sheetId="7" r:id="rId5"/>
    <sheet name="LnkTbl" sheetId="4" r:id="rId6"/>
  </sheets>
  <calcPr calcId="191029"/>
  <extLst>
    <ext xmlns:x15="http://schemas.microsoft.com/office/spreadsheetml/2010/11/main" uri="{FCE2AD5D-F65C-4FA6-A056-5C36A1767C68}">
      <x15:dataModel>
        <x15:modelTables>
          <x15:modelTable id="Summary_18c0df2f-6e89-49b3-913b-2a860b1c6462" name="Summary" connection="Custom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7" i="1" l="1"/>
  <c r="P102" i="1"/>
  <c r="P103" i="1"/>
  <c r="P104" i="1"/>
  <c r="P105" i="1"/>
  <c r="P106" i="1"/>
  <c r="P107" i="1"/>
  <c r="P108" i="1"/>
  <c r="P109" i="1"/>
  <c r="P101" i="1"/>
  <c r="M106" i="1"/>
  <c r="M107" i="1"/>
  <c r="M108" i="1"/>
  <c r="M105" i="1"/>
  <c r="M104" i="1"/>
  <c r="M103" i="1"/>
  <c r="M102" i="1"/>
  <c r="M101" i="1"/>
  <c r="B101" i="1" a="1"/>
  <c r="B101" i="1" s="1"/>
  <c r="B100" i="1" a="1"/>
  <c r="B100" i="1" s="1"/>
  <c r="B99" i="3" a="1"/>
  <c r="B98" i="3" a="1"/>
  <c r="B99" i="2" a="1"/>
  <c r="B98" i="2" a="1"/>
  <c r="I100" i="1"/>
  <c r="B99" i="1" a="1"/>
  <c r="B98" i="1" a="1"/>
  <c r="E7" i="7"/>
  <c r="D7" i="7"/>
  <c r="C7" i="7"/>
  <c r="B85" i="1" a="1"/>
  <c r="B83" i="1" a="1"/>
  <c r="B92" i="3" l="1" a="1"/>
  <c r="B91" i="3" a="1"/>
  <c r="B92" i="2" a="1"/>
  <c r="B91" i="2" a="1"/>
  <c r="B92" i="1" a="1"/>
  <c r="B92" i="1" s="1"/>
  <c r="B91" i="1" a="1"/>
  <c r="C93" i="1" l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B93" i="1"/>
  <c r="E92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B85" i="3" l="1" a="1"/>
  <c r="B85" i="2" a="1"/>
  <c r="B83" i="2" a="1"/>
  <c r="E17" i="5" l="1"/>
  <c r="E54" i="1" l="1"/>
  <c r="C60" i="1" l="1"/>
  <c r="C61" i="1"/>
  <c r="D11" i="5"/>
  <c r="C11" i="5"/>
  <c r="B11" i="5"/>
  <c r="D10" i="5"/>
  <c r="C10" i="5"/>
  <c r="B10" i="5"/>
  <c r="F53" i="3" l="1"/>
  <c r="F54" i="3"/>
  <c r="F53" i="2"/>
  <c r="F54" i="2"/>
  <c r="H2" i="4" l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AT2" i="4" s="1"/>
  <c r="AU2" i="4" s="1"/>
  <c r="AV2" i="4" s="1"/>
  <c r="AW2" i="4" s="1"/>
  <c r="AX2" i="4" s="1"/>
  <c r="AY2" i="4" s="1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BR2" i="4" s="1"/>
  <c r="BS2" i="4" s="1"/>
  <c r="BT2" i="4" s="1"/>
  <c r="BU2" i="4" s="1"/>
  <c r="BV2" i="4" s="1"/>
  <c r="BW2" i="4" s="1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CP2" i="4" s="1"/>
  <c r="CQ2" i="4" s="1"/>
  <c r="CR2" i="4" s="1"/>
  <c r="CS2" i="4" s="1"/>
  <c r="CT2" i="4" s="1"/>
  <c r="CU2" i="4" s="1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DN2" i="4" s="1"/>
  <c r="DO2" i="4" s="1"/>
  <c r="DP2" i="4" s="1"/>
  <c r="DQ2" i="4" s="1"/>
  <c r="DR2" i="4" s="1"/>
  <c r="DS2" i="4" s="1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EG2" i="4" s="1"/>
  <c r="EH2" i="4" s="1"/>
  <c r="EI2" i="4" s="1"/>
  <c r="EJ2" i="4" s="1"/>
  <c r="EK2" i="4" s="1"/>
  <c r="EL2" i="4" s="1"/>
  <c r="EM2" i="4" s="1"/>
  <c r="EN2" i="4" s="1"/>
  <c r="EO2" i="4" s="1"/>
  <c r="EP2" i="4" s="1"/>
  <c r="EQ2" i="4" s="1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FJ2" i="4" s="1"/>
  <c r="FK2" i="4" s="1"/>
  <c r="FL2" i="4" s="1"/>
  <c r="FM2" i="4" s="1"/>
  <c r="FN2" i="4" s="1"/>
  <c r="FO2" i="4" s="1"/>
  <c r="FP2" i="4" s="1"/>
  <c r="FQ2" i="4" s="1"/>
  <c r="I51" i="1" l="1"/>
  <c r="I50" i="1"/>
  <c r="I49" i="1"/>
  <c r="I51" i="2"/>
  <c r="I50" i="2"/>
  <c r="I49" i="2"/>
  <c r="C4" i="4" l="1"/>
  <c r="C5" i="4"/>
  <c r="C3" i="4"/>
  <c r="D4" i="4"/>
  <c r="D5" i="4"/>
  <c r="D6" i="4"/>
  <c r="D7" i="4"/>
  <c r="D8" i="4"/>
  <c r="D9" i="4"/>
  <c r="D10" i="4"/>
  <c r="D11" i="4"/>
  <c r="D3" i="4"/>
  <c r="F7" i="4"/>
  <c r="F10" i="4" s="1"/>
  <c r="F8" i="4"/>
  <c r="F11" i="4" s="1"/>
  <c r="F6" i="4"/>
  <c r="F9" i="4" s="1"/>
  <c r="A9" i="4"/>
  <c r="C9" i="4" s="1"/>
  <c r="A7" i="4"/>
  <c r="A10" i="4" s="1"/>
  <c r="C10" i="4" s="1"/>
  <c r="A8" i="4"/>
  <c r="C8" i="4" s="1"/>
  <c r="A6" i="4"/>
  <c r="D45" i="1" l="1"/>
  <c r="H45" i="1"/>
  <c r="L45" i="1"/>
  <c r="P45" i="1"/>
  <c r="T45" i="1"/>
  <c r="X45" i="1"/>
  <c r="AB45" i="1"/>
  <c r="AF45" i="1"/>
  <c r="AJ45" i="1"/>
  <c r="AN45" i="1"/>
  <c r="AR45" i="1"/>
  <c r="AV45" i="1"/>
  <c r="AZ45" i="1"/>
  <c r="BD45" i="1"/>
  <c r="BH45" i="1"/>
  <c r="BL45" i="1"/>
  <c r="BP45" i="1"/>
  <c r="BT45" i="1"/>
  <c r="BX45" i="1"/>
  <c r="CB45" i="1"/>
  <c r="CF45" i="1"/>
  <c r="CJ45" i="1"/>
  <c r="CN45" i="1"/>
  <c r="CR45" i="1"/>
  <c r="CV45" i="1"/>
  <c r="CZ45" i="1"/>
  <c r="DD45" i="1"/>
  <c r="DH45" i="1"/>
  <c r="DL45" i="1"/>
  <c r="DP45" i="1"/>
  <c r="E45" i="1"/>
  <c r="I45" i="1"/>
  <c r="M45" i="1"/>
  <c r="Q45" i="1"/>
  <c r="U45" i="1"/>
  <c r="Y45" i="1"/>
  <c r="AC45" i="1"/>
  <c r="AG45" i="1"/>
  <c r="AK45" i="1"/>
  <c r="AO45" i="1"/>
  <c r="AS45" i="1"/>
  <c r="AW45" i="1"/>
  <c r="BA45" i="1"/>
  <c r="BE45" i="1"/>
  <c r="BI45" i="1"/>
  <c r="BM45" i="1"/>
  <c r="BQ45" i="1"/>
  <c r="BU45" i="1"/>
  <c r="BY45" i="1"/>
  <c r="CC45" i="1"/>
  <c r="CG45" i="1"/>
  <c r="CK45" i="1"/>
  <c r="CO45" i="1"/>
  <c r="CS45" i="1"/>
  <c r="CW45" i="1"/>
  <c r="DA45" i="1"/>
  <c r="DE45" i="1"/>
  <c r="DI45" i="1"/>
  <c r="DM45" i="1"/>
  <c r="DQ45" i="1"/>
  <c r="F45" i="1"/>
  <c r="J45" i="1"/>
  <c r="N45" i="1"/>
  <c r="R45" i="1"/>
  <c r="V45" i="1"/>
  <c r="Z45" i="1"/>
  <c r="AD45" i="1"/>
  <c r="AH45" i="1"/>
  <c r="AL45" i="1"/>
  <c r="AP45" i="1"/>
  <c r="AT45" i="1"/>
  <c r="AX45" i="1"/>
  <c r="BB45" i="1"/>
  <c r="BF45" i="1"/>
  <c r="BJ45" i="1"/>
  <c r="BN45" i="1"/>
  <c r="BR45" i="1"/>
  <c r="BV45" i="1"/>
  <c r="BZ45" i="1"/>
  <c r="CD45" i="1"/>
  <c r="CH45" i="1"/>
  <c r="CL45" i="1"/>
  <c r="CP45" i="1"/>
  <c r="CT45" i="1"/>
  <c r="CX45" i="1"/>
  <c r="DB45" i="1"/>
  <c r="DF45" i="1"/>
  <c r="DJ45" i="1"/>
  <c r="DN45" i="1"/>
  <c r="B45" i="1"/>
  <c r="C45" i="1"/>
  <c r="G45" i="1"/>
  <c r="K45" i="1"/>
  <c r="O45" i="1"/>
  <c r="S45" i="1"/>
  <c r="W45" i="1"/>
  <c r="AA45" i="1"/>
  <c r="AE45" i="1"/>
  <c r="AI45" i="1"/>
  <c r="AM45" i="1"/>
  <c r="AQ45" i="1"/>
  <c r="AU45" i="1"/>
  <c r="AY45" i="1"/>
  <c r="BC45" i="1"/>
  <c r="BG45" i="1"/>
  <c r="BK45" i="1"/>
  <c r="BO45" i="1"/>
  <c r="BS45" i="1"/>
  <c r="BW45" i="1"/>
  <c r="CA45" i="1"/>
  <c r="CE45" i="1"/>
  <c r="CI45" i="1"/>
  <c r="CM45" i="1"/>
  <c r="CQ45" i="1"/>
  <c r="CU45" i="1"/>
  <c r="CY45" i="1"/>
  <c r="DC45" i="1"/>
  <c r="DG45" i="1"/>
  <c r="DK45" i="1"/>
  <c r="DO45" i="1"/>
  <c r="C6" i="4"/>
  <c r="C7" i="4"/>
  <c r="A11" i="4"/>
  <c r="C11" i="4" s="1"/>
  <c r="C54" i="1"/>
  <c r="I51" i="3"/>
  <c r="E51" i="3" a="1"/>
  <c r="I50" i="3"/>
  <c r="E50" i="3"/>
  <c r="F50" i="3" s="1"/>
  <c r="I49" i="3"/>
  <c r="E51" i="2" a="1"/>
  <c r="E50" i="2"/>
  <c r="F50" i="2" s="1"/>
  <c r="E50" i="1"/>
  <c r="F50" i="1" s="1"/>
  <c r="E51" i="1" a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B1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B1" i="2"/>
  <c r="B91" i="1" l="1"/>
  <c r="E91" i="1" s="1"/>
  <c r="E51" i="1"/>
  <c r="F51" i="1" s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B35" i="1"/>
  <c r="C38" i="1" l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B38" i="1"/>
  <c r="C77" i="1" l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B77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B76" i="1"/>
  <c r="B67" i="1" l="1"/>
  <c r="B67" i="2" s="1"/>
  <c r="B66" i="3"/>
  <c r="A66" i="3"/>
  <c r="C66" i="3"/>
  <c r="D66" i="3"/>
  <c r="E66" i="3"/>
  <c r="F66" i="3"/>
  <c r="G66" i="3"/>
  <c r="A67" i="3"/>
  <c r="C67" i="3"/>
  <c r="D67" i="3"/>
  <c r="E67" i="3"/>
  <c r="F67" i="3"/>
  <c r="G67" i="3"/>
  <c r="A68" i="3"/>
  <c r="B68" i="3"/>
  <c r="C68" i="3"/>
  <c r="D68" i="3"/>
  <c r="E68" i="3"/>
  <c r="F68" i="3"/>
  <c r="G68" i="3"/>
  <c r="A69" i="3"/>
  <c r="B69" i="3"/>
  <c r="C69" i="3"/>
  <c r="D69" i="3"/>
  <c r="E69" i="3"/>
  <c r="F69" i="3"/>
  <c r="G69" i="3"/>
  <c r="A66" i="2"/>
  <c r="C66" i="2"/>
  <c r="D66" i="2"/>
  <c r="E66" i="2"/>
  <c r="F66" i="2"/>
  <c r="G66" i="2"/>
  <c r="A67" i="2"/>
  <c r="C67" i="2"/>
  <c r="D67" i="2"/>
  <c r="E67" i="2"/>
  <c r="F67" i="2"/>
  <c r="G67" i="2"/>
  <c r="A68" i="2"/>
  <c r="B68" i="2"/>
  <c r="C68" i="2"/>
  <c r="D68" i="2"/>
  <c r="E68" i="2"/>
  <c r="F68" i="2"/>
  <c r="G68" i="2"/>
  <c r="A69" i="2"/>
  <c r="B69" i="2"/>
  <c r="C69" i="2"/>
  <c r="D69" i="2"/>
  <c r="E69" i="2"/>
  <c r="F69" i="2"/>
  <c r="G69" i="2"/>
  <c r="G65" i="3"/>
  <c r="F65" i="3"/>
  <c r="E65" i="3"/>
  <c r="D65" i="3"/>
  <c r="C65" i="3"/>
  <c r="B65" i="3"/>
  <c r="A65" i="3"/>
  <c r="G64" i="3"/>
  <c r="F64" i="3"/>
  <c r="E64" i="3"/>
  <c r="D64" i="3"/>
  <c r="C64" i="3"/>
  <c r="B64" i="3"/>
  <c r="A64" i="3"/>
  <c r="G63" i="3"/>
  <c r="F63" i="3"/>
  <c r="E63" i="3"/>
  <c r="D63" i="3"/>
  <c r="C63" i="3"/>
  <c r="B63" i="3"/>
  <c r="A63" i="3"/>
  <c r="G62" i="3"/>
  <c r="F62" i="3"/>
  <c r="E62" i="3"/>
  <c r="D62" i="3"/>
  <c r="C62" i="3"/>
  <c r="B62" i="3"/>
  <c r="A62" i="3"/>
  <c r="G61" i="3"/>
  <c r="F61" i="3"/>
  <c r="E61" i="3"/>
  <c r="D61" i="3"/>
  <c r="C61" i="3"/>
  <c r="B61" i="3"/>
  <c r="A61" i="3"/>
  <c r="G60" i="3"/>
  <c r="F60" i="3"/>
  <c r="E60" i="3"/>
  <c r="D60" i="3"/>
  <c r="C60" i="3"/>
  <c r="B60" i="3"/>
  <c r="A60" i="3"/>
  <c r="G59" i="3"/>
  <c r="F59" i="3"/>
  <c r="E59" i="3"/>
  <c r="D59" i="3"/>
  <c r="C59" i="3"/>
  <c r="B59" i="3"/>
  <c r="A59" i="3"/>
  <c r="G58" i="3"/>
  <c r="F58" i="3"/>
  <c r="E58" i="3"/>
  <c r="D58" i="3"/>
  <c r="C58" i="3"/>
  <c r="B58" i="3"/>
  <c r="A58" i="3"/>
  <c r="G57" i="3"/>
  <c r="F57" i="3"/>
  <c r="E57" i="3"/>
  <c r="D57" i="3"/>
  <c r="C57" i="3"/>
  <c r="B57" i="3"/>
  <c r="B92" i="3" s="1"/>
  <c r="G92" i="1" s="1"/>
  <c r="A57" i="3"/>
  <c r="G56" i="3"/>
  <c r="F56" i="3"/>
  <c r="E56" i="3"/>
  <c r="D56" i="3"/>
  <c r="A56" i="3"/>
  <c r="G55" i="3"/>
  <c r="F55" i="3"/>
  <c r="E55" i="3"/>
  <c r="D55" i="3"/>
  <c r="C55" i="3"/>
  <c r="B55" i="3"/>
  <c r="A55" i="3"/>
  <c r="G54" i="3"/>
  <c r="E54" i="3"/>
  <c r="D54" i="3"/>
  <c r="C54" i="3"/>
  <c r="B54" i="3"/>
  <c r="A54" i="3"/>
  <c r="G53" i="3"/>
  <c r="E53" i="3"/>
  <c r="D53" i="3"/>
  <c r="C53" i="3"/>
  <c r="B53" i="3"/>
  <c r="A53" i="3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G65" i="2"/>
  <c r="F65" i="2"/>
  <c r="E65" i="2"/>
  <c r="D65" i="2"/>
  <c r="C65" i="2"/>
  <c r="B65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G57" i="2"/>
  <c r="F57" i="2"/>
  <c r="E57" i="2"/>
  <c r="D57" i="2"/>
  <c r="C57" i="2"/>
  <c r="B57" i="2"/>
  <c r="B92" i="2" s="1"/>
  <c r="F92" i="1" s="1"/>
  <c r="G56" i="2"/>
  <c r="F56" i="2"/>
  <c r="E56" i="2"/>
  <c r="D56" i="2"/>
  <c r="G55" i="2"/>
  <c r="F55" i="2"/>
  <c r="E55" i="2"/>
  <c r="D55" i="2"/>
  <c r="C55" i="2"/>
  <c r="B55" i="2"/>
  <c r="G54" i="2"/>
  <c r="E54" i="2"/>
  <c r="D54" i="2"/>
  <c r="C54" i="2"/>
  <c r="B54" i="2"/>
  <c r="G53" i="2"/>
  <c r="E53" i="2"/>
  <c r="D53" i="2"/>
  <c r="C53" i="2"/>
  <c r="B53" i="2"/>
  <c r="DN10" i="3" l="1"/>
  <c r="DJ10" i="3"/>
  <c r="DF10" i="3"/>
  <c r="DB10" i="3"/>
  <c r="CX10" i="3"/>
  <c r="CT10" i="3"/>
  <c r="CP10" i="3"/>
  <c r="CL10" i="3"/>
  <c r="CH10" i="3"/>
  <c r="CD10" i="3"/>
  <c r="BZ10" i="3"/>
  <c r="BV10" i="3"/>
  <c r="BR10" i="3"/>
  <c r="BN10" i="3"/>
  <c r="BJ10" i="3"/>
  <c r="BF10" i="3"/>
  <c r="BB10" i="3"/>
  <c r="AX10" i="3"/>
  <c r="AT10" i="3"/>
  <c r="AP10" i="3"/>
  <c r="AL10" i="3"/>
  <c r="AH10" i="3"/>
  <c r="AD10" i="3"/>
  <c r="Z10" i="3"/>
  <c r="V10" i="3"/>
  <c r="R10" i="3"/>
  <c r="N10" i="3"/>
  <c r="J10" i="3"/>
  <c r="F10" i="3"/>
  <c r="B10" i="3"/>
  <c r="DM10" i="3"/>
  <c r="DL10" i="3"/>
  <c r="DK10" i="3"/>
  <c r="DG10" i="3"/>
  <c r="DC10" i="3"/>
  <c r="CY10" i="3"/>
  <c r="CU10" i="3"/>
  <c r="CQ10" i="3"/>
  <c r="CM10" i="3"/>
  <c r="CI10" i="3"/>
  <c r="CE10" i="3"/>
  <c r="CA10" i="3"/>
  <c r="BW10" i="3"/>
  <c r="BS10" i="3"/>
  <c r="BO10" i="3"/>
  <c r="BK10" i="3"/>
  <c r="BG10" i="3"/>
  <c r="BC10" i="3"/>
  <c r="AY10" i="3"/>
  <c r="AU10" i="3"/>
  <c r="AQ10" i="3"/>
  <c r="AM10" i="3"/>
  <c r="AI10" i="3"/>
  <c r="AE10" i="3"/>
  <c r="AA10" i="3"/>
  <c r="W10" i="3"/>
  <c r="S10" i="3"/>
  <c r="O10" i="3"/>
  <c r="K10" i="3"/>
  <c r="G10" i="3"/>
  <c r="C10" i="3"/>
  <c r="DI10" i="3"/>
  <c r="DA10" i="3"/>
  <c r="CS10" i="3"/>
  <c r="CK10" i="3"/>
  <c r="CC10" i="3"/>
  <c r="BU10" i="3"/>
  <c r="BM10" i="3"/>
  <c r="BE10" i="3"/>
  <c r="AW10" i="3"/>
  <c r="AO10" i="3"/>
  <c r="AG10" i="3"/>
  <c r="Y10" i="3"/>
  <c r="Q10" i="3"/>
  <c r="I10" i="3"/>
  <c r="CR10" i="3"/>
  <c r="CJ10" i="3"/>
  <c r="CB10" i="3"/>
  <c r="BT10" i="3"/>
  <c r="BL10" i="3"/>
  <c r="BD10" i="3"/>
  <c r="AV10" i="3"/>
  <c r="AN10" i="3"/>
  <c r="AF10" i="3"/>
  <c r="X10" i="3"/>
  <c r="P10" i="3"/>
  <c r="H10" i="3"/>
  <c r="DH10" i="3"/>
  <c r="CZ10" i="3"/>
  <c r="DE10" i="3"/>
  <c r="CW10" i="3"/>
  <c r="CO10" i="3"/>
  <c r="CG10" i="3"/>
  <c r="BY10" i="3"/>
  <c r="BQ10" i="3"/>
  <c r="BI10" i="3"/>
  <c r="BA10" i="3"/>
  <c r="AS10" i="3"/>
  <c r="AK10" i="3"/>
  <c r="AC10" i="3"/>
  <c r="U10" i="3"/>
  <c r="M10" i="3"/>
  <c r="E10" i="3"/>
  <c r="DD10" i="3"/>
  <c r="CV10" i="3"/>
  <c r="CN10" i="3"/>
  <c r="CF10" i="3"/>
  <c r="BX10" i="3"/>
  <c r="BP10" i="3"/>
  <c r="BH10" i="3"/>
  <c r="AZ10" i="3"/>
  <c r="AR10" i="3"/>
  <c r="AJ10" i="3"/>
  <c r="AB10" i="3"/>
  <c r="T10" i="3"/>
  <c r="L10" i="3"/>
  <c r="D10" i="3"/>
  <c r="FI10" i="2"/>
  <c r="FE10" i="2"/>
  <c r="FA10" i="2"/>
  <c r="EW10" i="2"/>
  <c r="ES10" i="2"/>
  <c r="EO10" i="2"/>
  <c r="EK10" i="2"/>
  <c r="EG10" i="2"/>
  <c r="EC10" i="2"/>
  <c r="DY10" i="2"/>
  <c r="DU10" i="2"/>
  <c r="DQ10" i="2"/>
  <c r="DM10" i="2"/>
  <c r="DI10" i="2"/>
  <c r="DE10" i="2"/>
  <c r="DA10" i="2"/>
  <c r="CW10" i="2"/>
  <c r="CS10" i="2"/>
  <c r="CO10" i="2"/>
  <c r="CK10" i="2"/>
  <c r="CG10" i="2"/>
  <c r="CC10" i="2"/>
  <c r="BY10" i="2"/>
  <c r="BU10" i="2"/>
  <c r="BQ10" i="2"/>
  <c r="BM10" i="2"/>
  <c r="BI10" i="2"/>
  <c r="BE10" i="2"/>
  <c r="BA10" i="2"/>
  <c r="FJ10" i="2"/>
  <c r="FF10" i="2"/>
  <c r="FB10" i="2"/>
  <c r="EX10" i="2"/>
  <c r="ET10" i="2"/>
  <c r="EP10" i="2"/>
  <c r="EL10" i="2"/>
  <c r="EH10" i="2"/>
  <c r="ED10" i="2"/>
  <c r="DZ10" i="2"/>
  <c r="DV10" i="2"/>
  <c r="DR10" i="2"/>
  <c r="DN10" i="2"/>
  <c r="DJ10" i="2"/>
  <c r="DF10" i="2"/>
  <c r="DB10" i="2"/>
  <c r="CX10" i="2"/>
  <c r="CT10" i="2"/>
  <c r="CP10" i="2"/>
  <c r="CL10" i="2"/>
  <c r="CH10" i="2"/>
  <c r="CD10" i="2"/>
  <c r="BZ10" i="2"/>
  <c r="BV10" i="2"/>
  <c r="BR10" i="2"/>
  <c r="BN10" i="2"/>
  <c r="BJ10" i="2"/>
  <c r="BF10" i="2"/>
  <c r="BB10" i="2"/>
  <c r="AX10" i="2"/>
  <c r="AT10" i="2"/>
  <c r="AP10" i="2"/>
  <c r="AL10" i="2"/>
  <c r="AH10" i="2"/>
  <c r="AD10" i="2"/>
  <c r="Z10" i="2"/>
  <c r="V10" i="2"/>
  <c r="R10" i="2"/>
  <c r="N10" i="2"/>
  <c r="J10" i="2"/>
  <c r="F10" i="2"/>
  <c r="B10" i="2"/>
  <c r="AW10" i="2"/>
  <c r="AS10" i="2"/>
  <c r="AO10" i="2"/>
  <c r="AK10" i="2"/>
  <c r="AG10" i="2"/>
  <c r="AC10" i="2"/>
  <c r="Y10" i="2"/>
  <c r="U10" i="2"/>
  <c r="Q10" i="2"/>
  <c r="M10" i="2"/>
  <c r="I10" i="2"/>
  <c r="E10" i="2"/>
  <c r="FL10" i="2"/>
  <c r="FD10" i="2"/>
  <c r="EV10" i="2"/>
  <c r="EN10" i="2"/>
  <c r="EF10" i="2"/>
  <c r="DX10" i="2"/>
  <c r="DP10" i="2"/>
  <c r="DH10" i="2"/>
  <c r="CZ10" i="2"/>
  <c r="CR10" i="2"/>
  <c r="CJ10" i="2"/>
  <c r="CB10" i="2"/>
  <c r="BT10" i="2"/>
  <c r="BL10" i="2"/>
  <c r="BD10" i="2"/>
  <c r="AV10" i="2"/>
  <c r="AN10" i="2"/>
  <c r="AF10" i="2"/>
  <c r="X10" i="2"/>
  <c r="P10" i="2"/>
  <c r="H10" i="2"/>
  <c r="FK10" i="2"/>
  <c r="FC10" i="2"/>
  <c r="EU10" i="2"/>
  <c r="EM10" i="2"/>
  <c r="EE10" i="2"/>
  <c r="DW10" i="2"/>
  <c r="DO10" i="2"/>
  <c r="DG10" i="2"/>
  <c r="CY10" i="2"/>
  <c r="CQ10" i="2"/>
  <c r="CI10" i="2"/>
  <c r="CA10" i="2"/>
  <c r="BS10" i="2"/>
  <c r="BK10" i="2"/>
  <c r="BC10" i="2"/>
  <c r="AU10" i="2"/>
  <c r="AM10" i="2"/>
  <c r="AE10" i="2"/>
  <c r="W10" i="2"/>
  <c r="O10" i="2"/>
  <c r="G10" i="2"/>
  <c r="FH10" i="2"/>
  <c r="EZ10" i="2"/>
  <c r="ER10" i="2"/>
  <c r="EJ10" i="2"/>
  <c r="EB10" i="2"/>
  <c r="DT10" i="2"/>
  <c r="DL10" i="2"/>
  <c r="DD10" i="2"/>
  <c r="CV10" i="2"/>
  <c r="CN10" i="2"/>
  <c r="CF10" i="2"/>
  <c r="BX10" i="2"/>
  <c r="BP10" i="2"/>
  <c r="BH10" i="2"/>
  <c r="AZ10" i="2"/>
  <c r="AR10" i="2"/>
  <c r="AJ10" i="2"/>
  <c r="AB10" i="2"/>
  <c r="T10" i="2"/>
  <c r="L10" i="2"/>
  <c r="D10" i="2"/>
  <c r="FG10" i="2"/>
  <c r="EY10" i="2"/>
  <c r="EQ10" i="2"/>
  <c r="EI10" i="2"/>
  <c r="EA10" i="2"/>
  <c r="DS10" i="2"/>
  <c r="DK10" i="2"/>
  <c r="DC10" i="2"/>
  <c r="CU10" i="2"/>
  <c r="CM10" i="2"/>
  <c r="CE10" i="2"/>
  <c r="BW10" i="2"/>
  <c r="BO10" i="2"/>
  <c r="BG10" i="2"/>
  <c r="AY10" i="2"/>
  <c r="AQ10" i="2"/>
  <c r="AI10" i="2"/>
  <c r="AA10" i="2"/>
  <c r="S10" i="2"/>
  <c r="K10" i="2"/>
  <c r="C10" i="2"/>
  <c r="C45" i="3"/>
  <c r="C38" i="3" s="1"/>
  <c r="G45" i="3"/>
  <c r="G38" i="3" s="1"/>
  <c r="K45" i="3"/>
  <c r="O45" i="3"/>
  <c r="O38" i="3" s="1"/>
  <c r="S45" i="3"/>
  <c r="S38" i="3" s="1"/>
  <c r="W45" i="3"/>
  <c r="W38" i="3" s="1"/>
  <c r="AA45" i="3"/>
  <c r="AA38" i="3" s="1"/>
  <c r="AE45" i="3"/>
  <c r="AE38" i="3" s="1"/>
  <c r="AI45" i="3"/>
  <c r="AI38" i="3" s="1"/>
  <c r="AM45" i="3"/>
  <c r="AM38" i="3" s="1"/>
  <c r="AQ45" i="3"/>
  <c r="AQ38" i="3" s="1"/>
  <c r="AU45" i="3"/>
  <c r="AU38" i="3" s="1"/>
  <c r="AY45" i="3"/>
  <c r="AY38" i="3" s="1"/>
  <c r="BC45" i="3"/>
  <c r="BC38" i="3" s="1"/>
  <c r="BG45" i="3"/>
  <c r="BK45" i="3"/>
  <c r="BK38" i="3" s="1"/>
  <c r="BO45" i="3"/>
  <c r="BO38" i="3" s="1"/>
  <c r="BS45" i="3"/>
  <c r="BS38" i="3" s="1"/>
  <c r="BW45" i="3"/>
  <c r="BW38" i="3" s="1"/>
  <c r="CA45" i="3"/>
  <c r="CA38" i="3" s="1"/>
  <c r="CE45" i="3"/>
  <c r="CE38" i="3" s="1"/>
  <c r="CI45" i="3"/>
  <c r="CI38" i="3" s="1"/>
  <c r="CM45" i="3"/>
  <c r="CM38" i="3" s="1"/>
  <c r="CQ45" i="3"/>
  <c r="CQ38" i="3" s="1"/>
  <c r="CU45" i="3"/>
  <c r="CU38" i="3" s="1"/>
  <c r="CY45" i="3"/>
  <c r="CY38" i="3" s="1"/>
  <c r="DC45" i="3"/>
  <c r="DC38" i="3" s="1"/>
  <c r="DG45" i="3"/>
  <c r="DG38" i="3" s="1"/>
  <c r="DK45" i="3"/>
  <c r="DK38" i="3" s="1"/>
  <c r="B45" i="3"/>
  <c r="D45" i="3"/>
  <c r="D38" i="3" s="1"/>
  <c r="H45" i="3"/>
  <c r="H38" i="3" s="1"/>
  <c r="L45" i="3"/>
  <c r="P45" i="3"/>
  <c r="P38" i="3" s="1"/>
  <c r="T45" i="3"/>
  <c r="T38" i="3" s="1"/>
  <c r="X45" i="3"/>
  <c r="X38" i="3" s="1"/>
  <c r="AB45" i="3"/>
  <c r="AB38" i="3" s="1"/>
  <c r="AF45" i="3"/>
  <c r="AF38" i="3" s="1"/>
  <c r="AJ45" i="3"/>
  <c r="AJ38" i="3" s="1"/>
  <c r="AN45" i="3"/>
  <c r="AN38" i="3" s="1"/>
  <c r="AR45" i="3"/>
  <c r="AV45" i="3"/>
  <c r="AV38" i="3" s="1"/>
  <c r="AZ45" i="3"/>
  <c r="AZ38" i="3" s="1"/>
  <c r="BD45" i="3"/>
  <c r="BD38" i="3" s="1"/>
  <c r="BH45" i="3"/>
  <c r="BL45" i="3"/>
  <c r="BL38" i="3" s="1"/>
  <c r="BP45" i="3"/>
  <c r="BP38" i="3" s="1"/>
  <c r="BT45" i="3"/>
  <c r="BT38" i="3" s="1"/>
  <c r="BX45" i="3"/>
  <c r="BX38" i="3" s="1"/>
  <c r="CB45" i="3"/>
  <c r="CB38" i="3" s="1"/>
  <c r="CF45" i="3"/>
  <c r="CF38" i="3" s="1"/>
  <c r="CJ45" i="3"/>
  <c r="CJ38" i="3" s="1"/>
  <c r="CN45" i="3"/>
  <c r="CR45" i="3"/>
  <c r="CR38" i="3" s="1"/>
  <c r="CV45" i="3"/>
  <c r="CV38" i="3" s="1"/>
  <c r="CZ45" i="3"/>
  <c r="CZ38" i="3" s="1"/>
  <c r="DD45" i="3"/>
  <c r="DD38" i="3" s="1"/>
  <c r="DH45" i="3"/>
  <c r="DH38" i="3" s="1"/>
  <c r="DL45" i="3"/>
  <c r="DL38" i="3" s="1"/>
  <c r="E45" i="3"/>
  <c r="E38" i="3" s="1"/>
  <c r="I45" i="3"/>
  <c r="I38" i="3" s="1"/>
  <c r="M45" i="3"/>
  <c r="M38" i="3" s="1"/>
  <c r="Q45" i="3"/>
  <c r="Q38" i="3" s="1"/>
  <c r="U45" i="3"/>
  <c r="U38" i="3" s="1"/>
  <c r="Y45" i="3"/>
  <c r="Y38" i="3" s="1"/>
  <c r="AC45" i="3"/>
  <c r="AC38" i="3" s="1"/>
  <c r="AG45" i="3"/>
  <c r="AG38" i="3" s="1"/>
  <c r="AK45" i="3"/>
  <c r="AK38" i="3" s="1"/>
  <c r="AO45" i="3"/>
  <c r="AO38" i="3" s="1"/>
  <c r="AS45" i="3"/>
  <c r="AS38" i="3" s="1"/>
  <c r="AW45" i="3"/>
  <c r="AW38" i="3" s="1"/>
  <c r="BA45" i="3"/>
  <c r="BA38" i="3" s="1"/>
  <c r="BE45" i="3"/>
  <c r="BE38" i="3" s="1"/>
  <c r="BI45" i="3"/>
  <c r="BI38" i="3" s="1"/>
  <c r="BM45" i="3"/>
  <c r="BM38" i="3" s="1"/>
  <c r="BQ45" i="3"/>
  <c r="BQ38" i="3" s="1"/>
  <c r="BU45" i="3"/>
  <c r="BU38" i="3" s="1"/>
  <c r="BY45" i="3"/>
  <c r="BY38" i="3" s="1"/>
  <c r="CC45" i="3"/>
  <c r="CC38" i="3" s="1"/>
  <c r="CG45" i="3"/>
  <c r="CG38" i="3" s="1"/>
  <c r="CK45" i="3"/>
  <c r="CK38" i="3" s="1"/>
  <c r="CO45" i="3"/>
  <c r="CO38" i="3" s="1"/>
  <c r="CS45" i="3"/>
  <c r="CS38" i="3" s="1"/>
  <c r="CW45" i="3"/>
  <c r="CW38" i="3" s="1"/>
  <c r="DA45" i="3"/>
  <c r="DA38" i="3" s="1"/>
  <c r="DE45" i="3"/>
  <c r="DE38" i="3" s="1"/>
  <c r="DI45" i="3"/>
  <c r="DI38" i="3" s="1"/>
  <c r="DM45" i="3"/>
  <c r="DM38" i="3" s="1"/>
  <c r="F45" i="3"/>
  <c r="F38" i="3" s="1"/>
  <c r="J45" i="3"/>
  <c r="J38" i="3" s="1"/>
  <c r="N45" i="3"/>
  <c r="N38" i="3" s="1"/>
  <c r="R45" i="3"/>
  <c r="R38" i="3" s="1"/>
  <c r="V45" i="3"/>
  <c r="V38" i="3" s="1"/>
  <c r="Z45" i="3"/>
  <c r="Z38" i="3" s="1"/>
  <c r="AD45" i="3"/>
  <c r="AD38" i="3" s="1"/>
  <c r="AH45" i="3"/>
  <c r="AH38" i="3" s="1"/>
  <c r="AL45" i="3"/>
  <c r="AL38" i="3" s="1"/>
  <c r="AP45" i="3"/>
  <c r="AP38" i="3" s="1"/>
  <c r="AT45" i="3"/>
  <c r="AT38" i="3" s="1"/>
  <c r="AX45" i="3"/>
  <c r="AX38" i="3" s="1"/>
  <c r="BB45" i="3"/>
  <c r="BB38" i="3" s="1"/>
  <c r="BF45" i="3"/>
  <c r="BF38" i="3" s="1"/>
  <c r="BJ45" i="3"/>
  <c r="BJ38" i="3" s="1"/>
  <c r="BN45" i="3"/>
  <c r="BN38" i="3" s="1"/>
  <c r="BR45" i="3"/>
  <c r="BR38" i="3" s="1"/>
  <c r="BV45" i="3"/>
  <c r="BV38" i="3" s="1"/>
  <c r="BZ45" i="3"/>
  <c r="BZ38" i="3" s="1"/>
  <c r="CD45" i="3"/>
  <c r="CD38" i="3" s="1"/>
  <c r="CH45" i="3"/>
  <c r="CH38" i="3" s="1"/>
  <c r="CL45" i="3"/>
  <c r="CL38" i="3" s="1"/>
  <c r="CP45" i="3"/>
  <c r="CP38" i="3" s="1"/>
  <c r="CT45" i="3"/>
  <c r="CT38" i="3" s="1"/>
  <c r="CX45" i="3"/>
  <c r="CX38" i="3" s="1"/>
  <c r="DB45" i="3"/>
  <c r="DB38" i="3" s="1"/>
  <c r="DF45" i="3"/>
  <c r="DF38" i="3" s="1"/>
  <c r="DJ45" i="3"/>
  <c r="DJ38" i="3" s="1"/>
  <c r="DN45" i="3"/>
  <c r="DN38" i="3" s="1"/>
  <c r="F45" i="2"/>
  <c r="F38" i="2" s="1"/>
  <c r="J45" i="2"/>
  <c r="J38" i="2" s="1"/>
  <c r="N45" i="2"/>
  <c r="N38" i="2" s="1"/>
  <c r="R45" i="2"/>
  <c r="R38" i="2" s="1"/>
  <c r="V45" i="2"/>
  <c r="V38" i="2" s="1"/>
  <c r="Z45" i="2"/>
  <c r="Z38" i="2" s="1"/>
  <c r="AD45" i="2"/>
  <c r="AD38" i="2" s="1"/>
  <c r="AH45" i="2"/>
  <c r="AH38" i="2" s="1"/>
  <c r="AL45" i="2"/>
  <c r="AL38" i="2" s="1"/>
  <c r="AP45" i="2"/>
  <c r="AP38" i="2" s="1"/>
  <c r="AT45" i="2"/>
  <c r="AT38" i="2" s="1"/>
  <c r="AX45" i="2"/>
  <c r="AX38" i="2" s="1"/>
  <c r="BB45" i="2"/>
  <c r="BB38" i="2" s="1"/>
  <c r="BF45" i="2"/>
  <c r="BF38" i="2" s="1"/>
  <c r="BJ45" i="2"/>
  <c r="BJ38" i="2" s="1"/>
  <c r="BN45" i="2"/>
  <c r="BN38" i="2" s="1"/>
  <c r="BR45" i="2"/>
  <c r="BR38" i="2" s="1"/>
  <c r="BV45" i="2"/>
  <c r="BV38" i="2" s="1"/>
  <c r="BZ45" i="2"/>
  <c r="BZ38" i="2" s="1"/>
  <c r="CD45" i="2"/>
  <c r="CD38" i="2" s="1"/>
  <c r="CH45" i="2"/>
  <c r="CH38" i="2" s="1"/>
  <c r="CL45" i="2"/>
  <c r="CL38" i="2" s="1"/>
  <c r="CP45" i="2"/>
  <c r="CP38" i="2" s="1"/>
  <c r="CT45" i="2"/>
  <c r="CT38" i="2" s="1"/>
  <c r="CX45" i="2"/>
  <c r="CX38" i="2" s="1"/>
  <c r="DB45" i="2"/>
  <c r="DB38" i="2" s="1"/>
  <c r="DF45" i="2"/>
  <c r="DF38" i="2" s="1"/>
  <c r="DJ45" i="2"/>
  <c r="DJ38" i="2" s="1"/>
  <c r="DN45" i="2"/>
  <c r="DN38" i="2" s="1"/>
  <c r="DR45" i="2"/>
  <c r="DR38" i="2" s="1"/>
  <c r="DV45" i="2"/>
  <c r="DV38" i="2" s="1"/>
  <c r="DZ45" i="2"/>
  <c r="DZ38" i="2" s="1"/>
  <c r="ED45" i="2"/>
  <c r="ED38" i="2" s="1"/>
  <c r="EH45" i="2"/>
  <c r="EH38" i="2" s="1"/>
  <c r="EL45" i="2"/>
  <c r="EL38" i="2" s="1"/>
  <c r="EP45" i="2"/>
  <c r="EP38" i="2" s="1"/>
  <c r="ET45" i="2"/>
  <c r="ET38" i="2" s="1"/>
  <c r="EX45" i="2"/>
  <c r="EX38" i="2" s="1"/>
  <c r="FB45" i="2"/>
  <c r="FB38" i="2" s="1"/>
  <c r="FF45" i="2"/>
  <c r="FF38" i="2" s="1"/>
  <c r="FJ45" i="2"/>
  <c r="FJ38" i="2" s="1"/>
  <c r="C45" i="2"/>
  <c r="C38" i="2" s="1"/>
  <c r="G45" i="2"/>
  <c r="G38" i="2" s="1"/>
  <c r="K45" i="2"/>
  <c r="K38" i="2" s="1"/>
  <c r="O45" i="2"/>
  <c r="O38" i="2" s="1"/>
  <c r="S45" i="2"/>
  <c r="S38" i="2" s="1"/>
  <c r="W45" i="2"/>
  <c r="W38" i="2" s="1"/>
  <c r="AA45" i="2"/>
  <c r="AA38" i="2" s="1"/>
  <c r="AE45" i="2"/>
  <c r="AE38" i="2" s="1"/>
  <c r="AI45" i="2"/>
  <c r="AI38" i="2" s="1"/>
  <c r="AM45" i="2"/>
  <c r="AM38" i="2" s="1"/>
  <c r="AQ45" i="2"/>
  <c r="AQ38" i="2" s="1"/>
  <c r="AU45" i="2"/>
  <c r="AU38" i="2" s="1"/>
  <c r="AY45" i="2"/>
  <c r="AY38" i="2" s="1"/>
  <c r="BC45" i="2"/>
  <c r="BC38" i="2" s="1"/>
  <c r="BG45" i="2"/>
  <c r="BG38" i="2" s="1"/>
  <c r="BK45" i="2"/>
  <c r="BK38" i="2" s="1"/>
  <c r="BO45" i="2"/>
  <c r="BO38" i="2" s="1"/>
  <c r="BS45" i="2"/>
  <c r="BS38" i="2" s="1"/>
  <c r="BW45" i="2"/>
  <c r="BW38" i="2" s="1"/>
  <c r="CA45" i="2"/>
  <c r="CA38" i="2" s="1"/>
  <c r="CE45" i="2"/>
  <c r="CE38" i="2" s="1"/>
  <c r="CI45" i="2"/>
  <c r="CI38" i="2" s="1"/>
  <c r="CM45" i="2"/>
  <c r="CM38" i="2" s="1"/>
  <c r="CQ45" i="2"/>
  <c r="CQ38" i="2" s="1"/>
  <c r="CU45" i="2"/>
  <c r="CU38" i="2" s="1"/>
  <c r="CY45" i="2"/>
  <c r="CY38" i="2" s="1"/>
  <c r="DC45" i="2"/>
  <c r="DC38" i="2" s="1"/>
  <c r="DG45" i="2"/>
  <c r="DG38" i="2" s="1"/>
  <c r="DK45" i="2"/>
  <c r="DK38" i="2" s="1"/>
  <c r="DO45" i="2"/>
  <c r="DO38" i="2" s="1"/>
  <c r="DS45" i="2"/>
  <c r="DS38" i="2" s="1"/>
  <c r="DW45" i="2"/>
  <c r="DW38" i="2" s="1"/>
  <c r="EA45" i="2"/>
  <c r="EA38" i="2" s="1"/>
  <c r="EE45" i="2"/>
  <c r="EE38" i="2" s="1"/>
  <c r="EI45" i="2"/>
  <c r="EI38" i="2" s="1"/>
  <c r="EM45" i="2"/>
  <c r="EM38" i="2" s="1"/>
  <c r="EQ45" i="2"/>
  <c r="EQ38" i="2" s="1"/>
  <c r="EU45" i="2"/>
  <c r="EU38" i="2" s="1"/>
  <c r="EY45" i="2"/>
  <c r="EY38" i="2" s="1"/>
  <c r="FC45" i="2"/>
  <c r="FC38" i="2" s="1"/>
  <c r="FG45" i="2"/>
  <c r="FG38" i="2" s="1"/>
  <c r="FK45" i="2"/>
  <c r="FK38" i="2" s="1"/>
  <c r="D45" i="2"/>
  <c r="D38" i="2" s="1"/>
  <c r="H45" i="2"/>
  <c r="H38" i="2" s="1"/>
  <c r="L45" i="2"/>
  <c r="L38" i="2" s="1"/>
  <c r="P45" i="2"/>
  <c r="P38" i="2" s="1"/>
  <c r="T45" i="2"/>
  <c r="T38" i="2" s="1"/>
  <c r="X45" i="2"/>
  <c r="X38" i="2" s="1"/>
  <c r="AB45" i="2"/>
  <c r="AB38" i="2" s="1"/>
  <c r="AF45" i="2"/>
  <c r="AF38" i="2" s="1"/>
  <c r="AJ45" i="2"/>
  <c r="AJ38" i="2" s="1"/>
  <c r="AN45" i="2"/>
  <c r="AN38" i="2" s="1"/>
  <c r="AR45" i="2"/>
  <c r="AR38" i="2" s="1"/>
  <c r="AV45" i="2"/>
  <c r="AV38" i="2" s="1"/>
  <c r="AZ45" i="2"/>
  <c r="AZ38" i="2" s="1"/>
  <c r="BD45" i="2"/>
  <c r="BD38" i="2" s="1"/>
  <c r="BH45" i="2"/>
  <c r="BH38" i="2" s="1"/>
  <c r="BL45" i="2"/>
  <c r="BL38" i="2" s="1"/>
  <c r="BP45" i="2"/>
  <c r="BP38" i="2" s="1"/>
  <c r="BT45" i="2"/>
  <c r="BT38" i="2" s="1"/>
  <c r="BX45" i="2"/>
  <c r="BX38" i="2" s="1"/>
  <c r="CB45" i="2"/>
  <c r="CB38" i="2" s="1"/>
  <c r="CF45" i="2"/>
  <c r="CF38" i="2" s="1"/>
  <c r="CJ45" i="2"/>
  <c r="CJ38" i="2" s="1"/>
  <c r="CN45" i="2"/>
  <c r="CN38" i="2" s="1"/>
  <c r="CR45" i="2"/>
  <c r="CR38" i="2" s="1"/>
  <c r="CV45" i="2"/>
  <c r="CV38" i="2" s="1"/>
  <c r="CZ45" i="2"/>
  <c r="CZ38" i="2" s="1"/>
  <c r="DD45" i="2"/>
  <c r="DD38" i="2" s="1"/>
  <c r="DH45" i="2"/>
  <c r="DH38" i="2" s="1"/>
  <c r="DL45" i="2"/>
  <c r="DL38" i="2" s="1"/>
  <c r="DP45" i="2"/>
  <c r="DP38" i="2" s="1"/>
  <c r="DT45" i="2"/>
  <c r="DT38" i="2" s="1"/>
  <c r="DX45" i="2"/>
  <c r="DX38" i="2" s="1"/>
  <c r="EB45" i="2"/>
  <c r="EB38" i="2" s="1"/>
  <c r="EF45" i="2"/>
  <c r="EF38" i="2" s="1"/>
  <c r="EJ45" i="2"/>
  <c r="EJ38" i="2" s="1"/>
  <c r="EN45" i="2"/>
  <c r="EN38" i="2" s="1"/>
  <c r="ER45" i="2"/>
  <c r="ER38" i="2" s="1"/>
  <c r="EV45" i="2"/>
  <c r="EV38" i="2" s="1"/>
  <c r="EZ45" i="2"/>
  <c r="EZ38" i="2" s="1"/>
  <c r="FD45" i="2"/>
  <c r="FD38" i="2" s="1"/>
  <c r="FH45" i="2"/>
  <c r="FH38" i="2" s="1"/>
  <c r="FL45" i="2"/>
  <c r="FL38" i="2" s="1"/>
  <c r="E45" i="2"/>
  <c r="E38" i="2" s="1"/>
  <c r="I45" i="2"/>
  <c r="I38" i="2" s="1"/>
  <c r="M45" i="2"/>
  <c r="M38" i="2" s="1"/>
  <c r="Q45" i="2"/>
  <c r="Q38" i="2" s="1"/>
  <c r="U45" i="2"/>
  <c r="U38" i="2" s="1"/>
  <c r="Y45" i="2"/>
  <c r="Y38" i="2" s="1"/>
  <c r="AC45" i="2"/>
  <c r="AC38" i="2" s="1"/>
  <c r="AG45" i="2"/>
  <c r="AG38" i="2" s="1"/>
  <c r="AK45" i="2"/>
  <c r="AK38" i="2" s="1"/>
  <c r="AO45" i="2"/>
  <c r="AO38" i="2" s="1"/>
  <c r="AS45" i="2"/>
  <c r="AS38" i="2" s="1"/>
  <c r="AW45" i="2"/>
  <c r="AW38" i="2" s="1"/>
  <c r="BA45" i="2"/>
  <c r="BA38" i="2" s="1"/>
  <c r="BE45" i="2"/>
  <c r="BE38" i="2" s="1"/>
  <c r="BI45" i="2"/>
  <c r="BI38" i="2" s="1"/>
  <c r="BM45" i="2"/>
  <c r="BM38" i="2" s="1"/>
  <c r="BQ45" i="2"/>
  <c r="BQ38" i="2" s="1"/>
  <c r="BU45" i="2"/>
  <c r="BU38" i="2" s="1"/>
  <c r="BY45" i="2"/>
  <c r="BY38" i="2" s="1"/>
  <c r="CC45" i="2"/>
  <c r="CC38" i="2" s="1"/>
  <c r="CG45" i="2"/>
  <c r="CG38" i="2" s="1"/>
  <c r="CK45" i="2"/>
  <c r="CK38" i="2" s="1"/>
  <c r="CO45" i="2"/>
  <c r="CO38" i="2" s="1"/>
  <c r="CS45" i="2"/>
  <c r="CS38" i="2" s="1"/>
  <c r="CW45" i="2"/>
  <c r="CW38" i="2" s="1"/>
  <c r="DA45" i="2"/>
  <c r="DA38" i="2" s="1"/>
  <c r="DE45" i="2"/>
  <c r="DE38" i="2" s="1"/>
  <c r="DI45" i="2"/>
  <c r="DI38" i="2" s="1"/>
  <c r="DM45" i="2"/>
  <c r="DM38" i="2" s="1"/>
  <c r="DQ45" i="2"/>
  <c r="DQ38" i="2" s="1"/>
  <c r="DU45" i="2"/>
  <c r="DU38" i="2" s="1"/>
  <c r="DY45" i="2"/>
  <c r="DY38" i="2" s="1"/>
  <c r="EC45" i="2"/>
  <c r="EC38" i="2" s="1"/>
  <c r="EG45" i="2"/>
  <c r="EG38" i="2" s="1"/>
  <c r="EK45" i="2"/>
  <c r="EK38" i="2" s="1"/>
  <c r="EO45" i="2"/>
  <c r="EO38" i="2" s="1"/>
  <c r="ES45" i="2"/>
  <c r="ES38" i="2" s="1"/>
  <c r="EW45" i="2"/>
  <c r="EW38" i="2" s="1"/>
  <c r="FA45" i="2"/>
  <c r="FA38" i="2" s="1"/>
  <c r="FE45" i="2"/>
  <c r="FE38" i="2" s="1"/>
  <c r="FI45" i="2"/>
  <c r="FI38" i="2" s="1"/>
  <c r="B45" i="2"/>
  <c r="L38" i="3"/>
  <c r="AR38" i="3"/>
  <c r="K38" i="3"/>
  <c r="BG38" i="3"/>
  <c r="BH38" i="3"/>
  <c r="CN38" i="3"/>
  <c r="C2" i="2"/>
  <c r="G2" i="2"/>
  <c r="K2" i="2"/>
  <c r="O2" i="2"/>
  <c r="S2" i="2"/>
  <c r="W2" i="2"/>
  <c r="AA2" i="2"/>
  <c r="AE2" i="2"/>
  <c r="AI2" i="2"/>
  <c r="AM2" i="2"/>
  <c r="AQ2" i="2"/>
  <c r="AU2" i="2"/>
  <c r="AY2" i="2"/>
  <c r="BC2" i="2"/>
  <c r="BG2" i="2"/>
  <c r="BK2" i="2"/>
  <c r="BO2" i="2"/>
  <c r="BS2" i="2"/>
  <c r="BW2" i="2"/>
  <c r="CA2" i="2"/>
  <c r="CE2" i="2"/>
  <c r="CI2" i="2"/>
  <c r="CM2" i="2"/>
  <c r="CQ2" i="2"/>
  <c r="CU2" i="2"/>
  <c r="CY2" i="2"/>
  <c r="DC2" i="2"/>
  <c r="DG2" i="2"/>
  <c r="DK2" i="2"/>
  <c r="DO2" i="2"/>
  <c r="DS2" i="2"/>
  <c r="DW2" i="2"/>
  <c r="EA2" i="2"/>
  <c r="EE2" i="2"/>
  <c r="EI2" i="2"/>
  <c r="EM2" i="2"/>
  <c r="EQ2" i="2"/>
  <c r="EU2" i="2"/>
  <c r="EY2" i="2"/>
  <c r="FC2" i="2"/>
  <c r="FG2" i="2"/>
  <c r="FK2" i="2"/>
  <c r="D2" i="2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BT2" i="2"/>
  <c r="BX2" i="2"/>
  <c r="CB2" i="2"/>
  <c r="CF2" i="2"/>
  <c r="CJ2" i="2"/>
  <c r="CN2" i="2"/>
  <c r="CR2" i="2"/>
  <c r="CV2" i="2"/>
  <c r="CZ2" i="2"/>
  <c r="DD2" i="2"/>
  <c r="DH2" i="2"/>
  <c r="DL2" i="2"/>
  <c r="DP2" i="2"/>
  <c r="DT2" i="2"/>
  <c r="DX2" i="2"/>
  <c r="EB2" i="2"/>
  <c r="EF2" i="2"/>
  <c r="EJ2" i="2"/>
  <c r="EN2" i="2"/>
  <c r="ER2" i="2"/>
  <c r="EV2" i="2"/>
  <c r="EZ2" i="2"/>
  <c r="FD2" i="2"/>
  <c r="FH2" i="2"/>
  <c r="FL2" i="2"/>
  <c r="E2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BU2" i="2"/>
  <c r="BY2" i="2"/>
  <c r="BY21" i="2" s="1"/>
  <c r="CC2" i="2"/>
  <c r="CG2" i="2"/>
  <c r="CK2" i="2"/>
  <c r="CO2" i="2"/>
  <c r="CS2" i="2"/>
  <c r="CW2" i="2"/>
  <c r="DA2" i="2"/>
  <c r="DE2" i="2"/>
  <c r="DI2" i="2"/>
  <c r="DM2" i="2"/>
  <c r="DQ2" i="2"/>
  <c r="DU2" i="2"/>
  <c r="DY2" i="2"/>
  <c r="EC2" i="2"/>
  <c r="EG2" i="2"/>
  <c r="EK2" i="2"/>
  <c r="EO2" i="2"/>
  <c r="ES2" i="2"/>
  <c r="EW2" i="2"/>
  <c r="FA2" i="2"/>
  <c r="FE2" i="2"/>
  <c r="FI2" i="2"/>
  <c r="F2" i="2"/>
  <c r="V2" i="2"/>
  <c r="AL2" i="2"/>
  <c r="BB2" i="2"/>
  <c r="BR2" i="2"/>
  <c r="CH2" i="2"/>
  <c r="CX2" i="2"/>
  <c r="DN2" i="2"/>
  <c r="ED2" i="2"/>
  <c r="ET2" i="2"/>
  <c r="FJ2" i="2"/>
  <c r="C17" i="2"/>
  <c r="ED21" i="2"/>
  <c r="F35" i="2"/>
  <c r="J35" i="2"/>
  <c r="N35" i="2"/>
  <c r="R35" i="2"/>
  <c r="V35" i="2"/>
  <c r="V81" i="2" s="1"/>
  <c r="Z35" i="2"/>
  <c r="AD35" i="2"/>
  <c r="AH35" i="2"/>
  <c r="AL35" i="2"/>
  <c r="AP35" i="2"/>
  <c r="AT35" i="2"/>
  <c r="AX35" i="2"/>
  <c r="BB35" i="2"/>
  <c r="BF35" i="2"/>
  <c r="BJ35" i="2"/>
  <c r="BN35" i="2"/>
  <c r="BR35" i="2"/>
  <c r="BV35" i="2"/>
  <c r="BZ35" i="2"/>
  <c r="CD35" i="2"/>
  <c r="CH35" i="2"/>
  <c r="CH81" i="2" s="1"/>
  <c r="CL35" i="2"/>
  <c r="CP35" i="2"/>
  <c r="CT35" i="2"/>
  <c r="CX35" i="2"/>
  <c r="DB35" i="2"/>
  <c r="DF35" i="2"/>
  <c r="DJ35" i="2"/>
  <c r="J2" i="2"/>
  <c r="Z2" i="2"/>
  <c r="AP2" i="2"/>
  <c r="BF2" i="2"/>
  <c r="BV2" i="2"/>
  <c r="CL2" i="2"/>
  <c r="DB2" i="2"/>
  <c r="DR2" i="2"/>
  <c r="EH2" i="2"/>
  <c r="EX2" i="2"/>
  <c r="S21" i="2"/>
  <c r="C35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BS35" i="2"/>
  <c r="BW35" i="2"/>
  <c r="CA35" i="2"/>
  <c r="CE35" i="2"/>
  <c r="CI35" i="2"/>
  <c r="CM35" i="2"/>
  <c r="CQ35" i="2"/>
  <c r="CU35" i="2"/>
  <c r="CY35" i="2"/>
  <c r="DC35" i="2"/>
  <c r="N2" i="2"/>
  <c r="AD2" i="2"/>
  <c r="AT2" i="2"/>
  <c r="BJ2" i="2"/>
  <c r="BZ2" i="2"/>
  <c r="CP2" i="2"/>
  <c r="DF2" i="2"/>
  <c r="DV2" i="2"/>
  <c r="EL2" i="2"/>
  <c r="FB2" i="2"/>
  <c r="D35" i="2"/>
  <c r="D81" i="2" s="1"/>
  <c r="H35" i="2"/>
  <c r="H81" i="2" s="1"/>
  <c r="L35" i="2"/>
  <c r="L81" i="2" s="1"/>
  <c r="P35" i="2"/>
  <c r="P81" i="2" s="1"/>
  <c r="T35" i="2"/>
  <c r="T81" i="2" s="1"/>
  <c r="X35" i="2"/>
  <c r="X81" i="2" s="1"/>
  <c r="AB35" i="2"/>
  <c r="AB81" i="2" s="1"/>
  <c r="AF35" i="2"/>
  <c r="AF81" i="2" s="1"/>
  <c r="AJ35" i="2"/>
  <c r="AJ81" i="2" s="1"/>
  <c r="AN35" i="2"/>
  <c r="AN81" i="2" s="1"/>
  <c r="AR35" i="2"/>
  <c r="AR81" i="2" s="1"/>
  <c r="AV35" i="2"/>
  <c r="AV81" i="2" s="1"/>
  <c r="AZ35" i="2"/>
  <c r="AZ81" i="2" s="1"/>
  <c r="BD35" i="2"/>
  <c r="BD81" i="2" s="1"/>
  <c r="BH35" i="2"/>
  <c r="BH81" i="2" s="1"/>
  <c r="BL35" i="2"/>
  <c r="BL81" i="2" s="1"/>
  <c r="BP35" i="2"/>
  <c r="BP81" i="2" s="1"/>
  <c r="BT35" i="2"/>
  <c r="BT81" i="2" s="1"/>
  <c r="BX35" i="2"/>
  <c r="BX81" i="2" s="1"/>
  <c r="AH2" i="2"/>
  <c r="CT2" i="2"/>
  <c r="FF2" i="2"/>
  <c r="E35" i="2"/>
  <c r="E81" i="2" s="1"/>
  <c r="U35" i="2"/>
  <c r="AK35" i="2"/>
  <c r="BA35" i="2"/>
  <c r="BQ35" i="2"/>
  <c r="BQ81" i="2" s="1"/>
  <c r="CC35" i="2"/>
  <c r="CK35" i="2"/>
  <c r="CS35" i="2"/>
  <c r="CS81" i="2" s="1"/>
  <c r="DA35" i="2"/>
  <c r="DH35" i="2"/>
  <c r="DH81" i="2" s="1"/>
  <c r="DM35" i="2"/>
  <c r="DQ35" i="2"/>
  <c r="DU35" i="2"/>
  <c r="DY35" i="2"/>
  <c r="EC35" i="2"/>
  <c r="EG35" i="2"/>
  <c r="EK35" i="2"/>
  <c r="EO35" i="2"/>
  <c r="ES35" i="2"/>
  <c r="EW35" i="2"/>
  <c r="FA35" i="2"/>
  <c r="FE35" i="2"/>
  <c r="FI35" i="2"/>
  <c r="EX35" i="2"/>
  <c r="EX81" i="2" s="1"/>
  <c r="FJ35" i="2"/>
  <c r="B2" i="2"/>
  <c r="AW35" i="2"/>
  <c r="CJ35" i="2"/>
  <c r="CJ81" i="2" s="1"/>
  <c r="DG35" i="2"/>
  <c r="DT35" i="2"/>
  <c r="EF35" i="2"/>
  <c r="ER35" i="2"/>
  <c r="FD35" i="2"/>
  <c r="AX2" i="2"/>
  <c r="DJ2" i="2"/>
  <c r="I35" i="2"/>
  <c r="Y35" i="2"/>
  <c r="AO35" i="2"/>
  <c r="AO81" i="2" s="1"/>
  <c r="BE35" i="2"/>
  <c r="BU35" i="2"/>
  <c r="CF35" i="2"/>
  <c r="CN35" i="2"/>
  <c r="CV35" i="2"/>
  <c r="CV81" i="2" s="1"/>
  <c r="DD35" i="2"/>
  <c r="DI35" i="2"/>
  <c r="DN35" i="2"/>
  <c r="DR35" i="2"/>
  <c r="DV35" i="2"/>
  <c r="DV81" i="2" s="1"/>
  <c r="DZ35" i="2"/>
  <c r="ED35" i="2"/>
  <c r="ED81" i="2" s="1"/>
  <c r="EH35" i="2"/>
  <c r="EH81" i="2" s="1"/>
  <c r="EL35" i="2"/>
  <c r="EP35" i="2"/>
  <c r="ET35" i="2"/>
  <c r="FB35" i="2"/>
  <c r="FF35" i="2"/>
  <c r="FF81" i="2" s="1"/>
  <c r="CD2" i="2"/>
  <c r="Q35" i="2"/>
  <c r="BM35" i="2"/>
  <c r="CZ35" i="2"/>
  <c r="CZ81" i="2" s="1"/>
  <c r="DL35" i="2"/>
  <c r="DX35" i="2"/>
  <c r="DX81" i="2" s="1"/>
  <c r="EJ35" i="2"/>
  <c r="EV35" i="2"/>
  <c r="EV81" i="2" s="1"/>
  <c r="FL35" i="2"/>
  <c r="B35" i="2"/>
  <c r="B81" i="2" s="1"/>
  <c r="BN2" i="2"/>
  <c r="DZ2" i="2"/>
  <c r="M35" i="2"/>
  <c r="AC35" i="2"/>
  <c r="AS35" i="2"/>
  <c r="AS81" i="2" s="1"/>
  <c r="BI35" i="2"/>
  <c r="BY35" i="2"/>
  <c r="CG35" i="2"/>
  <c r="CO35" i="2"/>
  <c r="CO81" i="2" s="1"/>
  <c r="CW35" i="2"/>
  <c r="DE35" i="2"/>
  <c r="DK35" i="2"/>
  <c r="DO35" i="2"/>
  <c r="DS35" i="2"/>
  <c r="DW35" i="2"/>
  <c r="EA35" i="2"/>
  <c r="EE35" i="2"/>
  <c r="EI35" i="2"/>
  <c r="EM35" i="2"/>
  <c r="EQ35" i="2"/>
  <c r="EU35" i="2"/>
  <c r="EY35" i="2"/>
  <c r="FC35" i="2"/>
  <c r="FG35" i="2"/>
  <c r="FK35" i="2"/>
  <c r="R2" i="2"/>
  <c r="EP2" i="2"/>
  <c r="AG35" i="2"/>
  <c r="CB35" i="2"/>
  <c r="CR35" i="2"/>
  <c r="DP35" i="2"/>
  <c r="EB35" i="2"/>
  <c r="EN35" i="2"/>
  <c r="EZ35" i="2"/>
  <c r="FH35" i="2"/>
  <c r="C2" i="3"/>
  <c r="G2" i="3"/>
  <c r="K2" i="3"/>
  <c r="O2" i="3"/>
  <c r="S2" i="3"/>
  <c r="W2" i="3"/>
  <c r="AA2" i="3"/>
  <c r="AE2" i="3"/>
  <c r="AI2" i="3"/>
  <c r="AM2" i="3"/>
  <c r="AQ2" i="3"/>
  <c r="AU2" i="3"/>
  <c r="AY2" i="3"/>
  <c r="BC2" i="3"/>
  <c r="BG2" i="3"/>
  <c r="BK2" i="3"/>
  <c r="BO2" i="3"/>
  <c r="BS2" i="3"/>
  <c r="BW2" i="3"/>
  <c r="CA2" i="3"/>
  <c r="CE2" i="3"/>
  <c r="CI2" i="3"/>
  <c r="CM2" i="3"/>
  <c r="CQ2" i="3"/>
  <c r="CU2" i="3"/>
  <c r="CY2" i="3"/>
  <c r="DC2" i="3"/>
  <c r="DG2" i="3"/>
  <c r="DK2" i="3"/>
  <c r="D2" i="3"/>
  <c r="H2" i="3"/>
  <c r="L2" i="3"/>
  <c r="P2" i="3"/>
  <c r="T2" i="3"/>
  <c r="X2" i="3"/>
  <c r="AB2" i="3"/>
  <c r="AF2" i="3"/>
  <c r="AJ2" i="3"/>
  <c r="AN2" i="3"/>
  <c r="AR2" i="3"/>
  <c r="AV2" i="3"/>
  <c r="AZ2" i="3"/>
  <c r="BD2" i="3"/>
  <c r="BH2" i="3"/>
  <c r="BL2" i="3"/>
  <c r="BP2" i="3"/>
  <c r="BT2" i="3"/>
  <c r="BX2" i="3"/>
  <c r="CB2" i="3"/>
  <c r="CF2" i="3"/>
  <c r="CJ2" i="3"/>
  <c r="CN2" i="3"/>
  <c r="CR2" i="3"/>
  <c r="CV2" i="3"/>
  <c r="CZ2" i="3"/>
  <c r="DD2" i="3"/>
  <c r="DH2" i="3"/>
  <c r="DL2" i="3"/>
  <c r="E2" i="3"/>
  <c r="I2" i="3"/>
  <c r="M2" i="3"/>
  <c r="Q2" i="3"/>
  <c r="U2" i="3"/>
  <c r="Y2" i="3"/>
  <c r="AC2" i="3"/>
  <c r="AG2" i="3"/>
  <c r="AK2" i="3"/>
  <c r="AO2" i="3"/>
  <c r="AS2" i="3"/>
  <c r="AW2" i="3"/>
  <c r="BA2" i="3"/>
  <c r="BE2" i="3"/>
  <c r="BI2" i="3"/>
  <c r="BM2" i="3"/>
  <c r="BQ2" i="3"/>
  <c r="BU2" i="3"/>
  <c r="BY2" i="3"/>
  <c r="CC2" i="3"/>
  <c r="CG2" i="3"/>
  <c r="CK2" i="3"/>
  <c r="CO2" i="3"/>
  <c r="CS2" i="3"/>
  <c r="CW2" i="3"/>
  <c r="DA2" i="3"/>
  <c r="DE2" i="3"/>
  <c r="DI2" i="3"/>
  <c r="DM2" i="3"/>
  <c r="F2" i="3"/>
  <c r="V2" i="3"/>
  <c r="AL2" i="3"/>
  <c r="BB2" i="3"/>
  <c r="BR2" i="3"/>
  <c r="CH2" i="3"/>
  <c r="CX2" i="3"/>
  <c r="DN2" i="3"/>
  <c r="F35" i="3"/>
  <c r="F81" i="3" s="1"/>
  <c r="J35" i="3"/>
  <c r="N35" i="3"/>
  <c r="R35" i="3"/>
  <c r="V35" i="3"/>
  <c r="Z35" i="3"/>
  <c r="AD35" i="3"/>
  <c r="AH35" i="3"/>
  <c r="AL35" i="3"/>
  <c r="AP35" i="3"/>
  <c r="AT35" i="3"/>
  <c r="AX35" i="3"/>
  <c r="J2" i="3"/>
  <c r="Z2" i="3"/>
  <c r="AP2" i="3"/>
  <c r="BF2" i="3"/>
  <c r="BV2" i="3"/>
  <c r="CL2" i="3"/>
  <c r="DB2" i="3"/>
  <c r="N2" i="3"/>
  <c r="AD2" i="3"/>
  <c r="AT2" i="3"/>
  <c r="BJ2" i="3"/>
  <c r="BZ2" i="3"/>
  <c r="CP2" i="3"/>
  <c r="DF2" i="3"/>
  <c r="R2" i="3"/>
  <c r="CD2" i="3"/>
  <c r="C35" i="3"/>
  <c r="H35" i="3"/>
  <c r="M35" i="3"/>
  <c r="S35" i="3"/>
  <c r="X35" i="3"/>
  <c r="AC35" i="3"/>
  <c r="AC81" i="3" s="1"/>
  <c r="AI35" i="3"/>
  <c r="AN35" i="3"/>
  <c r="AN81" i="3" s="1"/>
  <c r="AS35" i="3"/>
  <c r="AY35" i="3"/>
  <c r="AY81" i="3" s="1"/>
  <c r="BC35" i="3"/>
  <c r="BC81" i="3" s="1"/>
  <c r="BG35" i="3"/>
  <c r="BG81" i="3" s="1"/>
  <c r="BK35" i="3"/>
  <c r="BK81" i="3" s="1"/>
  <c r="BO35" i="3"/>
  <c r="BO81" i="3" s="1"/>
  <c r="BS35" i="3"/>
  <c r="BS81" i="3" s="1"/>
  <c r="BW35" i="3"/>
  <c r="BW81" i="3" s="1"/>
  <c r="CA35" i="3"/>
  <c r="CA81" i="3" s="1"/>
  <c r="CE35" i="3"/>
  <c r="CE81" i="3" s="1"/>
  <c r="CI35" i="3"/>
  <c r="CI81" i="3" s="1"/>
  <c r="CM35" i="3"/>
  <c r="CM81" i="3" s="1"/>
  <c r="CQ35" i="3"/>
  <c r="CQ81" i="3" s="1"/>
  <c r="CU35" i="3"/>
  <c r="CU81" i="3" s="1"/>
  <c r="CY35" i="3"/>
  <c r="CY81" i="3" s="1"/>
  <c r="DC35" i="3"/>
  <c r="DC81" i="3" s="1"/>
  <c r="DG35" i="3"/>
  <c r="DG81" i="3" s="1"/>
  <c r="DK35" i="3"/>
  <c r="DK81" i="3" s="1"/>
  <c r="AH2" i="3"/>
  <c r="CT2" i="3"/>
  <c r="D35" i="3"/>
  <c r="I35" i="3"/>
  <c r="O35" i="3"/>
  <c r="T35" i="3"/>
  <c r="Y35" i="3"/>
  <c r="Y81" i="3" s="1"/>
  <c r="AE35" i="3"/>
  <c r="AJ35" i="3"/>
  <c r="AJ81" i="3" s="1"/>
  <c r="AO35" i="3"/>
  <c r="AU35" i="3"/>
  <c r="AZ35" i="3"/>
  <c r="BD35" i="3"/>
  <c r="BH35" i="3"/>
  <c r="BL35" i="3"/>
  <c r="BP35" i="3"/>
  <c r="BT35" i="3"/>
  <c r="BX35" i="3"/>
  <c r="CB35" i="3"/>
  <c r="CF35" i="3"/>
  <c r="CJ35" i="3"/>
  <c r="CN35" i="3"/>
  <c r="CR35" i="3"/>
  <c r="CV35" i="3"/>
  <c r="CZ35" i="3"/>
  <c r="DD35" i="3"/>
  <c r="DH35" i="3"/>
  <c r="DL35" i="3"/>
  <c r="B35" i="3"/>
  <c r="AX2" i="3"/>
  <c r="DJ2" i="3"/>
  <c r="E35" i="3"/>
  <c r="K35" i="3"/>
  <c r="P35" i="3"/>
  <c r="U35" i="3"/>
  <c r="AA35" i="3"/>
  <c r="AF35" i="3"/>
  <c r="AK35" i="3"/>
  <c r="AK81" i="3" s="1"/>
  <c r="AQ35" i="3"/>
  <c r="AV35" i="3"/>
  <c r="AV81" i="3" s="1"/>
  <c r="BA35" i="3"/>
  <c r="BE35" i="3"/>
  <c r="BI35" i="3"/>
  <c r="BM35" i="3"/>
  <c r="BQ35" i="3"/>
  <c r="BU35" i="3"/>
  <c r="BY35" i="3"/>
  <c r="CC35" i="3"/>
  <c r="CG35" i="3"/>
  <c r="CK35" i="3"/>
  <c r="CO35" i="3"/>
  <c r="CS35" i="3"/>
  <c r="CW35" i="3"/>
  <c r="DA35" i="3"/>
  <c r="DE35" i="3"/>
  <c r="DI35" i="3"/>
  <c r="DM35" i="3"/>
  <c r="BN2" i="3"/>
  <c r="G35" i="3"/>
  <c r="AB35" i="3"/>
  <c r="AW35" i="3"/>
  <c r="AW81" i="3" s="1"/>
  <c r="BN35" i="3"/>
  <c r="BN81" i="3" s="1"/>
  <c r="CD35" i="3"/>
  <c r="CT35" i="3"/>
  <c r="DJ35" i="3"/>
  <c r="L35" i="3"/>
  <c r="AG35" i="3"/>
  <c r="BB35" i="3"/>
  <c r="BR35" i="3"/>
  <c r="CH35" i="3"/>
  <c r="CX35" i="3"/>
  <c r="DN35" i="3"/>
  <c r="Q35" i="3"/>
  <c r="Q81" i="3" s="1"/>
  <c r="AM35" i="3"/>
  <c r="BF35" i="3"/>
  <c r="BV35" i="3"/>
  <c r="CL35" i="3"/>
  <c r="DB35" i="3"/>
  <c r="AR35" i="3"/>
  <c r="AR81" i="3" s="1"/>
  <c r="DF35" i="3"/>
  <c r="DF81" i="3" s="1"/>
  <c r="BJ35" i="3"/>
  <c r="BJ81" i="3" s="1"/>
  <c r="W35" i="3"/>
  <c r="CP35" i="3"/>
  <c r="CP81" i="3" s="1"/>
  <c r="BZ35" i="3"/>
  <c r="B2" i="3"/>
  <c r="B67" i="3"/>
  <c r="B66" i="2"/>
  <c r="EY81" i="2" l="1"/>
  <c r="EI81" i="2"/>
  <c r="DS81" i="2"/>
  <c r="W81" i="3"/>
  <c r="AM81" i="3"/>
  <c r="BI81" i="2"/>
  <c r="M97" i="3"/>
  <c r="I97" i="2"/>
  <c r="CG81" i="3"/>
  <c r="K81" i="3"/>
  <c r="BT81" i="3"/>
  <c r="CW81" i="3"/>
  <c r="BA81" i="3"/>
  <c r="CJ81" i="3"/>
  <c r="BM81" i="2"/>
  <c r="EF81" i="2"/>
  <c r="BZ81" i="3"/>
  <c r="DN81" i="3"/>
  <c r="BB81" i="3"/>
  <c r="DI81" i="3"/>
  <c r="CS81" i="3"/>
  <c r="CC81" i="3"/>
  <c r="BM81" i="3"/>
  <c r="AA81" i="3"/>
  <c r="EB81" i="2"/>
  <c r="AG81" i="2"/>
  <c r="AC81" i="2"/>
  <c r="Q81" i="2"/>
  <c r="ET81" i="2"/>
  <c r="FE81" i="2"/>
  <c r="EO81" i="2"/>
  <c r="DY81" i="2"/>
  <c r="CC81" i="2"/>
  <c r="DM81" i="3"/>
  <c r="BQ81" i="3"/>
  <c r="CZ81" i="3"/>
  <c r="BD81" i="3"/>
  <c r="AW81" i="2"/>
  <c r="BF81" i="3"/>
  <c r="CX81" i="3"/>
  <c r="AG81" i="3"/>
  <c r="CD81" i="3"/>
  <c r="G81" i="3"/>
  <c r="AQ81" i="3"/>
  <c r="U81" i="3"/>
  <c r="D81" i="3"/>
  <c r="AL81" i="3"/>
  <c r="FH81" i="2"/>
  <c r="DP81" i="2"/>
  <c r="FC81" i="2"/>
  <c r="EM81" i="2"/>
  <c r="DW81" i="2"/>
  <c r="DE81" i="2"/>
  <c r="BY81" i="2"/>
  <c r="M81" i="2"/>
  <c r="FL81" i="2"/>
  <c r="DL81" i="2"/>
  <c r="DI81" i="2"/>
  <c r="CF81" i="2"/>
  <c r="DG81" i="2"/>
  <c r="FJ81" i="2"/>
  <c r="FA81" i="2"/>
  <c r="EK81" i="2"/>
  <c r="DU81" i="2"/>
  <c r="CQ81" i="2"/>
  <c r="CA81" i="2"/>
  <c r="BK81" i="2"/>
  <c r="AU81" i="2"/>
  <c r="AE81" i="2"/>
  <c r="O81" i="2"/>
  <c r="BP97" i="3"/>
  <c r="CV97" i="3"/>
  <c r="DH97" i="3"/>
  <c r="AV97" i="3"/>
  <c r="CN97" i="3"/>
  <c r="AB97" i="3"/>
  <c r="BT97" i="3"/>
  <c r="H97" i="3"/>
  <c r="CY97" i="3"/>
  <c r="CI97" i="3"/>
  <c r="BS97" i="3"/>
  <c r="BC97" i="3"/>
  <c r="AM97" i="3"/>
  <c r="W97" i="3"/>
  <c r="G97" i="3"/>
  <c r="DN97" i="3"/>
  <c r="CX97" i="3"/>
  <c r="CH97" i="3"/>
  <c r="BR97" i="3"/>
  <c r="BB97" i="3"/>
  <c r="AL97" i="3"/>
  <c r="V97" i="3"/>
  <c r="C97" i="3"/>
  <c r="DA97" i="3"/>
  <c r="CK97" i="3"/>
  <c r="BU97" i="3"/>
  <c r="BE97" i="3"/>
  <c r="AO97" i="3"/>
  <c r="Y97" i="3"/>
  <c r="I97" i="3"/>
  <c r="EC97" i="2"/>
  <c r="E97" i="2"/>
  <c r="CV97" i="2"/>
  <c r="EN97" i="2"/>
  <c r="FC97" i="2"/>
  <c r="AZ97" i="2"/>
  <c r="EG97" i="2"/>
  <c r="DK97" i="2"/>
  <c r="CE97" i="2"/>
  <c r="AV97" i="2"/>
  <c r="FL97" i="2"/>
  <c r="EQ97" i="2"/>
  <c r="DU97" i="2"/>
  <c r="CR97" i="2"/>
  <c r="BL97" i="2"/>
  <c r="L97" i="2"/>
  <c r="EZ97" i="2"/>
  <c r="EE97" i="2"/>
  <c r="DG97" i="2"/>
  <c r="CA97" i="2"/>
  <c r="AN97" i="2"/>
  <c r="AU97" i="2"/>
  <c r="AE97" i="2"/>
  <c r="O97" i="2"/>
  <c r="FJ97" i="2"/>
  <c r="ET97" i="2"/>
  <c r="ED97" i="2"/>
  <c r="DN97" i="2"/>
  <c r="CX97" i="2"/>
  <c r="CH97" i="2"/>
  <c r="BR97" i="2"/>
  <c r="BB97" i="2"/>
  <c r="AL97" i="2"/>
  <c r="V97" i="2"/>
  <c r="DM97" i="2"/>
  <c r="CW97" i="2"/>
  <c r="CG97" i="2"/>
  <c r="BQ97" i="2"/>
  <c r="BA97" i="2"/>
  <c r="AK97" i="2"/>
  <c r="U97" i="2"/>
  <c r="DL97" i="3"/>
  <c r="AJ97" i="3"/>
  <c r="CR97" i="3"/>
  <c r="AF97" i="3"/>
  <c r="BX97" i="3"/>
  <c r="L97" i="3"/>
  <c r="BD97" i="3"/>
  <c r="DK97" i="3"/>
  <c r="CU97" i="3"/>
  <c r="CE97" i="3"/>
  <c r="BO97" i="3"/>
  <c r="AY97" i="3"/>
  <c r="AI97" i="3"/>
  <c r="S97" i="3"/>
  <c r="E97" i="3"/>
  <c r="DJ97" i="3"/>
  <c r="CT97" i="3"/>
  <c r="CD97" i="3"/>
  <c r="BN97" i="3"/>
  <c r="AX97" i="3"/>
  <c r="AH97" i="3"/>
  <c r="R97" i="3"/>
  <c r="DM97" i="3"/>
  <c r="CW97" i="3"/>
  <c r="CG97" i="3"/>
  <c r="BQ97" i="3"/>
  <c r="BA97" i="3"/>
  <c r="AK97" i="3"/>
  <c r="U97" i="3"/>
  <c r="C97" i="2"/>
  <c r="DD97" i="2"/>
  <c r="FH97" i="2"/>
  <c r="BP97" i="2"/>
  <c r="DS97" i="2"/>
  <c r="EI97" i="2"/>
  <c r="EW97" i="2"/>
  <c r="EB97" i="2"/>
  <c r="DC97" i="2"/>
  <c r="BW97" i="2"/>
  <c r="AF97" i="2"/>
  <c r="FG97" i="2"/>
  <c r="EK97" i="2"/>
  <c r="DP97" i="2"/>
  <c r="CJ97" i="2"/>
  <c r="BD97" i="2"/>
  <c r="B97" i="2"/>
  <c r="EU97" i="2"/>
  <c r="DY97" i="2"/>
  <c r="CY97" i="2"/>
  <c r="BS97" i="2"/>
  <c r="X97" i="2"/>
  <c r="AQ97" i="2"/>
  <c r="AA97" i="2"/>
  <c r="K97" i="2"/>
  <c r="FF97" i="2"/>
  <c r="EP97" i="2"/>
  <c r="DZ97" i="2"/>
  <c r="DJ97" i="2"/>
  <c r="CT97" i="2"/>
  <c r="CD97" i="2"/>
  <c r="BN97" i="2"/>
  <c r="AX97" i="2"/>
  <c r="AH97" i="2"/>
  <c r="R97" i="2"/>
  <c r="DI97" i="2"/>
  <c r="CS97" i="2"/>
  <c r="CC97" i="2"/>
  <c r="BM97" i="2"/>
  <c r="AW97" i="2"/>
  <c r="AG97" i="2"/>
  <c r="Q97" i="2"/>
  <c r="AU81" i="3"/>
  <c r="BC81" i="2"/>
  <c r="AM81" i="2"/>
  <c r="W81" i="2"/>
  <c r="G81" i="2"/>
  <c r="AZ97" i="3"/>
  <c r="CF97" i="3"/>
  <c r="CB97" i="3"/>
  <c r="P97" i="3"/>
  <c r="BH97" i="3"/>
  <c r="CZ97" i="3"/>
  <c r="AN97" i="3"/>
  <c r="DG97" i="3"/>
  <c r="CQ97" i="3"/>
  <c r="CA97" i="3"/>
  <c r="BK97" i="3"/>
  <c r="AU97" i="3"/>
  <c r="AE97" i="3"/>
  <c r="O97" i="3"/>
  <c r="B97" i="3"/>
  <c r="DF97" i="3"/>
  <c r="CP97" i="3"/>
  <c r="BZ97" i="3"/>
  <c r="BJ97" i="3"/>
  <c r="AT97" i="3"/>
  <c r="AD97" i="3"/>
  <c r="N97" i="3"/>
  <c r="DI97" i="3"/>
  <c r="CS97" i="3"/>
  <c r="CC97" i="3"/>
  <c r="BM97" i="3"/>
  <c r="AW97" i="3"/>
  <c r="AG97" i="3"/>
  <c r="Q97" i="3"/>
  <c r="FI97" i="2"/>
  <c r="BX97" i="2"/>
  <c r="ES97" i="2"/>
  <c r="T97" i="2"/>
  <c r="CN97" i="2"/>
  <c r="DL97" i="2"/>
  <c r="ER97" i="2"/>
  <c r="DW97" i="2"/>
  <c r="CU97" i="2"/>
  <c r="BO97" i="2"/>
  <c r="P97" i="2"/>
  <c r="FA97" i="2"/>
  <c r="EF97" i="2"/>
  <c r="DH97" i="2"/>
  <c r="CB97" i="2"/>
  <c r="AR97" i="2"/>
  <c r="FK97" i="2"/>
  <c r="EO97" i="2"/>
  <c r="DT97" i="2"/>
  <c r="CQ97" i="2"/>
  <c r="BK97" i="2"/>
  <c r="H97" i="2"/>
  <c r="AM97" i="2"/>
  <c r="W97" i="2"/>
  <c r="G97" i="2"/>
  <c r="FB97" i="2"/>
  <c r="EL97" i="2"/>
  <c r="DV97" i="2"/>
  <c r="DF97" i="2"/>
  <c r="CP97" i="2"/>
  <c r="BZ97" i="2"/>
  <c r="BJ97" i="2"/>
  <c r="AT97" i="2"/>
  <c r="AD97" i="2"/>
  <c r="N97" i="2"/>
  <c r="DE97" i="2"/>
  <c r="CO97" i="2"/>
  <c r="BY97" i="2"/>
  <c r="BI97" i="2"/>
  <c r="AS97" i="2"/>
  <c r="AC97" i="2"/>
  <c r="M97" i="2"/>
  <c r="D97" i="3"/>
  <c r="T97" i="3"/>
  <c r="BL97" i="3"/>
  <c r="DD97" i="3"/>
  <c r="AR97" i="3"/>
  <c r="CJ97" i="3"/>
  <c r="X97" i="3"/>
  <c r="DC97" i="3"/>
  <c r="CM97" i="3"/>
  <c r="BW97" i="3"/>
  <c r="BG97" i="3"/>
  <c r="AQ97" i="3"/>
  <c r="AA97" i="3"/>
  <c r="K97" i="3"/>
  <c r="F97" i="3"/>
  <c r="DB97" i="3"/>
  <c r="CL97" i="3"/>
  <c r="BV97" i="3"/>
  <c r="BF97" i="3"/>
  <c r="AP97" i="3"/>
  <c r="Z97" i="3"/>
  <c r="J97" i="3"/>
  <c r="DE97" i="3"/>
  <c r="CO97" i="3"/>
  <c r="BY97" i="3"/>
  <c r="BI97" i="3"/>
  <c r="AS97" i="3"/>
  <c r="AC97" i="3"/>
  <c r="EY97" i="2"/>
  <c r="AJ97" i="2"/>
  <c r="DX97" i="2"/>
  <c r="FD97" i="2"/>
  <c r="BH97" i="2"/>
  <c r="CF97" i="2"/>
  <c r="EM97" i="2"/>
  <c r="DQ97" i="2"/>
  <c r="CM97" i="2"/>
  <c r="BG97" i="2"/>
  <c r="F97" i="2"/>
  <c r="EV97" i="2"/>
  <c r="EA97" i="2"/>
  <c r="CZ97" i="2"/>
  <c r="BT97" i="2"/>
  <c r="AB97" i="2"/>
  <c r="FE97" i="2"/>
  <c r="EJ97" i="2"/>
  <c r="DO97" i="2"/>
  <c r="CI97" i="2"/>
  <c r="BC97" i="2"/>
  <c r="AY97" i="2"/>
  <c r="AI97" i="2"/>
  <c r="S97" i="2"/>
  <c r="D97" i="2"/>
  <c r="EX97" i="2"/>
  <c r="EH97" i="2"/>
  <c r="DR97" i="2"/>
  <c r="DB97" i="2"/>
  <c r="CL97" i="2"/>
  <c r="BV97" i="2"/>
  <c r="BF97" i="2"/>
  <c r="AP97" i="2"/>
  <c r="Z97" i="2"/>
  <c r="J97" i="2"/>
  <c r="DA97" i="2"/>
  <c r="CK97" i="2"/>
  <c r="BU97" i="2"/>
  <c r="BE97" i="2"/>
  <c r="AO97" i="2"/>
  <c r="Y97" i="2"/>
  <c r="DE81" i="3"/>
  <c r="CO81" i="3"/>
  <c r="BY81" i="3"/>
  <c r="BI81" i="3"/>
  <c r="DH81" i="3"/>
  <c r="CR81" i="3"/>
  <c r="CB81" i="3"/>
  <c r="BL81" i="3"/>
  <c r="AS81" i="3"/>
  <c r="X81" i="3"/>
  <c r="C81" i="3"/>
  <c r="V81" i="3"/>
  <c r="Y81" i="2"/>
  <c r="FD81" i="2"/>
  <c r="DA81" i="2"/>
  <c r="CR81" i="2"/>
  <c r="BU81" i="2"/>
  <c r="I81" i="2"/>
  <c r="EW81" i="2"/>
  <c r="EG81" i="2"/>
  <c r="DQ81" i="2"/>
  <c r="CL81" i="3"/>
  <c r="AF81" i="3"/>
  <c r="AI81" i="3"/>
  <c r="M81" i="3"/>
  <c r="EN81" i="2"/>
  <c r="CB81" i="2"/>
  <c r="FK81" i="2"/>
  <c r="EU81" i="2"/>
  <c r="EE81" i="2"/>
  <c r="DO81" i="2"/>
  <c r="FB81" i="2"/>
  <c r="DR81" i="2"/>
  <c r="BE81" i="2"/>
  <c r="CK81" i="2"/>
  <c r="CY81" i="2"/>
  <c r="CI81" i="2"/>
  <c r="BS81" i="2"/>
  <c r="CX81" i="2"/>
  <c r="BR81" i="2"/>
  <c r="AL81" i="2"/>
  <c r="F81" i="2"/>
  <c r="B91" i="2"/>
  <c r="F91" i="1" s="1"/>
  <c r="CT81" i="3"/>
  <c r="E81" i="3"/>
  <c r="DL81" i="3"/>
  <c r="CV81" i="3"/>
  <c r="CF81" i="3"/>
  <c r="BP81" i="3"/>
  <c r="AZ81" i="3"/>
  <c r="H81" i="3"/>
  <c r="B91" i="3"/>
  <c r="G91" i="1" s="1"/>
  <c r="DB81" i="3"/>
  <c r="CH81" i="3"/>
  <c r="P81" i="3"/>
  <c r="T81" i="3"/>
  <c r="S81" i="3"/>
  <c r="ER81" i="2"/>
  <c r="DC81" i="2"/>
  <c r="CM81" i="2"/>
  <c r="BW81" i="2"/>
  <c r="BG81" i="2"/>
  <c r="AQ81" i="2"/>
  <c r="AA81" i="2"/>
  <c r="K81" i="2"/>
  <c r="L81" i="3"/>
  <c r="DA81" i="3"/>
  <c r="CK81" i="3"/>
  <c r="BU81" i="3"/>
  <c r="BE81" i="3"/>
  <c r="DD81" i="3"/>
  <c r="CN81" i="3"/>
  <c r="BX81" i="3"/>
  <c r="BH81" i="3"/>
  <c r="AO81" i="3"/>
  <c r="EZ81" i="2"/>
  <c r="CW81" i="2"/>
  <c r="EL81" i="2"/>
  <c r="DD81" i="2"/>
  <c r="BA81" i="2"/>
  <c r="DB81" i="2"/>
  <c r="BR81" i="3"/>
  <c r="DJ81" i="3"/>
  <c r="O81" i="3"/>
  <c r="EJ81" i="2"/>
  <c r="FI81" i="2"/>
  <c r="ES81" i="2"/>
  <c r="EC81" i="2"/>
  <c r="DM81" i="2"/>
  <c r="AK81" i="2"/>
  <c r="BB81" i="2"/>
  <c r="BV81" i="3"/>
  <c r="AB81" i="3"/>
  <c r="AE81" i="3"/>
  <c r="I81" i="3"/>
  <c r="FG81" i="2"/>
  <c r="EQ81" i="2"/>
  <c r="EA81" i="2"/>
  <c r="DK81" i="2"/>
  <c r="CG81" i="2"/>
  <c r="DN81" i="2"/>
  <c r="CN81" i="2"/>
  <c r="DT81" i="2"/>
  <c r="U81" i="2"/>
  <c r="CU81" i="2"/>
  <c r="CE81" i="2"/>
  <c r="BO81" i="2"/>
  <c r="AY81" i="2"/>
  <c r="AI81" i="2"/>
  <c r="S81" i="2"/>
  <c r="C81" i="2"/>
  <c r="B81" i="3"/>
  <c r="AT81" i="3"/>
  <c r="AD81" i="3"/>
  <c r="N81" i="3"/>
  <c r="BP16" i="3"/>
  <c r="D16" i="2"/>
  <c r="AP81" i="3"/>
  <c r="Z81" i="3"/>
  <c r="J81" i="3"/>
  <c r="DJ81" i="2"/>
  <c r="CT81" i="2"/>
  <c r="CD81" i="2"/>
  <c r="BN81" i="2"/>
  <c r="AX81" i="2"/>
  <c r="AH81" i="2"/>
  <c r="R81" i="2"/>
  <c r="EP81" i="2"/>
  <c r="DZ81" i="2"/>
  <c r="DF81" i="2"/>
  <c r="CP81" i="2"/>
  <c r="BZ81" i="2"/>
  <c r="BJ81" i="2"/>
  <c r="AT81" i="2"/>
  <c r="AD81" i="2"/>
  <c r="N81" i="2"/>
  <c r="N16" i="3"/>
  <c r="AX81" i="3"/>
  <c r="AH81" i="3"/>
  <c r="R81" i="3"/>
  <c r="CL81" i="2"/>
  <c r="BV81" i="2"/>
  <c r="BF81" i="2"/>
  <c r="AP81" i="2"/>
  <c r="Z81" i="2"/>
  <c r="J81" i="2"/>
  <c r="DW16" i="2"/>
  <c r="BK16" i="2"/>
  <c r="O16" i="2"/>
  <c r="AT21" i="3"/>
  <c r="AT16" i="3"/>
  <c r="Z17" i="3"/>
  <c r="Z16" i="3"/>
  <c r="DE21" i="3"/>
  <c r="DE16" i="3"/>
  <c r="BI21" i="3"/>
  <c r="BI16" i="3"/>
  <c r="M17" i="3"/>
  <c r="M16" i="3"/>
  <c r="CR21" i="3"/>
  <c r="CR16" i="3"/>
  <c r="AV21" i="3"/>
  <c r="AV16" i="3"/>
  <c r="P21" i="3"/>
  <c r="P16" i="3"/>
  <c r="CE17" i="3"/>
  <c r="CE16" i="3"/>
  <c r="AI17" i="3"/>
  <c r="AI16" i="3"/>
  <c r="BN17" i="2"/>
  <c r="BN16" i="2"/>
  <c r="DB17" i="2"/>
  <c r="DB16" i="2"/>
  <c r="AP17" i="2"/>
  <c r="AP16" i="2"/>
  <c r="BB17" i="2"/>
  <c r="BB16" i="2"/>
  <c r="ES21" i="2"/>
  <c r="ES16" i="2"/>
  <c r="DM17" i="2"/>
  <c r="DM16" i="2"/>
  <c r="CG21" i="2"/>
  <c r="CG16" i="2"/>
  <c r="BA17" i="2"/>
  <c r="BA16" i="2"/>
  <c r="U21" i="2"/>
  <c r="U16" i="2"/>
  <c r="EZ21" i="2"/>
  <c r="EZ16" i="2"/>
  <c r="DT21" i="2"/>
  <c r="DT16" i="2"/>
  <c r="CN17" i="2"/>
  <c r="CN16" i="2"/>
  <c r="BH21" i="2"/>
  <c r="BH16" i="2"/>
  <c r="AB21" i="2"/>
  <c r="AB16" i="2"/>
  <c r="L21" i="2"/>
  <c r="L16" i="2"/>
  <c r="EQ17" i="2"/>
  <c r="EQ16" i="2"/>
  <c r="DK17" i="2"/>
  <c r="DK16" i="2"/>
  <c r="CE17" i="2"/>
  <c r="CE16" i="2"/>
  <c r="AY17" i="2"/>
  <c r="AY16" i="2"/>
  <c r="C21" i="2"/>
  <c r="C16" i="2"/>
  <c r="DJ17" i="3"/>
  <c r="DJ16" i="3"/>
  <c r="CP21" i="3"/>
  <c r="CP16" i="3"/>
  <c r="AD21" i="3"/>
  <c r="AD16" i="3"/>
  <c r="BV17" i="3"/>
  <c r="BV16" i="3"/>
  <c r="J17" i="3"/>
  <c r="J16" i="3"/>
  <c r="BR21" i="3"/>
  <c r="BR16" i="3"/>
  <c r="F17" i="3"/>
  <c r="F16" i="3"/>
  <c r="DA17" i="3"/>
  <c r="DA16" i="3"/>
  <c r="CK21" i="3"/>
  <c r="CK16" i="3"/>
  <c r="BU17" i="3"/>
  <c r="BU16" i="3"/>
  <c r="BE21" i="3"/>
  <c r="BE16" i="3"/>
  <c r="AO21" i="3"/>
  <c r="AO16" i="3"/>
  <c r="Y17" i="3"/>
  <c r="Y16" i="3"/>
  <c r="I17" i="3"/>
  <c r="I16" i="3"/>
  <c r="DD17" i="3"/>
  <c r="DD16" i="3"/>
  <c r="CN17" i="3"/>
  <c r="CN16" i="3"/>
  <c r="BX21" i="3"/>
  <c r="BX16" i="3"/>
  <c r="BH17" i="3"/>
  <c r="BH16" i="3"/>
  <c r="AR17" i="3"/>
  <c r="AR16" i="3"/>
  <c r="AB17" i="3"/>
  <c r="AB16" i="3"/>
  <c r="L21" i="3"/>
  <c r="L16" i="3"/>
  <c r="DG17" i="3"/>
  <c r="DG16" i="3"/>
  <c r="CQ21" i="3"/>
  <c r="CQ16" i="3"/>
  <c r="CA17" i="3"/>
  <c r="CA16" i="3"/>
  <c r="BK21" i="3"/>
  <c r="BK16" i="3"/>
  <c r="AU17" i="3"/>
  <c r="AU16" i="3"/>
  <c r="AE21" i="3"/>
  <c r="AE16" i="3"/>
  <c r="O17" i="3"/>
  <c r="O16" i="3"/>
  <c r="EP17" i="2"/>
  <c r="EP16" i="2"/>
  <c r="AX17" i="2"/>
  <c r="AX16" i="2"/>
  <c r="B17" i="2"/>
  <c r="B16" i="2"/>
  <c r="AH17" i="2"/>
  <c r="AH16" i="2"/>
  <c r="FB17" i="2"/>
  <c r="FB16" i="2"/>
  <c r="CP17" i="2"/>
  <c r="CP16" i="2"/>
  <c r="AD17" i="2"/>
  <c r="AD16" i="2"/>
  <c r="CU22" i="2"/>
  <c r="CE22" i="2"/>
  <c r="BO22" i="2"/>
  <c r="AY22" i="2"/>
  <c r="AI22" i="2"/>
  <c r="S22" i="2"/>
  <c r="C22" i="2"/>
  <c r="EX17" i="2"/>
  <c r="EX16" i="2"/>
  <c r="CL17" i="2"/>
  <c r="CL16" i="2"/>
  <c r="Z17" i="2"/>
  <c r="Z16" i="2"/>
  <c r="FJ17" i="2"/>
  <c r="FJ16" i="2"/>
  <c r="CX17" i="2"/>
  <c r="CX16" i="2"/>
  <c r="AL17" i="2"/>
  <c r="AL16" i="2"/>
  <c r="FE21" i="2"/>
  <c r="FE16" i="2"/>
  <c r="EO21" i="2"/>
  <c r="EO16" i="2"/>
  <c r="DY17" i="2"/>
  <c r="DY16" i="2"/>
  <c r="DI17" i="2"/>
  <c r="DI16" i="2"/>
  <c r="CS17" i="2"/>
  <c r="CS16" i="2"/>
  <c r="CC17" i="2"/>
  <c r="CC16" i="2"/>
  <c r="BM17" i="2"/>
  <c r="BM16" i="2"/>
  <c r="AW21" i="2"/>
  <c r="AW16" i="2"/>
  <c r="AG21" i="2"/>
  <c r="AG16" i="2"/>
  <c r="Q17" i="2"/>
  <c r="Q16" i="2"/>
  <c r="FL17" i="2"/>
  <c r="FL16" i="2"/>
  <c r="EV17" i="2"/>
  <c r="EV16" i="2"/>
  <c r="EF17" i="2"/>
  <c r="EF16" i="2"/>
  <c r="DP17" i="2"/>
  <c r="DP16" i="2"/>
  <c r="CZ17" i="2"/>
  <c r="CZ16" i="2"/>
  <c r="CJ17" i="2"/>
  <c r="CJ16" i="2"/>
  <c r="BT17" i="2"/>
  <c r="BT16" i="2"/>
  <c r="BD17" i="2"/>
  <c r="BD16" i="2"/>
  <c r="AN17" i="2"/>
  <c r="AN16" i="2"/>
  <c r="X21" i="2"/>
  <c r="X16" i="2"/>
  <c r="H17" i="2"/>
  <c r="H16" i="2"/>
  <c r="FC21" i="2"/>
  <c r="FC16" i="2"/>
  <c r="EM17" i="2"/>
  <c r="EM16" i="2"/>
  <c r="DG17" i="2"/>
  <c r="DG16" i="2"/>
  <c r="CQ17" i="2"/>
  <c r="CQ16" i="2"/>
  <c r="CA17" i="2"/>
  <c r="CA16" i="2"/>
  <c r="AU21" i="2"/>
  <c r="AU16" i="2"/>
  <c r="AE17" i="2"/>
  <c r="AE16" i="2"/>
  <c r="DF21" i="3"/>
  <c r="DF16" i="3"/>
  <c r="CL17" i="3"/>
  <c r="CL16" i="3"/>
  <c r="V17" i="3"/>
  <c r="V16" i="3"/>
  <c r="BY21" i="3"/>
  <c r="BY16" i="3"/>
  <c r="AC17" i="3"/>
  <c r="AC16" i="3"/>
  <c r="DH21" i="3"/>
  <c r="DH16" i="3"/>
  <c r="BL21" i="3"/>
  <c r="BL16" i="3"/>
  <c r="AF17" i="3"/>
  <c r="AF16" i="3"/>
  <c r="CU17" i="3"/>
  <c r="CU16" i="3"/>
  <c r="AY17" i="3"/>
  <c r="AY16" i="3"/>
  <c r="S17" i="3"/>
  <c r="S16" i="3"/>
  <c r="DJ17" i="2"/>
  <c r="DJ16" i="2"/>
  <c r="CT17" i="2"/>
  <c r="CT16" i="2"/>
  <c r="DF17" i="2"/>
  <c r="DF16" i="2"/>
  <c r="AT17" i="2"/>
  <c r="AT16" i="2"/>
  <c r="DN17" i="2"/>
  <c r="DN16" i="2"/>
  <c r="FI17" i="2"/>
  <c r="FI16" i="2"/>
  <c r="EC21" i="2"/>
  <c r="EC16" i="2"/>
  <c r="CW17" i="2"/>
  <c r="CW16" i="2"/>
  <c r="BQ21" i="2"/>
  <c r="BQ16" i="2"/>
  <c r="AK17" i="2"/>
  <c r="AK16" i="2"/>
  <c r="E21" i="2"/>
  <c r="E16" i="2"/>
  <c r="EJ21" i="2"/>
  <c r="EJ16" i="2"/>
  <c r="DD17" i="2"/>
  <c r="DD16" i="2"/>
  <c r="BX17" i="2"/>
  <c r="BX16" i="2"/>
  <c r="AR17" i="2"/>
  <c r="AR16" i="2"/>
  <c r="FG17" i="2"/>
  <c r="FG16" i="2"/>
  <c r="EA17" i="2"/>
  <c r="EA16" i="2"/>
  <c r="CU17" i="2"/>
  <c r="CU16" i="2"/>
  <c r="BO17" i="2"/>
  <c r="BO16" i="2"/>
  <c r="AI17" i="2"/>
  <c r="AI16" i="2"/>
  <c r="S17" i="2"/>
  <c r="S16" i="2"/>
  <c r="BN17" i="3"/>
  <c r="BN16" i="3"/>
  <c r="AX17" i="3"/>
  <c r="AX16" i="3"/>
  <c r="CT17" i="3"/>
  <c r="CT16" i="3"/>
  <c r="CD17" i="3"/>
  <c r="CD16" i="3"/>
  <c r="BZ21" i="3"/>
  <c r="BZ16" i="3"/>
  <c r="BF17" i="3"/>
  <c r="BF16" i="3"/>
  <c r="DN21" i="3"/>
  <c r="DN16" i="3"/>
  <c r="BB21" i="3"/>
  <c r="BB16" i="3"/>
  <c r="DM21" i="3"/>
  <c r="DM16" i="3"/>
  <c r="CW17" i="3"/>
  <c r="CW16" i="3"/>
  <c r="CG17" i="3"/>
  <c r="CG16" i="3"/>
  <c r="BQ21" i="3"/>
  <c r="BQ16" i="3"/>
  <c r="BA17" i="3"/>
  <c r="BA16" i="3"/>
  <c r="AK17" i="3"/>
  <c r="AK16" i="3"/>
  <c r="U17" i="3"/>
  <c r="U16" i="3"/>
  <c r="E21" i="3"/>
  <c r="E16" i="3"/>
  <c r="CZ21" i="3"/>
  <c r="CZ16" i="3"/>
  <c r="CJ21" i="3"/>
  <c r="CJ16" i="3"/>
  <c r="BT21" i="3"/>
  <c r="BT16" i="3"/>
  <c r="BD17" i="3"/>
  <c r="BD16" i="3"/>
  <c r="AN17" i="3"/>
  <c r="AN16" i="3"/>
  <c r="X17" i="3"/>
  <c r="X16" i="3"/>
  <c r="H17" i="3"/>
  <c r="H16" i="3"/>
  <c r="DC17" i="3"/>
  <c r="DC16" i="3"/>
  <c r="CM21" i="3"/>
  <c r="CM16" i="3"/>
  <c r="BW21" i="3"/>
  <c r="BW16" i="3"/>
  <c r="BG17" i="3"/>
  <c r="BG16" i="3"/>
  <c r="AQ17" i="3"/>
  <c r="AQ16" i="3"/>
  <c r="AA17" i="3"/>
  <c r="AA16" i="3"/>
  <c r="K21" i="3"/>
  <c r="K16" i="3"/>
  <c r="R17" i="2"/>
  <c r="R16" i="2"/>
  <c r="CD17" i="2"/>
  <c r="CD16" i="2"/>
  <c r="EL17" i="2"/>
  <c r="EL16" i="2"/>
  <c r="BZ17" i="2"/>
  <c r="BZ16" i="2"/>
  <c r="N17" i="2"/>
  <c r="N16" i="2"/>
  <c r="EQ21" i="2"/>
  <c r="EH17" i="2"/>
  <c r="EH16" i="2"/>
  <c r="BV17" i="2"/>
  <c r="BV16" i="2"/>
  <c r="J17" i="2"/>
  <c r="J16" i="2"/>
  <c r="ET17" i="2"/>
  <c r="ET16" i="2"/>
  <c r="CH17" i="2"/>
  <c r="CH16" i="2"/>
  <c r="V17" i="2"/>
  <c r="V16" i="2"/>
  <c r="FA21" i="2"/>
  <c r="FA16" i="2"/>
  <c r="EK17" i="2"/>
  <c r="EK16" i="2"/>
  <c r="DU17" i="2"/>
  <c r="DU16" i="2"/>
  <c r="DE17" i="2"/>
  <c r="DE16" i="2"/>
  <c r="CO17" i="2"/>
  <c r="CO16" i="2"/>
  <c r="BY17" i="2"/>
  <c r="BY16" i="2"/>
  <c r="BI17" i="2"/>
  <c r="BI16" i="2"/>
  <c r="AS17" i="2"/>
  <c r="AS16" i="2"/>
  <c r="AC17" i="2"/>
  <c r="AC16" i="2"/>
  <c r="M17" i="2"/>
  <c r="M16" i="2"/>
  <c r="FH17" i="2"/>
  <c r="FH16" i="2"/>
  <c r="ER17" i="2"/>
  <c r="ER16" i="2"/>
  <c r="EB17" i="2"/>
  <c r="EB16" i="2"/>
  <c r="DL21" i="2"/>
  <c r="DL16" i="2"/>
  <c r="CV17" i="2"/>
  <c r="CV16" i="2"/>
  <c r="CF17" i="2"/>
  <c r="CF16" i="2"/>
  <c r="BP17" i="2"/>
  <c r="BP16" i="2"/>
  <c r="AZ21" i="2"/>
  <c r="AZ16" i="2"/>
  <c r="AJ17" i="2"/>
  <c r="AJ16" i="2"/>
  <c r="T21" i="2"/>
  <c r="T16" i="2"/>
  <c r="EY21" i="2"/>
  <c r="EY16" i="2"/>
  <c r="EI17" i="2"/>
  <c r="EI16" i="2"/>
  <c r="DS17" i="2"/>
  <c r="DS16" i="2"/>
  <c r="DC21" i="2"/>
  <c r="DC16" i="2"/>
  <c r="CM21" i="2"/>
  <c r="CM16" i="2"/>
  <c r="BW17" i="2"/>
  <c r="BW16" i="2"/>
  <c r="BG17" i="2"/>
  <c r="BG16" i="2"/>
  <c r="AQ17" i="2"/>
  <c r="AQ16" i="2"/>
  <c r="AA21" i="2"/>
  <c r="AA16" i="2"/>
  <c r="K17" i="2"/>
  <c r="K16" i="2"/>
  <c r="CH17" i="3"/>
  <c r="CH16" i="3"/>
  <c r="CO17" i="3"/>
  <c r="CO16" i="3"/>
  <c r="AS17" i="3"/>
  <c r="AS16" i="3"/>
  <c r="CB17" i="3"/>
  <c r="CB16" i="3"/>
  <c r="DK17" i="3"/>
  <c r="DK16" i="3"/>
  <c r="BO17" i="3"/>
  <c r="BO16" i="3"/>
  <c r="C17" i="3"/>
  <c r="C16" i="3"/>
  <c r="B17" i="3"/>
  <c r="B16" i="3"/>
  <c r="AH17" i="3"/>
  <c r="AH16" i="3"/>
  <c r="R17" i="3"/>
  <c r="R16" i="3"/>
  <c r="BJ21" i="3"/>
  <c r="BJ16" i="3"/>
  <c r="DB17" i="3"/>
  <c r="DB16" i="3"/>
  <c r="AP17" i="3"/>
  <c r="AP16" i="3"/>
  <c r="CX17" i="3"/>
  <c r="CX16" i="3"/>
  <c r="AL17" i="3"/>
  <c r="AL16" i="3"/>
  <c r="DI17" i="3"/>
  <c r="DI16" i="3"/>
  <c r="CS17" i="3"/>
  <c r="CS16" i="3"/>
  <c r="CC17" i="3"/>
  <c r="CC16" i="3"/>
  <c r="BM21" i="3"/>
  <c r="BM16" i="3"/>
  <c r="AW21" i="3"/>
  <c r="AW16" i="3"/>
  <c r="AG17" i="3"/>
  <c r="AG16" i="3"/>
  <c r="Q17" i="3"/>
  <c r="Q16" i="3"/>
  <c r="DL17" i="3"/>
  <c r="DL16" i="3"/>
  <c r="CV17" i="3"/>
  <c r="CV16" i="3"/>
  <c r="CF17" i="3"/>
  <c r="CF16" i="3"/>
  <c r="AZ17" i="3"/>
  <c r="AZ16" i="3"/>
  <c r="AJ17" i="3"/>
  <c r="AJ16" i="3"/>
  <c r="T17" i="3"/>
  <c r="T16" i="3"/>
  <c r="D17" i="3"/>
  <c r="D16" i="3"/>
  <c r="CY21" i="3"/>
  <c r="CY16" i="3"/>
  <c r="CI17" i="3"/>
  <c r="CI16" i="3"/>
  <c r="BS17" i="3"/>
  <c r="BS16" i="3"/>
  <c r="BC21" i="3"/>
  <c r="BC16" i="3"/>
  <c r="AM21" i="3"/>
  <c r="AM16" i="3"/>
  <c r="W17" i="3"/>
  <c r="W16" i="3"/>
  <c r="G17" i="3"/>
  <c r="G16" i="3"/>
  <c r="DZ17" i="2"/>
  <c r="DZ16" i="2"/>
  <c r="DD22" i="2"/>
  <c r="FF17" i="2"/>
  <c r="FF16" i="2"/>
  <c r="DV17" i="2"/>
  <c r="DV16" i="2"/>
  <c r="BJ17" i="2"/>
  <c r="BJ16" i="2"/>
  <c r="AY21" i="2"/>
  <c r="DR17" i="2"/>
  <c r="DR16" i="2"/>
  <c r="BF17" i="2"/>
  <c r="BF16" i="2"/>
  <c r="ED17" i="2"/>
  <c r="ED16" i="2"/>
  <c r="BR17" i="2"/>
  <c r="BR16" i="2"/>
  <c r="F17" i="2"/>
  <c r="F16" i="2"/>
  <c r="EW21" i="2"/>
  <c r="EW16" i="2"/>
  <c r="EG21" i="2"/>
  <c r="EG16" i="2"/>
  <c r="DQ17" i="2"/>
  <c r="DQ16" i="2"/>
  <c r="DA17" i="2"/>
  <c r="DA16" i="2"/>
  <c r="CK21" i="2"/>
  <c r="CK16" i="2"/>
  <c r="BU21" i="2"/>
  <c r="BU16" i="2"/>
  <c r="BE17" i="2"/>
  <c r="BE16" i="2"/>
  <c r="AO17" i="2"/>
  <c r="AO16" i="2"/>
  <c r="Y21" i="2"/>
  <c r="Y16" i="2"/>
  <c r="I21" i="2"/>
  <c r="I16" i="2"/>
  <c r="FD17" i="2"/>
  <c r="FD16" i="2"/>
  <c r="EN21" i="2"/>
  <c r="EN16" i="2"/>
  <c r="DX21" i="2"/>
  <c r="DX16" i="2"/>
  <c r="DH17" i="2"/>
  <c r="DH16" i="2"/>
  <c r="CR17" i="2"/>
  <c r="CR16" i="2"/>
  <c r="CB21" i="2"/>
  <c r="CB16" i="2"/>
  <c r="BL21" i="2"/>
  <c r="BL16" i="2"/>
  <c r="AV21" i="2"/>
  <c r="AV16" i="2"/>
  <c r="AF17" i="2"/>
  <c r="AF16" i="2"/>
  <c r="P21" i="2"/>
  <c r="P16" i="2"/>
  <c r="FK21" i="2"/>
  <c r="FK16" i="2"/>
  <c r="EU21" i="2"/>
  <c r="EU16" i="2"/>
  <c r="EE21" i="2"/>
  <c r="EE16" i="2"/>
  <c r="DO17" i="2"/>
  <c r="DO16" i="2"/>
  <c r="CY17" i="2"/>
  <c r="CY16" i="2"/>
  <c r="CI17" i="2"/>
  <c r="CI16" i="2"/>
  <c r="BS21" i="2"/>
  <c r="BS16" i="2"/>
  <c r="BC21" i="2"/>
  <c r="BC16" i="2"/>
  <c r="AM21" i="2"/>
  <c r="AM16" i="2"/>
  <c r="W21" i="2"/>
  <c r="W16" i="2"/>
  <c r="G17" i="2"/>
  <c r="G16" i="2"/>
  <c r="DT22" i="2"/>
  <c r="DD21" i="2"/>
  <c r="DK21" i="2"/>
  <c r="AR21" i="2"/>
  <c r="CE21" i="2"/>
  <c r="EE17" i="2"/>
  <c r="W17" i="2"/>
  <c r="CY22" i="2"/>
  <c r="CI22" i="2"/>
  <c r="BS22" i="2"/>
  <c r="BC22" i="2"/>
  <c r="AM22" i="2"/>
  <c r="W22" i="2"/>
  <c r="G22" i="2"/>
  <c r="CY21" i="2"/>
  <c r="BC17" i="2"/>
  <c r="FK17" i="2"/>
  <c r="AM17" i="2"/>
  <c r="ED22" i="2"/>
  <c r="BS17" i="2"/>
  <c r="CI21" i="2"/>
  <c r="G21" i="2"/>
  <c r="EU17" i="2"/>
  <c r="DO21" i="2"/>
  <c r="FK22" i="2"/>
  <c r="EU22" i="2"/>
  <c r="EE22" i="2"/>
  <c r="DO22" i="2"/>
  <c r="EJ17" i="2"/>
  <c r="L17" i="2"/>
  <c r="EZ17" i="2"/>
  <c r="AB17" i="2"/>
  <c r="CN21" i="2"/>
  <c r="EZ22" i="2"/>
  <c r="DT17" i="2"/>
  <c r="FG22" i="2"/>
  <c r="EA22" i="2"/>
  <c r="DK22" i="2"/>
  <c r="DN22" i="2"/>
  <c r="CN22" i="2"/>
  <c r="BX22" i="2"/>
  <c r="BH22" i="2"/>
  <c r="AR22" i="2"/>
  <c r="AB22" i="2"/>
  <c r="L22" i="2"/>
  <c r="BX21" i="2"/>
  <c r="FG21" i="2"/>
  <c r="EA21" i="2"/>
  <c r="CU21" i="2"/>
  <c r="BO21" i="2"/>
  <c r="AI21" i="2"/>
  <c r="BB21" i="2"/>
  <c r="BH17" i="2"/>
  <c r="EQ22" i="2"/>
  <c r="EJ22" i="2"/>
  <c r="EC17" i="2"/>
  <c r="AM22" i="3"/>
  <c r="DN21" i="2"/>
  <c r="AN22" i="3"/>
  <c r="BB17" i="3"/>
  <c r="B21" i="2"/>
  <c r="AW22" i="3"/>
  <c r="W21" i="3"/>
  <c r="Q22" i="3"/>
  <c r="AG22" i="3"/>
  <c r="CI21" i="3"/>
  <c r="F21" i="2"/>
  <c r="B38" i="2"/>
  <c r="E51" i="2"/>
  <c r="F51" i="2" s="1"/>
  <c r="CZ17" i="3"/>
  <c r="BI21" i="2"/>
  <c r="AE17" i="3"/>
  <c r="BR17" i="3"/>
  <c r="AC22" i="2"/>
  <c r="B38" i="3"/>
  <c r="E51" i="3"/>
  <c r="F51" i="3" s="1"/>
  <c r="EK21" i="2"/>
  <c r="M21" i="2"/>
  <c r="EO17" i="2"/>
  <c r="BT22" i="2"/>
  <c r="BD22" i="2"/>
  <c r="AN22" i="2"/>
  <c r="X22" i="2"/>
  <c r="H22" i="2"/>
  <c r="CO22" i="2"/>
  <c r="AS22" i="2"/>
  <c r="DU21" i="2"/>
  <c r="EH22" i="2"/>
  <c r="BD21" i="2"/>
  <c r="BR21" i="2"/>
  <c r="FE17" i="2"/>
  <c r="CJ21" i="2"/>
  <c r="X17" i="2"/>
  <c r="DB22" i="3"/>
  <c r="BE17" i="3"/>
  <c r="DP22" i="2"/>
  <c r="DY21" i="2"/>
  <c r="DE22" i="2"/>
  <c r="BY22" i="2"/>
  <c r="M22" i="2"/>
  <c r="DE21" i="2"/>
  <c r="AS21" i="2"/>
  <c r="DI21" i="2"/>
  <c r="FA22" i="2"/>
  <c r="EK22" i="2"/>
  <c r="DU22" i="2"/>
  <c r="DP21" i="2"/>
  <c r="DC17" i="2"/>
  <c r="FA17" i="2"/>
  <c r="Y21" i="3"/>
  <c r="P17" i="3"/>
  <c r="V22" i="3"/>
  <c r="BI22" i="2"/>
  <c r="CO21" i="2"/>
  <c r="AC21" i="2"/>
  <c r="EV22" i="2"/>
  <c r="CZ22" i="2"/>
  <c r="AW17" i="2"/>
  <c r="EV21" i="2"/>
  <c r="BR22" i="2"/>
  <c r="F22" i="2"/>
  <c r="AA21" i="3"/>
  <c r="CC21" i="2"/>
  <c r="BM22" i="2"/>
  <c r="BM21" i="2"/>
  <c r="DI22" i="2"/>
  <c r="CS21" i="2"/>
  <c r="CS22" i="2"/>
  <c r="M22" i="3"/>
  <c r="AG17" i="2"/>
  <c r="Q22" i="2"/>
  <c r="Q21" i="2"/>
  <c r="CJ22" i="2"/>
  <c r="FL21" i="2"/>
  <c r="EF21" i="2"/>
  <c r="CZ21" i="2"/>
  <c r="BT21" i="2"/>
  <c r="AN21" i="2"/>
  <c r="H21" i="2"/>
  <c r="CO21" i="3"/>
  <c r="K17" i="3"/>
  <c r="AG22" i="2"/>
  <c r="FL22" i="2"/>
  <c r="EF22" i="2"/>
  <c r="AW22" i="2"/>
  <c r="FE22" i="2"/>
  <c r="EO22" i="2"/>
  <c r="DY22" i="2"/>
  <c r="CC22" i="2"/>
  <c r="E49" i="3"/>
  <c r="F49" i="3" s="1"/>
  <c r="M21" i="3"/>
  <c r="BI17" i="3"/>
  <c r="AF22" i="3"/>
  <c r="DL22" i="3"/>
  <c r="CV22" i="3"/>
  <c r="CF22" i="3"/>
  <c r="BP22" i="3"/>
  <c r="AZ22" i="3"/>
  <c r="I22" i="3"/>
  <c r="B22" i="2"/>
  <c r="E49" i="2"/>
  <c r="F49" i="2" s="1"/>
  <c r="BA22" i="2"/>
  <c r="FI21" i="2"/>
  <c r="U17" i="2"/>
  <c r="DS21" i="2"/>
  <c r="BY17" i="3"/>
  <c r="CM17" i="3"/>
  <c r="DE17" i="3"/>
  <c r="CD22" i="3"/>
  <c r="G22" i="3"/>
  <c r="D22" i="3"/>
  <c r="DC22" i="3"/>
  <c r="CM22" i="3"/>
  <c r="BW22" i="3"/>
  <c r="BG22" i="3"/>
  <c r="DC21" i="3"/>
  <c r="DH17" i="3"/>
  <c r="EL22" i="2"/>
  <c r="CW21" i="2"/>
  <c r="E17" i="2"/>
  <c r="BA21" i="3"/>
  <c r="AI21" i="3"/>
  <c r="CN21" i="3"/>
  <c r="AE22" i="3"/>
  <c r="X21" i="3"/>
  <c r="L17" i="3"/>
  <c r="CQ17" i="3"/>
  <c r="AK21" i="2"/>
  <c r="CM17" i="2"/>
  <c r="FD22" i="2"/>
  <c r="EX22" i="2"/>
  <c r="BQ22" i="2"/>
  <c r="E22" i="2"/>
  <c r="CR21" i="2"/>
  <c r="AV17" i="2"/>
  <c r="AQ21" i="2"/>
  <c r="V21" i="2"/>
  <c r="AF21" i="3"/>
  <c r="CX22" i="3"/>
  <c r="BQ17" i="3"/>
  <c r="CP22" i="3"/>
  <c r="DF22" i="3"/>
  <c r="U21" i="3"/>
  <c r="E17" i="3"/>
  <c r="CY22" i="3"/>
  <c r="CI22" i="3"/>
  <c r="BS22" i="3"/>
  <c r="BC22" i="3"/>
  <c r="AI22" i="3"/>
  <c r="CU21" i="3"/>
  <c r="AB21" i="3"/>
  <c r="BX17" i="3"/>
  <c r="BC17" i="3"/>
  <c r="DR22" i="2"/>
  <c r="BA21" i="2"/>
  <c r="DH21" i="2"/>
  <c r="ES17" i="2"/>
  <c r="BL17" i="2"/>
  <c r="CH21" i="2"/>
  <c r="CG21" i="3"/>
  <c r="BO21" i="3"/>
  <c r="CL22" i="3"/>
  <c r="Z21" i="3"/>
  <c r="W22" i="3"/>
  <c r="DA21" i="3"/>
  <c r="AV22" i="3"/>
  <c r="BS21" i="3"/>
  <c r="AO17" i="3"/>
  <c r="DH22" i="3"/>
  <c r="CR22" i="3"/>
  <c r="CB22" i="3"/>
  <c r="BL22" i="3"/>
  <c r="Y22" i="3"/>
  <c r="CB21" i="3"/>
  <c r="BL17" i="3"/>
  <c r="G21" i="3"/>
  <c r="AM17" i="3"/>
  <c r="DN17" i="3"/>
  <c r="I17" i="2"/>
  <c r="BZ22" i="3"/>
  <c r="AR22" i="3"/>
  <c r="DN22" i="3"/>
  <c r="BB22" i="3"/>
  <c r="BU21" i="3"/>
  <c r="DJ22" i="3"/>
  <c r="DE22" i="3"/>
  <c r="CO22" i="3"/>
  <c r="BY22" i="3"/>
  <c r="BI22" i="3"/>
  <c r="AQ22" i="3"/>
  <c r="U22" i="3"/>
  <c r="DL21" i="3"/>
  <c r="CK17" i="3"/>
  <c r="DD22" i="3"/>
  <c r="CN22" i="3"/>
  <c r="BX22" i="3"/>
  <c r="BH22" i="3"/>
  <c r="AO22" i="3"/>
  <c r="DK21" i="3"/>
  <c r="AS21" i="3"/>
  <c r="BG21" i="3"/>
  <c r="CR17" i="3"/>
  <c r="AV17" i="3"/>
  <c r="CY17" i="3"/>
  <c r="BW17" i="3"/>
  <c r="DF17" i="3"/>
  <c r="EY22" i="2"/>
  <c r="EI22" i="2"/>
  <c r="DS22" i="2"/>
  <c r="CW22" i="2"/>
  <c r="FF22" i="2"/>
  <c r="DV22" i="2"/>
  <c r="DM21" i="2"/>
  <c r="FD21" i="2"/>
  <c r="AF21" i="2"/>
  <c r="DX17" i="2"/>
  <c r="CG17" i="2"/>
  <c r="BG21" i="2"/>
  <c r="CH22" i="2"/>
  <c r="BB22" i="2"/>
  <c r="V22" i="2"/>
  <c r="I21" i="3"/>
  <c r="DA22" i="3"/>
  <c r="CK22" i="3"/>
  <c r="BU22" i="3"/>
  <c r="BE22" i="3"/>
  <c r="P22" i="3"/>
  <c r="EY17" i="2"/>
  <c r="BQ17" i="2"/>
  <c r="AA17" i="2"/>
  <c r="BV22" i="3"/>
  <c r="CH22" i="3"/>
  <c r="DG21" i="3"/>
  <c r="AU21" i="3"/>
  <c r="AU22" i="3"/>
  <c r="AN21" i="3"/>
  <c r="BT17" i="3"/>
  <c r="V21" i="3"/>
  <c r="BU17" i="2"/>
  <c r="B21" i="3"/>
  <c r="CC21" i="3"/>
  <c r="BR22" i="3"/>
  <c r="K22" i="3"/>
  <c r="T22" i="3"/>
  <c r="AC21" i="3"/>
  <c r="AC22" i="3"/>
  <c r="H22" i="3"/>
  <c r="AQ21" i="3"/>
  <c r="H21" i="3"/>
  <c r="CJ17" i="3"/>
  <c r="O21" i="3"/>
  <c r="BK17" i="3"/>
  <c r="F21" i="3"/>
  <c r="CR22" i="2"/>
  <c r="CG22" i="2"/>
  <c r="ET22" i="2"/>
  <c r="BE21" i="2"/>
  <c r="FI22" i="2"/>
  <c r="ES22" i="2"/>
  <c r="EC22" i="2"/>
  <c r="DM22" i="2"/>
  <c r="AK22" i="2"/>
  <c r="EN17" i="2"/>
  <c r="CB17" i="2"/>
  <c r="P17" i="2"/>
  <c r="DC22" i="2"/>
  <c r="CM22" i="2"/>
  <c r="BW22" i="2"/>
  <c r="BG22" i="2"/>
  <c r="AQ22" i="2"/>
  <c r="AA22" i="2"/>
  <c r="K22" i="2"/>
  <c r="EI21" i="2"/>
  <c r="BW21" i="2"/>
  <c r="K21" i="2"/>
  <c r="EG17" i="2"/>
  <c r="AZ17" i="2"/>
  <c r="ET21" i="2"/>
  <c r="CT22" i="3"/>
  <c r="AG21" i="3"/>
  <c r="CA21" i="3"/>
  <c r="DQ21" i="2"/>
  <c r="FC17" i="2"/>
  <c r="CS21" i="3"/>
  <c r="DI22" i="3"/>
  <c r="CS22" i="3"/>
  <c r="CC22" i="3"/>
  <c r="BM22" i="3"/>
  <c r="AA22" i="3"/>
  <c r="CZ22" i="3"/>
  <c r="CJ22" i="3"/>
  <c r="BT22" i="3"/>
  <c r="BD22" i="3"/>
  <c r="AJ22" i="3"/>
  <c r="O22" i="3"/>
  <c r="Q21" i="3"/>
  <c r="DG22" i="3"/>
  <c r="CQ22" i="3"/>
  <c r="CA22" i="3"/>
  <c r="BK22" i="3"/>
  <c r="AS22" i="3"/>
  <c r="X22" i="3"/>
  <c r="BD21" i="3"/>
  <c r="EN22" i="2"/>
  <c r="CB22" i="2"/>
  <c r="FC22" i="2"/>
  <c r="EM22" i="2"/>
  <c r="DW22" i="2"/>
  <c r="DX22" i="2"/>
  <c r="CF22" i="2"/>
  <c r="Y22" i="2"/>
  <c r="FJ22" i="2"/>
  <c r="DH22" i="2"/>
  <c r="U22" i="2"/>
  <c r="BL22" i="2"/>
  <c r="AV22" i="2"/>
  <c r="AF22" i="2"/>
  <c r="P22" i="2"/>
  <c r="DL17" i="2"/>
  <c r="L22" i="3"/>
  <c r="AB22" i="3"/>
  <c r="AK22" i="3"/>
  <c r="DM17" i="3"/>
  <c r="DK22" i="3"/>
  <c r="CU22" i="3"/>
  <c r="CE22" i="3"/>
  <c r="BO22" i="3"/>
  <c r="AY22" i="3"/>
  <c r="DD21" i="3"/>
  <c r="AR21" i="3"/>
  <c r="DB21" i="3"/>
  <c r="BF21" i="3"/>
  <c r="CP17" i="3"/>
  <c r="AT17" i="3"/>
  <c r="EB22" i="2"/>
  <c r="DL22" i="2"/>
  <c r="BU22" i="2"/>
  <c r="I22" i="2"/>
  <c r="DA21" i="2"/>
  <c r="AO21" i="2"/>
  <c r="DG22" i="2"/>
  <c r="DA22" i="2"/>
  <c r="FH21" i="2"/>
  <c r="ER21" i="2"/>
  <c r="EB21" i="2"/>
  <c r="CV21" i="2"/>
  <c r="CF21" i="2"/>
  <c r="BP21" i="2"/>
  <c r="AJ21" i="2"/>
  <c r="D21" i="2"/>
  <c r="CQ22" i="2"/>
  <c r="CA22" i="2"/>
  <c r="BK22" i="2"/>
  <c r="AU22" i="2"/>
  <c r="AE22" i="2"/>
  <c r="O22" i="2"/>
  <c r="EW17" i="2"/>
  <c r="CK17" i="2"/>
  <c r="AU17" i="2"/>
  <c r="Y17" i="2"/>
  <c r="D17" i="2"/>
  <c r="BF22" i="3"/>
  <c r="DM22" i="3"/>
  <c r="CW22" i="3"/>
  <c r="CG22" i="3"/>
  <c r="BQ22" i="3"/>
  <c r="BA22" i="3"/>
  <c r="CW21" i="3"/>
  <c r="AK21" i="3"/>
  <c r="C22" i="3"/>
  <c r="CE21" i="3"/>
  <c r="AY21" i="3"/>
  <c r="BH21" i="3"/>
  <c r="CL21" i="3"/>
  <c r="AD17" i="3"/>
  <c r="FH22" i="2"/>
  <c r="FB22" i="2"/>
  <c r="CV22" i="2"/>
  <c r="BE22" i="2"/>
  <c r="ER22" i="2"/>
  <c r="EW22" i="2"/>
  <c r="EG22" i="2"/>
  <c r="DQ22" i="2"/>
  <c r="DW17" i="2"/>
  <c r="BK17" i="2"/>
  <c r="T17" i="2"/>
  <c r="BJ22" i="3"/>
  <c r="BN22" i="3"/>
  <c r="E22" i="3"/>
  <c r="S22" i="3"/>
  <c r="AL22" i="3"/>
  <c r="F22" i="3"/>
  <c r="CH21" i="3"/>
  <c r="AP21" i="3"/>
  <c r="BJ17" i="3"/>
  <c r="AO22" i="2"/>
  <c r="CK22" i="2"/>
  <c r="BP22" i="2"/>
  <c r="AZ22" i="2"/>
  <c r="AJ22" i="2"/>
  <c r="T22" i="2"/>
  <c r="D22" i="2"/>
  <c r="EM21" i="2"/>
  <c r="DW21" i="2"/>
  <c r="DG21" i="2"/>
  <c r="CQ21" i="2"/>
  <c r="CA21" i="2"/>
  <c r="BK21" i="2"/>
  <c r="AE21" i="2"/>
  <c r="O21" i="2"/>
  <c r="O17" i="2"/>
  <c r="FJ21" i="2"/>
  <c r="CX21" i="2"/>
  <c r="AL21" i="2"/>
  <c r="BV21" i="3"/>
  <c r="J21" i="3"/>
  <c r="BZ17" i="3"/>
  <c r="N17" i="3"/>
  <c r="DJ22" i="2"/>
  <c r="CT22" i="2"/>
  <c r="CD22" i="2"/>
  <c r="BN22" i="2"/>
  <c r="AX22" i="2"/>
  <c r="AH22" i="2"/>
  <c r="R22" i="2"/>
  <c r="B22" i="3"/>
  <c r="DI21" i="3"/>
  <c r="BM17" i="3"/>
  <c r="AX22" i="3"/>
  <c r="AH22" i="3"/>
  <c r="R22" i="3"/>
  <c r="CX21" i="3"/>
  <c r="AL21" i="3"/>
  <c r="EP22" i="2"/>
  <c r="DZ22" i="2"/>
  <c r="DF22" i="2"/>
  <c r="CP22" i="2"/>
  <c r="BZ22" i="2"/>
  <c r="BJ22" i="2"/>
  <c r="AT22" i="2"/>
  <c r="AD22" i="2"/>
  <c r="N22" i="2"/>
  <c r="FF21" i="2"/>
  <c r="EP21" i="2"/>
  <c r="DZ21" i="2"/>
  <c r="DJ21" i="2"/>
  <c r="CT21" i="2"/>
  <c r="CD21" i="2"/>
  <c r="BN21" i="2"/>
  <c r="AX21" i="2"/>
  <c r="AH21" i="2"/>
  <c r="R21" i="2"/>
  <c r="AW17" i="3"/>
  <c r="CV21" i="3"/>
  <c r="CF21" i="3"/>
  <c r="BP21" i="3"/>
  <c r="AZ21" i="3"/>
  <c r="AJ21" i="3"/>
  <c r="T21" i="3"/>
  <c r="D21" i="3"/>
  <c r="S21" i="3"/>
  <c r="C21" i="3"/>
  <c r="AT22" i="3"/>
  <c r="AD22" i="3"/>
  <c r="N22" i="3"/>
  <c r="DJ21" i="3"/>
  <c r="CT21" i="3"/>
  <c r="CD21" i="3"/>
  <c r="BN21" i="3"/>
  <c r="AX21" i="3"/>
  <c r="AH21" i="3"/>
  <c r="R21" i="3"/>
  <c r="DB22" i="2"/>
  <c r="CL22" i="2"/>
  <c r="BV22" i="2"/>
  <c r="BF22" i="2"/>
  <c r="AP22" i="2"/>
  <c r="Z22" i="2"/>
  <c r="J22" i="2"/>
  <c r="FB21" i="2"/>
  <c r="EL21" i="2"/>
  <c r="DV21" i="2"/>
  <c r="DF21" i="2"/>
  <c r="CP21" i="2"/>
  <c r="BZ21" i="2"/>
  <c r="BJ21" i="2"/>
  <c r="AT21" i="2"/>
  <c r="AD21" i="2"/>
  <c r="N21" i="2"/>
  <c r="BP17" i="3"/>
  <c r="AP22" i="3"/>
  <c r="Z22" i="3"/>
  <c r="J22" i="3"/>
  <c r="N21" i="3"/>
  <c r="CX22" i="2"/>
  <c r="AL22" i="2"/>
  <c r="EX21" i="2"/>
  <c r="EH21" i="2"/>
  <c r="DR21" i="2"/>
  <c r="DB21" i="2"/>
  <c r="CL21" i="2"/>
  <c r="BV21" i="2"/>
  <c r="BF21" i="2"/>
  <c r="AP21" i="2"/>
  <c r="Z21" i="2"/>
  <c r="J21" i="2"/>
  <c r="C56" i="1"/>
  <c r="B56" i="1"/>
  <c r="B100" i="3" l="1" a="1"/>
  <c r="B101" i="3" a="1"/>
  <c r="B101" i="3" s="1"/>
  <c r="B100" i="2" a="1"/>
  <c r="B101" i="2" a="1"/>
  <c r="B100" i="3"/>
  <c r="B100" i="2"/>
  <c r="B98" i="3"/>
  <c r="B99" i="3"/>
  <c r="B101" i="2"/>
  <c r="B98" i="2"/>
  <c r="B99" i="2"/>
  <c r="B84" i="3"/>
  <c r="B85" i="3"/>
  <c r="B84" i="2"/>
  <c r="B85" i="2"/>
  <c r="B82" i="2"/>
  <c r="B83" i="2"/>
  <c r="B83" i="3" a="1"/>
  <c r="B83" i="3" s="1"/>
  <c r="B82" i="3"/>
  <c r="C56" i="3"/>
  <c r="C56" i="2"/>
  <c r="B56" i="2"/>
  <c r="B56" i="3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CE4" i="3" l="1"/>
  <c r="CU4" i="3"/>
  <c r="DK4" i="3"/>
  <c r="CF4" i="3"/>
  <c r="CV4" i="3"/>
  <c r="DL4" i="3"/>
  <c r="CG4" i="3"/>
  <c r="CW4" i="3"/>
  <c r="DM4" i="3"/>
  <c r="DB4" i="3"/>
  <c r="BZ4" i="3"/>
  <c r="DG4" i="3"/>
  <c r="CB4" i="3"/>
  <c r="DF4" i="3"/>
  <c r="CI4" i="3"/>
  <c r="CY4" i="3"/>
  <c r="CJ4" i="3"/>
  <c r="CZ4" i="3"/>
  <c r="CK4" i="3"/>
  <c r="DA4" i="3"/>
  <c r="CD4" i="3"/>
  <c r="CH4" i="3"/>
  <c r="CP4" i="3"/>
  <c r="CA4" i="3"/>
  <c r="CR4" i="3"/>
  <c r="CS4" i="3"/>
  <c r="BW4" i="3"/>
  <c r="CM4" i="3"/>
  <c r="DC4" i="3"/>
  <c r="BX4" i="3"/>
  <c r="CN4" i="3"/>
  <c r="DD4" i="3"/>
  <c r="BY4" i="3"/>
  <c r="CO4" i="3"/>
  <c r="DE4" i="3"/>
  <c r="CT4" i="3"/>
  <c r="CX4" i="3"/>
  <c r="BV4" i="3"/>
  <c r="CQ4" i="3"/>
  <c r="DH4" i="3"/>
  <c r="CC4" i="3"/>
  <c r="DI4" i="3"/>
  <c r="DJ4" i="3"/>
  <c r="DN4" i="3"/>
  <c r="CL4" i="3"/>
  <c r="K4" i="3"/>
  <c r="AA4" i="3"/>
  <c r="AQ4" i="3"/>
  <c r="BG4" i="3"/>
  <c r="D4" i="3"/>
  <c r="T4" i="3"/>
  <c r="AJ4" i="3"/>
  <c r="AZ4" i="3"/>
  <c r="BP4" i="3"/>
  <c r="M4" i="3"/>
  <c r="AC4" i="3"/>
  <c r="AS4" i="3"/>
  <c r="BI4" i="3"/>
  <c r="AH4" i="3"/>
  <c r="V4" i="3"/>
  <c r="Z4" i="3"/>
  <c r="AD4" i="3"/>
  <c r="AI4" i="3"/>
  <c r="BO4" i="3"/>
  <c r="L4" i="3"/>
  <c r="AR4" i="3"/>
  <c r="E4" i="3"/>
  <c r="BA4" i="3"/>
  <c r="BB4" i="3"/>
  <c r="B4" i="3"/>
  <c r="G4" i="3"/>
  <c r="BC4" i="3"/>
  <c r="P4" i="3"/>
  <c r="AV4" i="3"/>
  <c r="O4" i="3"/>
  <c r="AE4" i="3"/>
  <c r="AU4" i="3"/>
  <c r="BK4" i="3"/>
  <c r="H4" i="3"/>
  <c r="X4" i="3"/>
  <c r="AN4" i="3"/>
  <c r="BD4" i="3"/>
  <c r="BT4" i="3"/>
  <c r="Q4" i="3"/>
  <c r="AG4" i="3"/>
  <c r="AW4" i="3"/>
  <c r="BM4" i="3"/>
  <c r="AX4" i="3"/>
  <c r="AL4" i="3"/>
  <c r="AP4" i="3"/>
  <c r="AT4" i="3"/>
  <c r="BJ4" i="3"/>
  <c r="C4" i="3"/>
  <c r="S4" i="3"/>
  <c r="AY4" i="3"/>
  <c r="AB4" i="3"/>
  <c r="BH4" i="3"/>
  <c r="U4" i="3"/>
  <c r="AK4" i="3"/>
  <c r="BQ4" i="3"/>
  <c r="BN4" i="3"/>
  <c r="BF4" i="3"/>
  <c r="W4" i="3"/>
  <c r="AM4" i="3"/>
  <c r="BS4" i="3"/>
  <c r="AF4" i="3"/>
  <c r="BL4" i="3"/>
  <c r="I4" i="3"/>
  <c r="Y4" i="3"/>
  <c r="AO4" i="3"/>
  <c r="BE4" i="3"/>
  <c r="BU4" i="3"/>
  <c r="R4" i="3"/>
  <c r="F4" i="3"/>
  <c r="BR4" i="3"/>
  <c r="J4" i="3"/>
  <c r="N4" i="3"/>
  <c r="M4" i="2"/>
  <c r="AC4" i="2"/>
  <c r="AS4" i="2"/>
  <c r="BI4" i="2"/>
  <c r="BY4" i="2"/>
  <c r="CO4" i="2"/>
  <c r="DE4" i="2"/>
  <c r="DU4" i="2"/>
  <c r="EK4" i="2"/>
  <c r="FA4" i="2"/>
  <c r="R4" i="2"/>
  <c r="AH4" i="2"/>
  <c r="AX4" i="2"/>
  <c r="BN4" i="2"/>
  <c r="CD4" i="2"/>
  <c r="CT4" i="2"/>
  <c r="DJ4" i="2"/>
  <c r="DZ4" i="2"/>
  <c r="EP4" i="2"/>
  <c r="FF4" i="2"/>
  <c r="G4" i="2"/>
  <c r="W4" i="2"/>
  <c r="AM4" i="2"/>
  <c r="BC4" i="2"/>
  <c r="BS4" i="2"/>
  <c r="CI4" i="2"/>
  <c r="CY4" i="2"/>
  <c r="DO4" i="2"/>
  <c r="EE4" i="2"/>
  <c r="EU4" i="2"/>
  <c r="FK4" i="2"/>
  <c r="P4" i="2"/>
  <c r="CB4" i="2"/>
  <c r="EN4" i="2"/>
  <c r="AJ4" i="2"/>
  <c r="CV4" i="2"/>
  <c r="FH4" i="2"/>
  <c r="BD4" i="2"/>
  <c r="DP4" i="2"/>
  <c r="DT4" i="2"/>
  <c r="AB4" i="2"/>
  <c r="AE4" i="2"/>
  <c r="AV4" i="2"/>
  <c r="D4" i="2"/>
  <c r="EB4" i="2"/>
  <c r="CJ4" i="2"/>
  <c r="EZ4" i="2"/>
  <c r="I4" i="2"/>
  <c r="AO4" i="2"/>
  <c r="BU4" i="2"/>
  <c r="DA4" i="2"/>
  <c r="EG4" i="2"/>
  <c r="BJ4" i="2"/>
  <c r="CP4" i="2"/>
  <c r="DF4" i="2"/>
  <c r="EL4" i="2"/>
  <c r="C4" i="2"/>
  <c r="S4" i="2"/>
  <c r="AY4" i="2"/>
  <c r="CE4" i="2"/>
  <c r="EA4" i="2"/>
  <c r="FG4" i="2"/>
  <c r="BL4" i="2"/>
  <c r="T4" i="2"/>
  <c r="CF4" i="2"/>
  <c r="CZ4" i="2"/>
  <c r="BH4" i="2"/>
  <c r="Q4" i="2"/>
  <c r="AG4" i="2"/>
  <c r="AW4" i="2"/>
  <c r="BM4" i="2"/>
  <c r="CC4" i="2"/>
  <c r="CS4" i="2"/>
  <c r="DI4" i="2"/>
  <c r="DY4" i="2"/>
  <c r="EO4" i="2"/>
  <c r="FE4" i="2"/>
  <c r="F4" i="2"/>
  <c r="V4" i="2"/>
  <c r="AL4" i="2"/>
  <c r="BB4" i="2"/>
  <c r="BR4" i="2"/>
  <c r="CH4" i="2"/>
  <c r="CX4" i="2"/>
  <c r="DN4" i="2"/>
  <c r="ED4" i="2"/>
  <c r="ET4" i="2"/>
  <c r="FJ4" i="2"/>
  <c r="K4" i="2"/>
  <c r="AA4" i="2"/>
  <c r="AQ4" i="2"/>
  <c r="BG4" i="2"/>
  <c r="BW4" i="2"/>
  <c r="CM4" i="2"/>
  <c r="DC4" i="2"/>
  <c r="DS4" i="2"/>
  <c r="EI4" i="2"/>
  <c r="EY4" i="2"/>
  <c r="AF4" i="2"/>
  <c r="CR4" i="2"/>
  <c r="FD4" i="2"/>
  <c r="AZ4" i="2"/>
  <c r="DL4" i="2"/>
  <c r="H4" i="2"/>
  <c r="BT4" i="2"/>
  <c r="EF4" i="2"/>
  <c r="B4" i="2"/>
  <c r="L4" i="2"/>
  <c r="CN4" i="2"/>
  <c r="E4" i="2"/>
  <c r="U4" i="2"/>
  <c r="AK4" i="2"/>
  <c r="BA4" i="2"/>
  <c r="BQ4" i="2"/>
  <c r="CG4" i="2"/>
  <c r="CW4" i="2"/>
  <c r="DM4" i="2"/>
  <c r="EC4" i="2"/>
  <c r="ES4" i="2"/>
  <c r="FI4" i="2"/>
  <c r="J4" i="2"/>
  <c r="Z4" i="2"/>
  <c r="AP4" i="2"/>
  <c r="BF4" i="2"/>
  <c r="BV4" i="2"/>
  <c r="CL4" i="2"/>
  <c r="DB4" i="2"/>
  <c r="DR4" i="2"/>
  <c r="EH4" i="2"/>
  <c r="EX4" i="2"/>
  <c r="O4" i="2"/>
  <c r="AU4" i="2"/>
  <c r="BK4" i="2"/>
  <c r="CA4" i="2"/>
  <c r="CQ4" i="2"/>
  <c r="DG4" i="2"/>
  <c r="DW4" i="2"/>
  <c r="EM4" i="2"/>
  <c r="FC4" i="2"/>
  <c r="DH4" i="2"/>
  <c r="BP4" i="2"/>
  <c r="X4" i="2"/>
  <c r="EV4" i="2"/>
  <c r="BX4" i="2"/>
  <c r="AR4" i="2"/>
  <c r="DD4" i="2"/>
  <c r="Y4" i="2"/>
  <c r="BE4" i="2"/>
  <c r="CK4" i="2"/>
  <c r="DQ4" i="2"/>
  <c r="EW4" i="2"/>
  <c r="N4" i="2"/>
  <c r="AD4" i="2"/>
  <c r="AT4" i="2"/>
  <c r="BZ4" i="2"/>
  <c r="DV4" i="2"/>
  <c r="FB4" i="2"/>
  <c r="AI4" i="2"/>
  <c r="BO4" i="2"/>
  <c r="CU4" i="2"/>
  <c r="DK4" i="2"/>
  <c r="EQ4" i="2"/>
  <c r="DX4" i="2"/>
  <c r="ER4" i="2"/>
  <c r="AN4" i="2"/>
  <c r="FL4" i="2"/>
  <c r="EJ4" i="2"/>
  <c r="B51" i="3"/>
  <c r="C2" i="1" l="1"/>
  <c r="C97" i="1" s="1"/>
  <c r="D2" i="1"/>
  <c r="D97" i="1" s="1"/>
  <c r="E2" i="1"/>
  <c r="E97" i="1" s="1"/>
  <c r="F2" i="1"/>
  <c r="F97" i="1" s="1"/>
  <c r="G2" i="1"/>
  <c r="G97" i="1" s="1"/>
  <c r="H2" i="1"/>
  <c r="H97" i="1" s="1"/>
  <c r="I2" i="1"/>
  <c r="I97" i="1" s="1"/>
  <c r="J2" i="1"/>
  <c r="J97" i="1" s="1"/>
  <c r="K2" i="1"/>
  <c r="K97" i="1" s="1"/>
  <c r="L2" i="1"/>
  <c r="L97" i="1" s="1"/>
  <c r="M2" i="1"/>
  <c r="M97" i="1" s="1"/>
  <c r="N2" i="1"/>
  <c r="N97" i="1" s="1"/>
  <c r="O2" i="1"/>
  <c r="O97" i="1" s="1"/>
  <c r="P2" i="1"/>
  <c r="P97" i="1" s="1"/>
  <c r="Q2" i="1"/>
  <c r="Q97" i="1" s="1"/>
  <c r="R2" i="1"/>
  <c r="R97" i="1" s="1"/>
  <c r="S2" i="1"/>
  <c r="S97" i="1" s="1"/>
  <c r="T2" i="1"/>
  <c r="T97" i="1" s="1"/>
  <c r="U2" i="1"/>
  <c r="U97" i="1" s="1"/>
  <c r="V2" i="1"/>
  <c r="V97" i="1" s="1"/>
  <c r="W2" i="1"/>
  <c r="W97" i="1" s="1"/>
  <c r="X2" i="1"/>
  <c r="X97" i="1" s="1"/>
  <c r="Y2" i="1"/>
  <c r="Y97" i="1" s="1"/>
  <c r="Z2" i="1"/>
  <c r="Z97" i="1" s="1"/>
  <c r="AA2" i="1"/>
  <c r="AA97" i="1" s="1"/>
  <c r="AB2" i="1"/>
  <c r="AB97" i="1" s="1"/>
  <c r="AC2" i="1"/>
  <c r="AC97" i="1" s="1"/>
  <c r="AD2" i="1"/>
  <c r="AD97" i="1" s="1"/>
  <c r="AE2" i="1"/>
  <c r="AE97" i="1" s="1"/>
  <c r="AF2" i="1"/>
  <c r="AF97" i="1" s="1"/>
  <c r="AG2" i="1"/>
  <c r="AG97" i="1" s="1"/>
  <c r="AH2" i="1"/>
  <c r="AH97" i="1" s="1"/>
  <c r="AI2" i="1"/>
  <c r="AI97" i="1" s="1"/>
  <c r="AJ2" i="1"/>
  <c r="AJ97" i="1" s="1"/>
  <c r="AK2" i="1"/>
  <c r="AK97" i="1" s="1"/>
  <c r="AL2" i="1"/>
  <c r="AL97" i="1" s="1"/>
  <c r="AM2" i="1"/>
  <c r="AM97" i="1" s="1"/>
  <c r="AN2" i="1"/>
  <c r="AN97" i="1" s="1"/>
  <c r="AO2" i="1"/>
  <c r="AO97" i="1" s="1"/>
  <c r="AP2" i="1"/>
  <c r="AP97" i="1" s="1"/>
  <c r="AQ2" i="1"/>
  <c r="AQ97" i="1" s="1"/>
  <c r="AR2" i="1"/>
  <c r="AR97" i="1" s="1"/>
  <c r="AS2" i="1"/>
  <c r="AS97" i="1" s="1"/>
  <c r="AT2" i="1"/>
  <c r="AT97" i="1" s="1"/>
  <c r="AU2" i="1"/>
  <c r="AU97" i="1" s="1"/>
  <c r="AV2" i="1"/>
  <c r="AV97" i="1" s="1"/>
  <c r="AW2" i="1"/>
  <c r="AW97" i="1" s="1"/>
  <c r="AX2" i="1"/>
  <c r="AX97" i="1" s="1"/>
  <c r="AY2" i="1"/>
  <c r="AY97" i="1" s="1"/>
  <c r="AZ2" i="1"/>
  <c r="AZ97" i="1" s="1"/>
  <c r="BA2" i="1"/>
  <c r="BA97" i="1" s="1"/>
  <c r="BB2" i="1"/>
  <c r="BB97" i="1" s="1"/>
  <c r="BC2" i="1"/>
  <c r="BC97" i="1" s="1"/>
  <c r="BD2" i="1"/>
  <c r="BD97" i="1" s="1"/>
  <c r="BE2" i="1"/>
  <c r="BE97" i="1" s="1"/>
  <c r="BF2" i="1"/>
  <c r="BF97" i="1" s="1"/>
  <c r="BG2" i="1"/>
  <c r="BG97" i="1" s="1"/>
  <c r="BH2" i="1"/>
  <c r="BH97" i="1" s="1"/>
  <c r="BI2" i="1"/>
  <c r="BI97" i="1" s="1"/>
  <c r="BJ2" i="1"/>
  <c r="BJ97" i="1" s="1"/>
  <c r="BK2" i="1"/>
  <c r="BK97" i="1" s="1"/>
  <c r="BL2" i="1"/>
  <c r="BL97" i="1" s="1"/>
  <c r="BM2" i="1"/>
  <c r="BM97" i="1" s="1"/>
  <c r="BN2" i="1"/>
  <c r="BN97" i="1" s="1"/>
  <c r="BO2" i="1"/>
  <c r="BO97" i="1" s="1"/>
  <c r="BP2" i="1"/>
  <c r="BP97" i="1" s="1"/>
  <c r="BQ2" i="1"/>
  <c r="BQ97" i="1" s="1"/>
  <c r="BR2" i="1"/>
  <c r="BR97" i="1" s="1"/>
  <c r="BS2" i="1"/>
  <c r="BS97" i="1" s="1"/>
  <c r="BT2" i="1"/>
  <c r="BT97" i="1" s="1"/>
  <c r="BU2" i="1"/>
  <c r="BU97" i="1" s="1"/>
  <c r="BV2" i="1"/>
  <c r="BV97" i="1" s="1"/>
  <c r="BW2" i="1"/>
  <c r="BW97" i="1" s="1"/>
  <c r="BX2" i="1"/>
  <c r="BX97" i="1" s="1"/>
  <c r="BY2" i="1"/>
  <c r="BY97" i="1" s="1"/>
  <c r="BZ2" i="1"/>
  <c r="BZ97" i="1" s="1"/>
  <c r="CA2" i="1"/>
  <c r="CA97" i="1" s="1"/>
  <c r="CB2" i="1"/>
  <c r="CB97" i="1" s="1"/>
  <c r="CC2" i="1"/>
  <c r="CC97" i="1" s="1"/>
  <c r="CD2" i="1"/>
  <c r="CD97" i="1" s="1"/>
  <c r="CE2" i="1"/>
  <c r="CE97" i="1" s="1"/>
  <c r="CF2" i="1"/>
  <c r="CF97" i="1" s="1"/>
  <c r="CG2" i="1"/>
  <c r="CG97" i="1" s="1"/>
  <c r="CH2" i="1"/>
  <c r="CH97" i="1" s="1"/>
  <c r="CI2" i="1"/>
  <c r="CI97" i="1" s="1"/>
  <c r="CJ2" i="1"/>
  <c r="CJ97" i="1" s="1"/>
  <c r="CK2" i="1"/>
  <c r="CK97" i="1" s="1"/>
  <c r="CL2" i="1"/>
  <c r="CL97" i="1" s="1"/>
  <c r="CM2" i="1"/>
  <c r="CM97" i="1" s="1"/>
  <c r="CN2" i="1"/>
  <c r="CN97" i="1" s="1"/>
  <c r="CO2" i="1"/>
  <c r="CO97" i="1" s="1"/>
  <c r="CP2" i="1"/>
  <c r="CP97" i="1" s="1"/>
  <c r="CQ2" i="1"/>
  <c r="CQ97" i="1" s="1"/>
  <c r="CR2" i="1"/>
  <c r="CR97" i="1" s="1"/>
  <c r="CS2" i="1"/>
  <c r="CS97" i="1" s="1"/>
  <c r="CT2" i="1"/>
  <c r="CT97" i="1" s="1"/>
  <c r="CU2" i="1"/>
  <c r="CU97" i="1" s="1"/>
  <c r="CV2" i="1"/>
  <c r="CV97" i="1" s="1"/>
  <c r="CW2" i="1"/>
  <c r="CW97" i="1" s="1"/>
  <c r="CX2" i="1"/>
  <c r="CX97" i="1" s="1"/>
  <c r="CY2" i="1"/>
  <c r="CY97" i="1" s="1"/>
  <c r="CZ2" i="1"/>
  <c r="CZ97" i="1" s="1"/>
  <c r="DA2" i="1"/>
  <c r="DA97" i="1" s="1"/>
  <c r="DB2" i="1"/>
  <c r="DB97" i="1" s="1"/>
  <c r="DC2" i="1"/>
  <c r="DC97" i="1" s="1"/>
  <c r="DD2" i="1"/>
  <c r="DD97" i="1" s="1"/>
  <c r="DE2" i="1"/>
  <c r="DE97" i="1" s="1"/>
  <c r="DF2" i="1"/>
  <c r="DF97" i="1" s="1"/>
  <c r="DG2" i="1"/>
  <c r="DG97" i="1" s="1"/>
  <c r="DH2" i="1"/>
  <c r="DH97" i="1" s="1"/>
  <c r="DI2" i="1"/>
  <c r="DI97" i="1" s="1"/>
  <c r="DJ2" i="1"/>
  <c r="DJ97" i="1" s="1"/>
  <c r="DK2" i="1"/>
  <c r="DK97" i="1" s="1"/>
  <c r="DL2" i="1"/>
  <c r="DL97" i="1" s="1"/>
  <c r="DM2" i="1"/>
  <c r="DM97" i="1" s="1"/>
  <c r="DN2" i="1"/>
  <c r="DN97" i="1" s="1"/>
  <c r="DO2" i="1"/>
  <c r="DO97" i="1" s="1"/>
  <c r="DP2" i="1"/>
  <c r="DP97" i="1" s="1"/>
  <c r="DQ2" i="1"/>
  <c r="DQ97" i="1" s="1"/>
  <c r="B2" i="1"/>
  <c r="B51" i="1"/>
  <c r="B51" i="2"/>
  <c r="B98" i="1" l="1"/>
  <c r="B99" i="1"/>
  <c r="B16" i="1"/>
  <c r="B81" i="1"/>
  <c r="DF16" i="1"/>
  <c r="DF81" i="1"/>
  <c r="CT16" i="1"/>
  <c r="CT81" i="1"/>
  <c r="BZ16" i="1"/>
  <c r="BZ72" i="1" s="1"/>
  <c r="BZ81" i="1"/>
  <c r="BN16" i="1"/>
  <c r="BN81" i="1"/>
  <c r="AT16" i="1"/>
  <c r="AT72" i="1" s="1"/>
  <c r="AT81" i="1"/>
  <c r="AH16" i="1"/>
  <c r="AH81" i="1"/>
  <c r="N16" i="1"/>
  <c r="N81" i="1"/>
  <c r="DQ16" i="1"/>
  <c r="DQ81" i="1"/>
  <c r="CW16" i="1"/>
  <c r="CW81" i="1"/>
  <c r="CK16" i="1"/>
  <c r="CK81" i="1"/>
  <c r="BY16" i="1"/>
  <c r="BY72" i="1" s="1"/>
  <c r="BY81" i="1"/>
  <c r="BU16" i="1"/>
  <c r="BU81" i="1"/>
  <c r="BQ16" i="1"/>
  <c r="BQ72" i="1" s="1"/>
  <c r="BQ81" i="1"/>
  <c r="BM16" i="1"/>
  <c r="BM81" i="1"/>
  <c r="BI16" i="1"/>
  <c r="BI72" i="1" s="1"/>
  <c r="BI81" i="1"/>
  <c r="BE16" i="1"/>
  <c r="BE81" i="1"/>
  <c r="BA16" i="1"/>
  <c r="BA72" i="1" s="1"/>
  <c r="BA81" i="1"/>
  <c r="AW16" i="1"/>
  <c r="AW81" i="1"/>
  <c r="AS16" i="1"/>
  <c r="AS72" i="1" s="1"/>
  <c r="AS81" i="1"/>
  <c r="AO16" i="1"/>
  <c r="AO81" i="1"/>
  <c r="AK16" i="1"/>
  <c r="AK72" i="1" s="1"/>
  <c r="AK81" i="1"/>
  <c r="AG16" i="1"/>
  <c r="AG81" i="1"/>
  <c r="AC16" i="1"/>
  <c r="AC72" i="1" s="1"/>
  <c r="AC81" i="1"/>
  <c r="Y16" i="1"/>
  <c r="Y81" i="1"/>
  <c r="U16" i="1"/>
  <c r="U72" i="1" s="1"/>
  <c r="U81" i="1"/>
  <c r="Q16" i="1"/>
  <c r="Q81" i="1"/>
  <c r="M16" i="1"/>
  <c r="M72" i="1" s="1"/>
  <c r="M81" i="1"/>
  <c r="I16" i="1"/>
  <c r="I81" i="1"/>
  <c r="E16" i="1"/>
  <c r="E72" i="1" s="1"/>
  <c r="E81" i="1"/>
  <c r="DJ16" i="1"/>
  <c r="DJ81" i="1"/>
  <c r="CX16" i="1"/>
  <c r="CX81" i="1"/>
  <c r="CL16" i="1"/>
  <c r="CL81" i="1"/>
  <c r="CD16" i="1"/>
  <c r="CD72" i="1" s="1"/>
  <c r="CD81" i="1"/>
  <c r="BR16" i="1"/>
  <c r="BR81" i="1"/>
  <c r="BF16" i="1"/>
  <c r="BF72" i="1" s="1"/>
  <c r="BF81" i="1"/>
  <c r="AX16" i="1"/>
  <c r="AX81" i="1"/>
  <c r="AP16" i="1"/>
  <c r="AP72" i="1" s="1"/>
  <c r="AP81" i="1"/>
  <c r="AD16" i="1"/>
  <c r="AD81" i="1"/>
  <c r="V16" i="1"/>
  <c r="V72" i="1" s="1"/>
  <c r="V81" i="1"/>
  <c r="F16" i="1"/>
  <c r="F81" i="1"/>
  <c r="DI16" i="1"/>
  <c r="DI81" i="1"/>
  <c r="DE16" i="1"/>
  <c r="DE81" i="1"/>
  <c r="CS16" i="1"/>
  <c r="CS72" i="1" s="1"/>
  <c r="CS81" i="1"/>
  <c r="CC16" i="1"/>
  <c r="CC81" i="1"/>
  <c r="DP16" i="1"/>
  <c r="DP72" i="1" s="1"/>
  <c r="DP81" i="1"/>
  <c r="DL16" i="1"/>
  <c r="DL81" i="1"/>
  <c r="DH16" i="1"/>
  <c r="DH72" i="1" s="1"/>
  <c r="DH81" i="1"/>
  <c r="DD16" i="1"/>
  <c r="DD81" i="1"/>
  <c r="CZ16" i="1"/>
  <c r="CZ72" i="1" s="1"/>
  <c r="CZ81" i="1"/>
  <c r="CV16" i="1"/>
  <c r="CV81" i="1"/>
  <c r="CR16" i="1"/>
  <c r="CR72" i="1" s="1"/>
  <c r="CR81" i="1"/>
  <c r="CN16" i="1"/>
  <c r="CN81" i="1"/>
  <c r="CJ16" i="1"/>
  <c r="CJ72" i="1" s="1"/>
  <c r="CJ81" i="1"/>
  <c r="CF16" i="1"/>
  <c r="CF81" i="1"/>
  <c r="CB16" i="1"/>
  <c r="CB72" i="1" s="1"/>
  <c r="CB81" i="1"/>
  <c r="BX16" i="1"/>
  <c r="BX81" i="1"/>
  <c r="BT16" i="1"/>
  <c r="BT72" i="1" s="1"/>
  <c r="BT81" i="1"/>
  <c r="BP16" i="1"/>
  <c r="BP81" i="1"/>
  <c r="BL16" i="1"/>
  <c r="BL72" i="1" s="1"/>
  <c r="BL81" i="1"/>
  <c r="BH16" i="1"/>
  <c r="BH81" i="1"/>
  <c r="BD16" i="1"/>
  <c r="BD72" i="1" s="1"/>
  <c r="BD81" i="1"/>
  <c r="AZ16" i="1"/>
  <c r="AZ81" i="1"/>
  <c r="AV16" i="1"/>
  <c r="AV72" i="1" s="1"/>
  <c r="AV81" i="1"/>
  <c r="AR16" i="1"/>
  <c r="AR81" i="1"/>
  <c r="AN16" i="1"/>
  <c r="AN72" i="1" s="1"/>
  <c r="AN81" i="1"/>
  <c r="AJ16" i="1"/>
  <c r="AJ81" i="1"/>
  <c r="AF16" i="1"/>
  <c r="AF72" i="1" s="1"/>
  <c r="AF81" i="1"/>
  <c r="AB16" i="1"/>
  <c r="AB81" i="1"/>
  <c r="X16" i="1"/>
  <c r="X72" i="1" s="1"/>
  <c r="X81" i="1"/>
  <c r="T16" i="1"/>
  <c r="T81" i="1"/>
  <c r="P16" i="1"/>
  <c r="P72" i="1" s="1"/>
  <c r="P81" i="1"/>
  <c r="L16" i="1"/>
  <c r="L81" i="1"/>
  <c r="H16" i="1"/>
  <c r="H72" i="1" s="1"/>
  <c r="H81" i="1"/>
  <c r="D16" i="1"/>
  <c r="D81" i="1"/>
  <c r="DN16" i="1"/>
  <c r="DN72" i="1" s="1"/>
  <c r="DN81" i="1"/>
  <c r="DB16" i="1"/>
  <c r="DB81" i="1"/>
  <c r="CP16" i="1"/>
  <c r="CP72" i="1" s="1"/>
  <c r="CP81" i="1"/>
  <c r="CH16" i="1"/>
  <c r="CH81" i="1"/>
  <c r="BV16" i="1"/>
  <c r="BV72" i="1" s="1"/>
  <c r="BV81" i="1"/>
  <c r="BJ16" i="1"/>
  <c r="BJ72" i="1" s="1"/>
  <c r="BJ81" i="1"/>
  <c r="BB16" i="1"/>
  <c r="BB72" i="1" s="1"/>
  <c r="BB81" i="1"/>
  <c r="AL16" i="1"/>
  <c r="AL72" i="1" s="1"/>
  <c r="AL81" i="1"/>
  <c r="Z16" i="1"/>
  <c r="Z72" i="1" s="1"/>
  <c r="Z81" i="1"/>
  <c r="R16" i="1"/>
  <c r="R81" i="1"/>
  <c r="J16" i="1"/>
  <c r="J72" i="1" s="1"/>
  <c r="J81" i="1"/>
  <c r="DM16" i="1"/>
  <c r="DM72" i="1" s="1"/>
  <c r="DM81" i="1"/>
  <c r="DA16" i="1"/>
  <c r="DA72" i="1" s="1"/>
  <c r="DA81" i="1"/>
  <c r="CO16" i="1"/>
  <c r="CO72" i="1" s="1"/>
  <c r="CO81" i="1"/>
  <c r="CG16" i="1"/>
  <c r="CG72" i="1" s="1"/>
  <c r="CG81" i="1"/>
  <c r="DO16" i="1"/>
  <c r="DO81" i="1"/>
  <c r="DK16" i="1"/>
  <c r="DK72" i="1" s="1"/>
  <c r="DK81" i="1"/>
  <c r="DG16" i="1"/>
  <c r="DG81" i="1"/>
  <c r="DC16" i="1"/>
  <c r="DC72" i="1" s="1"/>
  <c r="DC81" i="1"/>
  <c r="CY16" i="1"/>
  <c r="CY81" i="1"/>
  <c r="CU16" i="1"/>
  <c r="CU72" i="1" s="1"/>
  <c r="CU81" i="1"/>
  <c r="CQ16" i="1"/>
  <c r="CQ81" i="1"/>
  <c r="CM16" i="1"/>
  <c r="CM72" i="1" s="1"/>
  <c r="CM81" i="1"/>
  <c r="CI16" i="1"/>
  <c r="CI81" i="1"/>
  <c r="CE16" i="1"/>
  <c r="CE72" i="1" s="1"/>
  <c r="CE81" i="1"/>
  <c r="CA16" i="1"/>
  <c r="CA81" i="1"/>
  <c r="BW16" i="1"/>
  <c r="BW72" i="1" s="1"/>
  <c r="BW81" i="1"/>
  <c r="BS16" i="1"/>
  <c r="BS81" i="1"/>
  <c r="BO16" i="1"/>
  <c r="BO72" i="1" s="1"/>
  <c r="BO81" i="1"/>
  <c r="BK16" i="1"/>
  <c r="BK72" i="1" s="1"/>
  <c r="BK81" i="1"/>
  <c r="BG16" i="1"/>
  <c r="BG81" i="1"/>
  <c r="BC16" i="1"/>
  <c r="BC72" i="1" s="1"/>
  <c r="BC81" i="1"/>
  <c r="AY16" i="1"/>
  <c r="AY81" i="1"/>
  <c r="AU16" i="1"/>
  <c r="AU72" i="1" s="1"/>
  <c r="AU81" i="1"/>
  <c r="AQ16" i="1"/>
  <c r="AQ72" i="1" s="1"/>
  <c r="AQ81" i="1"/>
  <c r="AM16" i="1"/>
  <c r="AM72" i="1" s="1"/>
  <c r="AM81" i="1"/>
  <c r="AI16" i="1"/>
  <c r="AI72" i="1" s="1"/>
  <c r="AI81" i="1"/>
  <c r="AE16" i="1"/>
  <c r="AE72" i="1" s="1"/>
  <c r="AE81" i="1"/>
  <c r="AA16" i="1"/>
  <c r="AA81" i="1"/>
  <c r="W16" i="1"/>
  <c r="W72" i="1" s="1"/>
  <c r="W81" i="1"/>
  <c r="S16" i="1"/>
  <c r="S81" i="1"/>
  <c r="O16" i="1"/>
  <c r="O72" i="1" s="1"/>
  <c r="O81" i="1"/>
  <c r="K16" i="1"/>
  <c r="K72" i="1" s="1"/>
  <c r="K81" i="1"/>
  <c r="G16" i="1"/>
  <c r="G72" i="1" s="1"/>
  <c r="G81" i="1"/>
  <c r="C16" i="1"/>
  <c r="C72" i="1" s="1"/>
  <c r="C81" i="1"/>
  <c r="B72" i="1"/>
  <c r="B22" i="1"/>
  <c r="DF22" i="1"/>
  <c r="DF75" i="1" s="1"/>
  <c r="DF72" i="1"/>
  <c r="CT22" i="1"/>
  <c r="CT75" i="1" s="1"/>
  <c r="CT72" i="1"/>
  <c r="CL22" i="1"/>
  <c r="CL75" i="1" s="1"/>
  <c r="CL72" i="1"/>
  <c r="BZ22" i="1"/>
  <c r="BZ75" i="1" s="1"/>
  <c r="BR22" i="1"/>
  <c r="BR75" i="1" s="1"/>
  <c r="BR72" i="1"/>
  <c r="BJ22" i="1"/>
  <c r="BJ75" i="1" s="1"/>
  <c r="BB22" i="1"/>
  <c r="BB75" i="1" s="1"/>
  <c r="AT22" i="1"/>
  <c r="AT75" i="1" s="1"/>
  <c r="AL22" i="1"/>
  <c r="AL75" i="1" s="1"/>
  <c r="AD22" i="1"/>
  <c r="AD75" i="1" s="1"/>
  <c r="AD72" i="1"/>
  <c r="V22" i="1"/>
  <c r="V75" i="1" s="1"/>
  <c r="N22" i="1"/>
  <c r="N75" i="1" s="1"/>
  <c r="N72" i="1"/>
  <c r="F22" i="1"/>
  <c r="F75" i="1" s="1"/>
  <c r="F72" i="1"/>
  <c r="DQ22" i="1"/>
  <c r="DQ75" i="1" s="1"/>
  <c r="DQ72" i="1"/>
  <c r="DM22" i="1"/>
  <c r="DM75" i="1" s="1"/>
  <c r="DI22" i="1"/>
  <c r="DI75" i="1" s="1"/>
  <c r="DI72" i="1"/>
  <c r="DE22" i="1"/>
  <c r="DE75" i="1" s="1"/>
  <c r="DE72" i="1"/>
  <c r="DA22" i="1"/>
  <c r="DA75" i="1" s="1"/>
  <c r="CW22" i="1"/>
  <c r="CW75" i="1" s="1"/>
  <c r="CW72" i="1"/>
  <c r="CS22" i="1"/>
  <c r="CS75" i="1" s="1"/>
  <c r="CO22" i="1"/>
  <c r="CO75" i="1" s="1"/>
  <c r="CK22" i="1"/>
  <c r="CK75" i="1" s="1"/>
  <c r="CK72" i="1"/>
  <c r="CG22" i="1"/>
  <c r="CG75" i="1" s="1"/>
  <c r="CC22" i="1"/>
  <c r="CC75" i="1" s="1"/>
  <c r="CC72" i="1"/>
  <c r="BY22" i="1"/>
  <c r="BY75" i="1" s="1"/>
  <c r="BU22" i="1"/>
  <c r="BU75" i="1" s="1"/>
  <c r="BU72" i="1"/>
  <c r="BQ22" i="1"/>
  <c r="BQ75" i="1" s="1"/>
  <c r="BM22" i="1"/>
  <c r="BM75" i="1" s="1"/>
  <c r="BM72" i="1"/>
  <c r="BI22" i="1"/>
  <c r="BI75" i="1" s="1"/>
  <c r="BE22" i="1"/>
  <c r="BE75" i="1" s="1"/>
  <c r="BE72" i="1"/>
  <c r="BA22" i="1"/>
  <c r="BA75" i="1" s="1"/>
  <c r="AW22" i="1"/>
  <c r="AW75" i="1" s="1"/>
  <c r="AW72" i="1"/>
  <c r="AS22" i="1"/>
  <c r="AS75" i="1" s="1"/>
  <c r="AO22" i="1"/>
  <c r="AO75" i="1" s="1"/>
  <c r="AO72" i="1"/>
  <c r="AK22" i="1"/>
  <c r="AK75" i="1" s="1"/>
  <c r="AG22" i="1"/>
  <c r="AG75" i="1" s="1"/>
  <c r="AG72" i="1"/>
  <c r="AC22" i="1"/>
  <c r="AC75" i="1" s="1"/>
  <c r="Y22" i="1"/>
  <c r="Y75" i="1" s="1"/>
  <c r="Y72" i="1"/>
  <c r="U22" i="1"/>
  <c r="U75" i="1" s="1"/>
  <c r="Q22" i="1"/>
  <c r="Q75" i="1" s="1"/>
  <c r="Q72" i="1"/>
  <c r="M22" i="1"/>
  <c r="M75" i="1" s="1"/>
  <c r="I22" i="1"/>
  <c r="I75" i="1" s="1"/>
  <c r="I72" i="1"/>
  <c r="E22" i="1"/>
  <c r="E75" i="1" s="1"/>
  <c r="DN22" i="1"/>
  <c r="DN75" i="1" s="1"/>
  <c r="DB22" i="1"/>
  <c r="DB75" i="1" s="1"/>
  <c r="DB72" i="1"/>
  <c r="CP22" i="1"/>
  <c r="CP75" i="1" s="1"/>
  <c r="CH22" i="1"/>
  <c r="CH75" i="1" s="1"/>
  <c r="CH72" i="1"/>
  <c r="BV22" i="1"/>
  <c r="BV75" i="1" s="1"/>
  <c r="BN22" i="1"/>
  <c r="BN75" i="1" s="1"/>
  <c r="BN72" i="1"/>
  <c r="BF22" i="1"/>
  <c r="BF75" i="1" s="1"/>
  <c r="AX22" i="1"/>
  <c r="AX75" i="1" s="1"/>
  <c r="AX72" i="1"/>
  <c r="AP22" i="1"/>
  <c r="AP75" i="1" s="1"/>
  <c r="AH22" i="1"/>
  <c r="AH75" i="1" s="1"/>
  <c r="AH72" i="1"/>
  <c r="Z22" i="1"/>
  <c r="Z75" i="1" s="1"/>
  <c r="R22" i="1"/>
  <c r="R75" i="1" s="1"/>
  <c r="R72" i="1"/>
  <c r="J22" i="1"/>
  <c r="J75" i="1" s="1"/>
  <c r="DP22" i="1"/>
  <c r="DP75" i="1" s="1"/>
  <c r="DL22" i="1"/>
  <c r="DL75" i="1" s="1"/>
  <c r="DL72" i="1"/>
  <c r="DH22" i="1"/>
  <c r="DH75" i="1" s="1"/>
  <c r="DD22" i="1"/>
  <c r="DD75" i="1" s="1"/>
  <c r="DD72" i="1"/>
  <c r="CZ22" i="1"/>
  <c r="CZ75" i="1" s="1"/>
  <c r="CV22" i="1"/>
  <c r="CV75" i="1" s="1"/>
  <c r="CV72" i="1"/>
  <c r="CR22" i="1"/>
  <c r="CR75" i="1" s="1"/>
  <c r="CN22" i="1"/>
  <c r="CN75" i="1" s="1"/>
  <c r="CN72" i="1"/>
  <c r="CJ22" i="1"/>
  <c r="CJ75" i="1" s="1"/>
  <c r="CF22" i="1"/>
  <c r="CF75" i="1" s="1"/>
  <c r="CF72" i="1"/>
  <c r="CB22" i="1"/>
  <c r="CB75" i="1" s="1"/>
  <c r="BX22" i="1"/>
  <c r="BX75" i="1" s="1"/>
  <c r="BX72" i="1"/>
  <c r="BT22" i="1"/>
  <c r="BT75" i="1" s="1"/>
  <c r="BP22" i="1"/>
  <c r="BP75" i="1" s="1"/>
  <c r="BP72" i="1"/>
  <c r="BL22" i="1"/>
  <c r="BL75" i="1" s="1"/>
  <c r="BH22" i="1"/>
  <c r="BH75" i="1" s="1"/>
  <c r="BH72" i="1"/>
  <c r="BD22" i="1"/>
  <c r="BD75" i="1" s="1"/>
  <c r="AZ22" i="1"/>
  <c r="AZ75" i="1" s="1"/>
  <c r="AZ72" i="1"/>
  <c r="AV22" i="1"/>
  <c r="AV75" i="1" s="1"/>
  <c r="AR22" i="1"/>
  <c r="AR75" i="1" s="1"/>
  <c r="AR72" i="1"/>
  <c r="AN22" i="1"/>
  <c r="AN75" i="1" s="1"/>
  <c r="AJ22" i="1"/>
  <c r="AJ75" i="1" s="1"/>
  <c r="AJ72" i="1"/>
  <c r="AF22" i="1"/>
  <c r="AF75" i="1" s="1"/>
  <c r="AB22" i="1"/>
  <c r="AB75" i="1" s="1"/>
  <c r="AB72" i="1"/>
  <c r="X22" i="1"/>
  <c r="X75" i="1" s="1"/>
  <c r="T22" i="1"/>
  <c r="T75" i="1" s="1"/>
  <c r="T72" i="1"/>
  <c r="P22" i="1"/>
  <c r="P75" i="1" s="1"/>
  <c r="L22" i="1"/>
  <c r="L75" i="1" s="1"/>
  <c r="L72" i="1"/>
  <c r="H22" i="1"/>
  <c r="H75" i="1" s="1"/>
  <c r="D22" i="1"/>
  <c r="D75" i="1" s="1"/>
  <c r="D72" i="1"/>
  <c r="DJ22" i="1"/>
  <c r="DJ75" i="1" s="1"/>
  <c r="DJ72" i="1"/>
  <c r="CX22" i="1"/>
  <c r="CX75" i="1" s="1"/>
  <c r="CX72" i="1"/>
  <c r="CD22" i="1"/>
  <c r="CD75" i="1" s="1"/>
  <c r="DO22" i="1"/>
  <c r="DO75" i="1" s="1"/>
  <c r="DO72" i="1"/>
  <c r="DK22" i="1"/>
  <c r="DK75" i="1" s="1"/>
  <c r="DG22" i="1"/>
  <c r="DG75" i="1" s="1"/>
  <c r="DG72" i="1"/>
  <c r="DC22" i="1"/>
  <c r="DC75" i="1" s="1"/>
  <c r="CY22" i="1"/>
  <c r="CY75" i="1" s="1"/>
  <c r="CY72" i="1"/>
  <c r="CU22" i="1"/>
  <c r="CU75" i="1" s="1"/>
  <c r="CQ22" i="1"/>
  <c r="CQ75" i="1" s="1"/>
  <c r="CQ72" i="1"/>
  <c r="CM22" i="1"/>
  <c r="CM75" i="1" s="1"/>
  <c r="CI22" i="1"/>
  <c r="CI75" i="1" s="1"/>
  <c r="CI72" i="1"/>
  <c r="CE22" i="1"/>
  <c r="CE75" i="1" s="1"/>
  <c r="CA22" i="1"/>
  <c r="CA75" i="1" s="1"/>
  <c r="CA72" i="1"/>
  <c r="BW22" i="1"/>
  <c r="BW75" i="1" s="1"/>
  <c r="BS22" i="1"/>
  <c r="BS75" i="1" s="1"/>
  <c r="BS72" i="1"/>
  <c r="BO22" i="1"/>
  <c r="BO75" i="1" s="1"/>
  <c r="BK22" i="1"/>
  <c r="BK75" i="1" s="1"/>
  <c r="BG22" i="1"/>
  <c r="BG75" i="1" s="1"/>
  <c r="BG72" i="1"/>
  <c r="BC22" i="1"/>
  <c r="BC75" i="1" s="1"/>
  <c r="AY22" i="1"/>
  <c r="AY75" i="1" s="1"/>
  <c r="AY72" i="1"/>
  <c r="AU22" i="1"/>
  <c r="AU75" i="1" s="1"/>
  <c r="AQ22" i="1"/>
  <c r="AQ75" i="1" s="1"/>
  <c r="AM22" i="1"/>
  <c r="AM75" i="1" s="1"/>
  <c r="AI22" i="1"/>
  <c r="AI75" i="1" s="1"/>
  <c r="AE22" i="1"/>
  <c r="AE75" i="1" s="1"/>
  <c r="AA22" i="1"/>
  <c r="AA75" i="1" s="1"/>
  <c r="AA72" i="1"/>
  <c r="W22" i="1"/>
  <c r="W75" i="1" s="1"/>
  <c r="S22" i="1"/>
  <c r="S75" i="1" s="1"/>
  <c r="S72" i="1"/>
  <c r="O22" i="1"/>
  <c r="O75" i="1" s="1"/>
  <c r="K22" i="1"/>
  <c r="K75" i="1" s="1"/>
  <c r="G22" i="1"/>
  <c r="G75" i="1" s="1"/>
  <c r="C22" i="1"/>
  <c r="C75" i="1" s="1"/>
  <c r="DJ21" i="1"/>
  <c r="DJ74" i="1" s="1"/>
  <c r="B21" i="1"/>
  <c r="B74" i="1" s="1"/>
  <c r="DF21" i="1"/>
  <c r="DF74" i="1" s="1"/>
  <c r="CX21" i="1"/>
  <c r="CX74" i="1" s="1"/>
  <c r="CP17" i="1"/>
  <c r="CP73" i="1" s="1"/>
  <c r="CP21" i="1"/>
  <c r="CP74" i="1" s="1"/>
  <c r="CD21" i="1"/>
  <c r="CD74" i="1" s="1"/>
  <c r="BV21" i="1"/>
  <c r="BV74" i="1" s="1"/>
  <c r="BN21" i="1"/>
  <c r="BN74" i="1" s="1"/>
  <c r="BF21" i="1"/>
  <c r="BF74" i="1" s="1"/>
  <c r="BB21" i="1"/>
  <c r="BB74" i="1" s="1"/>
  <c r="AX21" i="1"/>
  <c r="AX74" i="1" s="1"/>
  <c r="AP21" i="1"/>
  <c r="AP74" i="1" s="1"/>
  <c r="AL21" i="1"/>
  <c r="AL74" i="1" s="1"/>
  <c r="AH21" i="1"/>
  <c r="AH74" i="1" s="1"/>
  <c r="AD21" i="1"/>
  <c r="AD74" i="1" s="1"/>
  <c r="Z21" i="1"/>
  <c r="Z74" i="1" s="1"/>
  <c r="V21" i="1"/>
  <c r="V74" i="1" s="1"/>
  <c r="R21" i="1"/>
  <c r="R74" i="1" s="1"/>
  <c r="N21" i="1"/>
  <c r="N74" i="1" s="1"/>
  <c r="J21" i="1"/>
  <c r="J74" i="1" s="1"/>
  <c r="F21" i="1"/>
  <c r="F74" i="1" s="1"/>
  <c r="DQ21" i="1"/>
  <c r="DQ74" i="1" s="1"/>
  <c r="DM21" i="1"/>
  <c r="DM74" i="1" s="1"/>
  <c r="DI21" i="1"/>
  <c r="DI74" i="1" s="1"/>
  <c r="DE21" i="1"/>
  <c r="DE74" i="1" s="1"/>
  <c r="DA21" i="1"/>
  <c r="DA74" i="1" s="1"/>
  <c r="CW21" i="1"/>
  <c r="CW74" i="1" s="1"/>
  <c r="CS21" i="1"/>
  <c r="CS74" i="1" s="1"/>
  <c r="CO21" i="1"/>
  <c r="CO74" i="1" s="1"/>
  <c r="CK21" i="1"/>
  <c r="CK74" i="1" s="1"/>
  <c r="CG21" i="1"/>
  <c r="CG74" i="1" s="1"/>
  <c r="CC21" i="1"/>
  <c r="CC74" i="1" s="1"/>
  <c r="BY21" i="1"/>
  <c r="BY74" i="1" s="1"/>
  <c r="BU21" i="1"/>
  <c r="BU74" i="1" s="1"/>
  <c r="BQ21" i="1"/>
  <c r="BQ74" i="1" s="1"/>
  <c r="BM21" i="1"/>
  <c r="BM74" i="1" s="1"/>
  <c r="BI21" i="1"/>
  <c r="BI74" i="1" s="1"/>
  <c r="BE21" i="1"/>
  <c r="BE74" i="1" s="1"/>
  <c r="BA21" i="1"/>
  <c r="BA74" i="1" s="1"/>
  <c r="AW21" i="1"/>
  <c r="AW74" i="1" s="1"/>
  <c r="AS21" i="1"/>
  <c r="AS74" i="1" s="1"/>
  <c r="AO21" i="1"/>
  <c r="AO74" i="1" s="1"/>
  <c r="AK21" i="1"/>
  <c r="AK74" i="1" s="1"/>
  <c r="AG21" i="1"/>
  <c r="AG74" i="1" s="1"/>
  <c r="AC21" i="1"/>
  <c r="AC74" i="1" s="1"/>
  <c r="Y21" i="1"/>
  <c r="Y74" i="1" s="1"/>
  <c r="U21" i="1"/>
  <c r="U74" i="1" s="1"/>
  <c r="Q21" i="1"/>
  <c r="Q74" i="1" s="1"/>
  <c r="M21" i="1"/>
  <c r="M74" i="1" s="1"/>
  <c r="I21" i="1"/>
  <c r="I74" i="1" s="1"/>
  <c r="DP21" i="1"/>
  <c r="DP74" i="1" s="1"/>
  <c r="DD21" i="1"/>
  <c r="DD74" i="1" s="1"/>
  <c r="CV21" i="1"/>
  <c r="CV74" i="1" s="1"/>
  <c r="CN21" i="1"/>
  <c r="CN74" i="1" s="1"/>
  <c r="CJ17" i="1"/>
  <c r="CJ73" i="1" s="1"/>
  <c r="CJ21" i="1"/>
  <c r="CJ74" i="1" s="1"/>
  <c r="CF21" i="1"/>
  <c r="CF74" i="1" s="1"/>
  <c r="CB21" i="1"/>
  <c r="CB74" i="1" s="1"/>
  <c r="BX21" i="1"/>
  <c r="BX74" i="1" s="1"/>
  <c r="BT21" i="1"/>
  <c r="BT74" i="1" s="1"/>
  <c r="BP21" i="1"/>
  <c r="BP74" i="1" s="1"/>
  <c r="BL21" i="1"/>
  <c r="BL74" i="1" s="1"/>
  <c r="BH21" i="1"/>
  <c r="BH74" i="1" s="1"/>
  <c r="BD21" i="1"/>
  <c r="BD74" i="1" s="1"/>
  <c r="AZ21" i="1"/>
  <c r="AZ74" i="1" s="1"/>
  <c r="AV21" i="1"/>
  <c r="AV74" i="1" s="1"/>
  <c r="AR21" i="1"/>
  <c r="AR74" i="1" s="1"/>
  <c r="AN21" i="1"/>
  <c r="AN74" i="1" s="1"/>
  <c r="AJ21" i="1"/>
  <c r="AJ74" i="1" s="1"/>
  <c r="AF21" i="1"/>
  <c r="AF74" i="1" s="1"/>
  <c r="AB21" i="1"/>
  <c r="AB74" i="1" s="1"/>
  <c r="X21" i="1"/>
  <c r="X74" i="1" s="1"/>
  <c r="T21" i="1"/>
  <c r="T74" i="1" s="1"/>
  <c r="P21" i="1"/>
  <c r="P74" i="1" s="1"/>
  <c r="L21" i="1"/>
  <c r="L74" i="1" s="1"/>
  <c r="H21" i="1"/>
  <c r="H74" i="1" s="1"/>
  <c r="D21" i="1"/>
  <c r="D74" i="1" s="1"/>
  <c r="DN21" i="1"/>
  <c r="DN74" i="1" s="1"/>
  <c r="DB21" i="1"/>
  <c r="DB74" i="1" s="1"/>
  <c r="CT21" i="1"/>
  <c r="CT74" i="1" s="1"/>
  <c r="CL21" i="1"/>
  <c r="CL74" i="1" s="1"/>
  <c r="CH17" i="1"/>
  <c r="CH73" i="1" s="1"/>
  <c r="CH21" i="1"/>
  <c r="CH74" i="1" s="1"/>
  <c r="BZ21" i="1"/>
  <c r="BZ74" i="1" s="1"/>
  <c r="BR17" i="1"/>
  <c r="BR73" i="1" s="1"/>
  <c r="BR21" i="1"/>
  <c r="BR74" i="1" s="1"/>
  <c r="BJ17" i="1"/>
  <c r="BJ73" i="1" s="1"/>
  <c r="BJ21" i="1"/>
  <c r="BJ74" i="1" s="1"/>
  <c r="AT21" i="1"/>
  <c r="AT74" i="1" s="1"/>
  <c r="E21" i="1"/>
  <c r="E74" i="1" s="1"/>
  <c r="DL21" i="1"/>
  <c r="DL74" i="1" s="1"/>
  <c r="DH17" i="1"/>
  <c r="DH73" i="1" s="1"/>
  <c r="DH21" i="1"/>
  <c r="DH74" i="1" s="1"/>
  <c r="CZ17" i="1"/>
  <c r="CZ73" i="1" s="1"/>
  <c r="CZ21" i="1"/>
  <c r="CZ74" i="1" s="1"/>
  <c r="CR21" i="1"/>
  <c r="CR74" i="1" s="1"/>
  <c r="DO21" i="1"/>
  <c r="DO74" i="1" s="1"/>
  <c r="DK17" i="1"/>
  <c r="DK73" i="1" s="1"/>
  <c r="DK21" i="1"/>
  <c r="DK74" i="1" s="1"/>
  <c r="DG17" i="1"/>
  <c r="DG73" i="1" s="1"/>
  <c r="DG21" i="1"/>
  <c r="DG74" i="1" s="1"/>
  <c r="DC17" i="1"/>
  <c r="DC73" i="1" s="1"/>
  <c r="DC21" i="1"/>
  <c r="DC74" i="1" s="1"/>
  <c r="CY21" i="1"/>
  <c r="CY74" i="1" s="1"/>
  <c r="CU21" i="1"/>
  <c r="CU74" i="1" s="1"/>
  <c r="CQ21" i="1"/>
  <c r="CQ74" i="1" s="1"/>
  <c r="CM21" i="1"/>
  <c r="CM74" i="1" s="1"/>
  <c r="CI21" i="1"/>
  <c r="CI74" i="1" s="1"/>
  <c r="CE21" i="1"/>
  <c r="CE74" i="1" s="1"/>
  <c r="CA21" i="1"/>
  <c r="CA74" i="1" s="1"/>
  <c r="BW21" i="1"/>
  <c r="BW74" i="1" s="1"/>
  <c r="BS21" i="1"/>
  <c r="BS74" i="1" s="1"/>
  <c r="BO21" i="1"/>
  <c r="BO74" i="1" s="1"/>
  <c r="BK21" i="1"/>
  <c r="BK74" i="1" s="1"/>
  <c r="BG21" i="1"/>
  <c r="BG74" i="1" s="1"/>
  <c r="BC21" i="1"/>
  <c r="BC74" i="1" s="1"/>
  <c r="AY21" i="1"/>
  <c r="AY74" i="1" s="1"/>
  <c r="AU21" i="1"/>
  <c r="AU74" i="1" s="1"/>
  <c r="AQ21" i="1"/>
  <c r="AQ74" i="1" s="1"/>
  <c r="AM21" i="1"/>
  <c r="AM74" i="1" s="1"/>
  <c r="AI21" i="1"/>
  <c r="AI74" i="1" s="1"/>
  <c r="AE21" i="1"/>
  <c r="AE74" i="1" s="1"/>
  <c r="AA21" i="1"/>
  <c r="AA74" i="1" s="1"/>
  <c r="W21" i="1"/>
  <c r="W74" i="1" s="1"/>
  <c r="S21" i="1"/>
  <c r="S74" i="1" s="1"/>
  <c r="O21" i="1"/>
  <c r="O74" i="1" s="1"/>
  <c r="K21" i="1"/>
  <c r="K74" i="1" s="1"/>
  <c r="G21" i="1"/>
  <c r="G74" i="1" s="1"/>
  <c r="C21" i="1"/>
  <c r="C74" i="1" s="1"/>
  <c r="R17" i="1"/>
  <c r="R73" i="1" s="1"/>
  <c r="BB17" i="1"/>
  <c r="BB73" i="1" s="1"/>
  <c r="DP17" i="1"/>
  <c r="DP73" i="1" s="1"/>
  <c r="CR17" i="1"/>
  <c r="CR73" i="1" s="1"/>
  <c r="B17" i="1"/>
  <c r="BZ17" i="1"/>
  <c r="BZ73" i="1" s="1"/>
  <c r="AT17" i="1"/>
  <c r="AT73" i="1" s="1"/>
  <c r="DO17" i="1"/>
  <c r="DO73" i="1" s="1"/>
  <c r="CX17" i="1"/>
  <c r="CX73" i="1" s="1"/>
  <c r="AH17" i="1"/>
  <c r="AH73" i="1" s="1"/>
  <c r="AN17" i="1"/>
  <c r="AN73" i="1" s="1"/>
  <c r="AF17" i="1"/>
  <c r="AF73" i="1" s="1"/>
  <c r="T17" i="1"/>
  <c r="T73" i="1" s="1"/>
  <c r="L17" i="1"/>
  <c r="L73" i="1" s="1"/>
  <c r="D17" i="1"/>
  <c r="D73" i="1" s="1"/>
  <c r="DQ17" i="1"/>
  <c r="DQ73" i="1" s="1"/>
  <c r="DM17" i="1"/>
  <c r="DM73" i="1" s="1"/>
  <c r="DI17" i="1"/>
  <c r="DI73" i="1" s="1"/>
  <c r="DE17" i="1"/>
  <c r="DE73" i="1" s="1"/>
  <c r="DA17" i="1"/>
  <c r="DA73" i="1" s="1"/>
  <c r="CT17" i="1"/>
  <c r="CT73" i="1" s="1"/>
  <c r="CL17" i="1"/>
  <c r="CL73" i="1" s="1"/>
  <c r="CD17" i="1"/>
  <c r="CD73" i="1" s="1"/>
  <c r="BV17" i="1"/>
  <c r="BV73" i="1" s="1"/>
  <c r="BN17" i="1"/>
  <c r="BN73" i="1" s="1"/>
  <c r="BF17" i="1"/>
  <c r="BF73" i="1" s="1"/>
  <c r="AX17" i="1"/>
  <c r="AX73" i="1" s="1"/>
  <c r="AP17" i="1"/>
  <c r="AP73" i="1" s="1"/>
  <c r="Z17" i="1"/>
  <c r="Z73" i="1" s="1"/>
  <c r="J17" i="1"/>
  <c r="J73" i="1" s="1"/>
  <c r="CW17" i="1"/>
  <c r="CW73" i="1" s="1"/>
  <c r="CS17" i="1"/>
  <c r="CS73" i="1" s="1"/>
  <c r="CO17" i="1"/>
  <c r="CO73" i="1" s="1"/>
  <c r="CK17" i="1"/>
  <c r="CK73" i="1" s="1"/>
  <c r="CG17" i="1"/>
  <c r="CG73" i="1" s="1"/>
  <c r="CC17" i="1"/>
  <c r="CC73" i="1" s="1"/>
  <c r="BY17" i="1"/>
  <c r="BY73" i="1" s="1"/>
  <c r="BU17" i="1"/>
  <c r="BU73" i="1" s="1"/>
  <c r="BQ17" i="1"/>
  <c r="BQ73" i="1" s="1"/>
  <c r="BM17" i="1"/>
  <c r="BM73" i="1" s="1"/>
  <c r="BI17" i="1"/>
  <c r="BI73" i="1" s="1"/>
  <c r="BE17" i="1"/>
  <c r="BE73" i="1" s="1"/>
  <c r="BA17" i="1"/>
  <c r="BA73" i="1" s="1"/>
  <c r="AW17" i="1"/>
  <c r="AW73" i="1" s="1"/>
  <c r="AS17" i="1"/>
  <c r="AS73" i="1" s="1"/>
  <c r="AO17" i="1"/>
  <c r="AO73" i="1" s="1"/>
  <c r="AK17" i="1"/>
  <c r="AK73" i="1" s="1"/>
  <c r="AG17" i="1"/>
  <c r="AG73" i="1" s="1"/>
  <c r="AC17" i="1"/>
  <c r="AC73" i="1" s="1"/>
  <c r="Y17" i="1"/>
  <c r="Y73" i="1" s="1"/>
  <c r="U17" i="1"/>
  <c r="U73" i="1" s="1"/>
  <c r="Q17" i="1"/>
  <c r="Q73" i="1" s="1"/>
  <c r="M17" i="1"/>
  <c r="M73" i="1" s="1"/>
  <c r="I17" i="1"/>
  <c r="I73" i="1" s="1"/>
  <c r="E17" i="1"/>
  <c r="E73" i="1" s="1"/>
  <c r="DL17" i="1"/>
  <c r="DL73" i="1" s="1"/>
  <c r="DD17" i="1"/>
  <c r="DD73" i="1" s="1"/>
  <c r="CB17" i="1"/>
  <c r="CB73" i="1" s="1"/>
  <c r="BT17" i="1"/>
  <c r="BT73" i="1" s="1"/>
  <c r="BL17" i="1"/>
  <c r="BL73" i="1" s="1"/>
  <c r="BD17" i="1"/>
  <c r="BD73" i="1" s="1"/>
  <c r="AV17" i="1"/>
  <c r="AV73" i="1" s="1"/>
  <c r="AL17" i="1"/>
  <c r="AL73" i="1" s="1"/>
  <c r="V17" i="1"/>
  <c r="V73" i="1" s="1"/>
  <c r="F17" i="1"/>
  <c r="F73" i="1" s="1"/>
  <c r="AJ17" i="1"/>
  <c r="AJ73" i="1" s="1"/>
  <c r="AB17" i="1"/>
  <c r="AB73" i="1" s="1"/>
  <c r="X17" i="1"/>
  <c r="X73" i="1" s="1"/>
  <c r="P17" i="1"/>
  <c r="P73" i="1" s="1"/>
  <c r="H17" i="1"/>
  <c r="H73" i="1" s="1"/>
  <c r="CY17" i="1"/>
  <c r="CY73" i="1" s="1"/>
  <c r="CU17" i="1"/>
  <c r="CU73" i="1" s="1"/>
  <c r="CQ17" i="1"/>
  <c r="CQ73" i="1" s="1"/>
  <c r="CM17" i="1"/>
  <c r="CM73" i="1" s="1"/>
  <c r="CI17" i="1"/>
  <c r="CI73" i="1" s="1"/>
  <c r="CE17" i="1"/>
  <c r="CE73" i="1" s="1"/>
  <c r="CA17" i="1"/>
  <c r="CA73" i="1" s="1"/>
  <c r="BW17" i="1"/>
  <c r="BW73" i="1" s="1"/>
  <c r="BS17" i="1"/>
  <c r="BS73" i="1" s="1"/>
  <c r="BO17" i="1"/>
  <c r="BO73" i="1" s="1"/>
  <c r="BK17" i="1"/>
  <c r="BK73" i="1" s="1"/>
  <c r="BG17" i="1"/>
  <c r="BG73" i="1" s="1"/>
  <c r="BC17" i="1"/>
  <c r="BC73" i="1" s="1"/>
  <c r="AY17" i="1"/>
  <c r="AY73" i="1" s="1"/>
  <c r="AU17" i="1"/>
  <c r="AU73" i="1" s="1"/>
  <c r="AQ17" i="1"/>
  <c r="AQ73" i="1" s="1"/>
  <c r="AM17" i="1"/>
  <c r="AM73" i="1" s="1"/>
  <c r="AI17" i="1"/>
  <c r="AI73" i="1" s="1"/>
  <c r="AE17" i="1"/>
  <c r="AE73" i="1" s="1"/>
  <c r="AA17" i="1"/>
  <c r="AA73" i="1" s="1"/>
  <c r="W17" i="1"/>
  <c r="W73" i="1" s="1"/>
  <c r="S17" i="1"/>
  <c r="S73" i="1" s="1"/>
  <c r="O17" i="1"/>
  <c r="O73" i="1" s="1"/>
  <c r="K17" i="1"/>
  <c r="K73" i="1" s="1"/>
  <c r="G17" i="1"/>
  <c r="G73" i="1" s="1"/>
  <c r="C17" i="1"/>
  <c r="C73" i="1" s="1"/>
  <c r="DN17" i="1"/>
  <c r="DN73" i="1" s="1"/>
  <c r="DJ17" i="1"/>
  <c r="DJ73" i="1" s="1"/>
  <c r="DF17" i="1"/>
  <c r="DF73" i="1" s="1"/>
  <c r="DB17" i="1"/>
  <c r="DB73" i="1" s="1"/>
  <c r="CV17" i="1"/>
  <c r="CV73" i="1" s="1"/>
  <c r="CN17" i="1"/>
  <c r="CN73" i="1" s="1"/>
  <c r="CF17" i="1"/>
  <c r="CF73" i="1" s="1"/>
  <c r="BX17" i="1"/>
  <c r="BX73" i="1" s="1"/>
  <c r="BP17" i="1"/>
  <c r="BP73" i="1" s="1"/>
  <c r="BH17" i="1"/>
  <c r="BH73" i="1" s="1"/>
  <c r="AZ17" i="1"/>
  <c r="AZ73" i="1" s="1"/>
  <c r="AR17" i="1"/>
  <c r="AR73" i="1" s="1"/>
  <c r="AD17" i="1"/>
  <c r="AD73" i="1" s="1"/>
  <c r="N17" i="1"/>
  <c r="N73" i="1" s="1"/>
  <c r="C101" i="1" l="1"/>
  <c r="C100" i="1"/>
  <c r="B84" i="1"/>
  <c r="B85" i="1"/>
  <c r="B83" i="1"/>
  <c r="B73" i="1"/>
  <c r="B75" i="1"/>
  <c r="B82" i="1"/>
  <c r="S78" i="1"/>
  <c r="AI78" i="1"/>
  <c r="AY78" i="1"/>
  <c r="BO78" i="1"/>
  <c r="CE78" i="1"/>
  <c r="CU78" i="1"/>
  <c r="C78" i="1"/>
  <c r="AA78" i="1"/>
  <c r="AQ78" i="1"/>
  <c r="DK78" i="1"/>
  <c r="CD78" i="1"/>
  <c r="H78" i="1"/>
  <c r="P78" i="1"/>
  <c r="AF78" i="1"/>
  <c r="AN78" i="1"/>
  <c r="AV78" i="1"/>
  <c r="BD78" i="1"/>
  <c r="BT78" i="1"/>
  <c r="CB78" i="1"/>
  <c r="CJ78" i="1"/>
  <c r="CR78" i="1"/>
  <c r="CZ78" i="1"/>
  <c r="DH78" i="1"/>
  <c r="DP78" i="1"/>
  <c r="R78" i="1"/>
  <c r="AH78" i="1"/>
  <c r="AX78" i="1"/>
  <c r="BN78" i="1"/>
  <c r="CH78" i="1"/>
  <c r="DB78" i="1"/>
  <c r="E78" i="1"/>
  <c r="M78" i="1"/>
  <c r="U78" i="1"/>
  <c r="AC78" i="1"/>
  <c r="AK78" i="1"/>
  <c r="AS78" i="1"/>
  <c r="BA78" i="1"/>
  <c r="BI78" i="1"/>
  <c r="BQ78" i="1"/>
  <c r="BY78" i="1"/>
  <c r="CG78" i="1"/>
  <c r="CO78" i="1"/>
  <c r="CW78" i="1"/>
  <c r="DE78" i="1"/>
  <c r="DM78" i="1"/>
  <c r="F78" i="1"/>
  <c r="V78" i="1"/>
  <c r="AL78" i="1"/>
  <c r="BB78" i="1"/>
  <c r="BR78" i="1"/>
  <c r="CL78" i="1"/>
  <c r="DF78" i="1"/>
  <c r="K78" i="1"/>
  <c r="BG78" i="1"/>
  <c r="BW78" i="1"/>
  <c r="CM78" i="1"/>
  <c r="DC78" i="1"/>
  <c r="DJ78" i="1"/>
  <c r="X78" i="1"/>
  <c r="BL78" i="1"/>
  <c r="G78" i="1"/>
  <c r="O78" i="1"/>
  <c r="W78" i="1"/>
  <c r="AE78" i="1"/>
  <c r="AM78" i="1"/>
  <c r="AU78" i="1"/>
  <c r="BC78" i="1"/>
  <c r="BK78" i="1"/>
  <c r="BS78" i="1"/>
  <c r="CA78" i="1"/>
  <c r="CI78" i="1"/>
  <c r="CQ78" i="1"/>
  <c r="CY78" i="1"/>
  <c r="DG78" i="1"/>
  <c r="DO78" i="1"/>
  <c r="CX78" i="1"/>
  <c r="D78" i="1"/>
  <c r="L78" i="1"/>
  <c r="T78" i="1"/>
  <c r="AB78" i="1"/>
  <c r="AJ78" i="1"/>
  <c r="AR78" i="1"/>
  <c r="AZ78" i="1"/>
  <c r="BH78" i="1"/>
  <c r="BP78" i="1"/>
  <c r="BX78" i="1"/>
  <c r="CF78" i="1"/>
  <c r="CN78" i="1"/>
  <c r="CV78" i="1"/>
  <c r="DD78" i="1"/>
  <c r="DL78" i="1"/>
  <c r="J78" i="1"/>
  <c r="Z78" i="1"/>
  <c r="AP78" i="1"/>
  <c r="BF78" i="1"/>
  <c r="BV78" i="1"/>
  <c r="CP78" i="1"/>
  <c r="DN78" i="1"/>
  <c r="I78" i="1"/>
  <c r="Q78" i="1"/>
  <c r="Y78" i="1"/>
  <c r="AG78" i="1"/>
  <c r="AO78" i="1"/>
  <c r="AW78" i="1"/>
  <c r="BE78" i="1"/>
  <c r="BM78" i="1"/>
  <c r="BU78" i="1"/>
  <c r="CC78" i="1"/>
  <c r="CK78" i="1"/>
  <c r="CS78" i="1"/>
  <c r="DA78" i="1"/>
  <c r="DI78" i="1"/>
  <c r="DQ78" i="1"/>
  <c r="N78" i="1"/>
  <c r="AD78" i="1"/>
  <c r="AT78" i="1"/>
  <c r="BJ78" i="1"/>
  <c r="BZ78" i="1"/>
  <c r="CT78" i="1"/>
  <c r="E49" i="1"/>
  <c r="F49" i="1" s="1"/>
  <c r="B103" i="1" l="1"/>
  <c r="B104" i="1"/>
  <c r="B78" i="1"/>
  <c r="B79" i="1" s="1"/>
  <c r="B88" i="1"/>
  <c r="C85" i="1"/>
  <c r="C84" i="1"/>
  <c r="B8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43BCA4-B65B-4F76-8DAB-C1197E9D2474}" name="Custom" type="100" refreshedVersion="0">
    <extLst>
      <ext xmlns:x15="http://schemas.microsoft.com/office/spreadsheetml/2010/11/main" uri="{DE250136-89BD-433C-8126-D09CA5730AF9}">
        <x15:connection id="2e4aecff-668e-4a39-b21d-a39a06e5787f"/>
      </ext>
    </extLst>
  </connection>
  <connection id="2" xr16:uid="{668CB756-BB1D-4E1A-908F-D3D8CA410C0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<sst xmlns="http://schemas.openxmlformats.org/spreadsheetml/2006/main" count="1650" uniqueCount="586">
  <si>
    <t>Table Device_table(param_vals,devices)</t>
  </si>
  <si>
    <t>input_capacity_MW</t>
  </si>
  <si>
    <t>output_capacity_MW</t>
  </si>
  <si>
    <t>storage_capacity_hours</t>
  </si>
  <si>
    <t>storage_set_final</t>
  </si>
  <si>
    <t>storage_init</t>
  </si>
  <si>
    <t>storage_final</t>
  </si>
  <si>
    <t>input_LSL_fraction</t>
  </si>
  <si>
    <t>output_LSL_fraction</t>
  </si>
  <si>
    <t>input_efficiency</t>
  </si>
  <si>
    <t>output_efficiency</t>
  </si>
  <si>
    <t>input_heat_rate</t>
  </si>
  <si>
    <t>output_heat_rate</t>
  </si>
  <si>
    <t>input_startup_cost</t>
  </si>
  <si>
    <t>output_startup_cost</t>
  </si>
  <si>
    <t>input_cap_cost</t>
  </si>
  <si>
    <t>output_cap_cost</t>
  </si>
  <si>
    <t>H2stor_cap_cost</t>
  </si>
  <si>
    <t>H2comp_cap_cost</t>
  </si>
  <si>
    <t>input_FOM_cost</t>
  </si>
  <si>
    <t>output_FOM_cost</t>
  </si>
  <si>
    <t>input_VOM_cost</t>
  </si>
  <si>
    <t>output_VOM_cost</t>
  </si>
  <si>
    <t>input_lifetime</t>
  </si>
  <si>
    <t>output_lifetime</t>
  </si>
  <si>
    <t>H2stor_lifetime</t>
  </si>
  <si>
    <t>H2comp_lifetime</t>
  </si>
  <si>
    <t>interest_rate</t>
  </si>
  <si>
    <t>H2stor_interest_rate</t>
  </si>
  <si>
    <t>H2comp_interest_rate</t>
  </si>
  <si>
    <t>H2_use</t>
  </si>
  <si>
    <t>H2_price_adj</t>
  </si>
  <si>
    <t>H2_consumed_adj</t>
  </si>
  <si>
    <t>energy_only</t>
  </si>
  <si>
    <t>baseload_operation</t>
  </si>
  <si>
    <t>Block_id</t>
  </si>
  <si>
    <t>Cerone</t>
  </si>
  <si>
    <t xml:space="preserve">BEB_energy_used_kWh </t>
  </si>
  <si>
    <t>H2_consume_adj_inst</t>
  </si>
  <si>
    <t>Set charge power</t>
  </si>
  <si>
    <t>MW</t>
  </si>
  <si>
    <t>Assume battery level</t>
  </si>
  <si>
    <t>kWh</t>
  </si>
  <si>
    <t>Set storage level</t>
  </si>
  <si>
    <t>Assume input efficiency</t>
  </si>
  <si>
    <t>Assume interval length</t>
  </si>
  <si>
    <t>hour(s)</t>
  </si>
  <si>
    <t>Location</t>
  </si>
  <si>
    <t>Chaboya</t>
  </si>
  <si>
    <t>North</t>
  </si>
  <si>
    <t>Length</t>
  </si>
  <si>
    <t>Blocks</t>
  </si>
  <si>
    <t>195A</t>
  </si>
  <si>
    <t>4671A</t>
  </si>
  <si>
    <t>6672A</t>
  </si>
  <si>
    <t>186A</t>
  </si>
  <si>
    <t>471A</t>
  </si>
  <si>
    <t>472A</t>
  </si>
  <si>
    <t>473A</t>
  </si>
  <si>
    <t>474A</t>
  </si>
  <si>
    <t>475A</t>
  </si>
  <si>
    <t>476A</t>
  </si>
  <si>
    <t>477A</t>
  </si>
  <si>
    <t>478A</t>
  </si>
  <si>
    <t>479A</t>
  </si>
  <si>
    <t>480A</t>
  </si>
  <si>
    <t>481A</t>
  </si>
  <si>
    <t>781A</t>
  </si>
  <si>
    <t>2680A</t>
  </si>
  <si>
    <t>3171A</t>
  </si>
  <si>
    <t>3173A</t>
  </si>
  <si>
    <t>5874A</t>
  </si>
  <si>
    <t>6077A</t>
  </si>
  <si>
    <t>6683A</t>
  </si>
  <si>
    <t>2307A</t>
  </si>
  <si>
    <t>2309A</t>
  </si>
  <si>
    <t>2601A</t>
  </si>
  <si>
    <t>6302A</t>
  </si>
  <si>
    <t>7102A</t>
  </si>
  <si>
    <t>7701A</t>
  </si>
  <si>
    <t>101A</t>
  </si>
  <si>
    <t>103A</t>
  </si>
  <si>
    <t>107A</t>
  </si>
  <si>
    <t>109A</t>
  </si>
  <si>
    <t>110A</t>
  </si>
  <si>
    <t>401A</t>
  </si>
  <si>
    <t>402A</t>
  </si>
  <si>
    <t>403A</t>
  </si>
  <si>
    <t>404A</t>
  </si>
  <si>
    <t>405A</t>
  </si>
  <si>
    <t>406A</t>
  </si>
  <si>
    <t>407A</t>
  </si>
  <si>
    <t>408A</t>
  </si>
  <si>
    <t>711A</t>
  </si>
  <si>
    <t>804A</t>
  </si>
  <si>
    <t>1602A</t>
  </si>
  <si>
    <t>2521A</t>
  </si>
  <si>
    <t>2705A</t>
  </si>
  <si>
    <t>3704A</t>
  </si>
  <si>
    <t>3903A</t>
  </si>
  <si>
    <t>4701A</t>
  </si>
  <si>
    <t>4702A</t>
  </si>
  <si>
    <t>4902A</t>
  </si>
  <si>
    <t>6410A</t>
  </si>
  <si>
    <t>6819A</t>
  </si>
  <si>
    <t>6820A</t>
  </si>
  <si>
    <t>5741A</t>
  </si>
  <si>
    <t>141A</t>
  </si>
  <si>
    <t>441A</t>
  </si>
  <si>
    <t>442A</t>
  </si>
  <si>
    <t>443A</t>
  </si>
  <si>
    <t>444A</t>
  </si>
  <si>
    <t>445A</t>
  </si>
  <si>
    <t>446A</t>
  </si>
  <si>
    <t>447A</t>
  </si>
  <si>
    <t>448A</t>
  </si>
  <si>
    <t>449A</t>
  </si>
  <si>
    <t>450A</t>
  </si>
  <si>
    <t>451A</t>
  </si>
  <si>
    <t>452A</t>
  </si>
  <si>
    <t>453A</t>
  </si>
  <si>
    <t>454A</t>
  </si>
  <si>
    <t>455A</t>
  </si>
  <si>
    <t>456A</t>
  </si>
  <si>
    <t>457A</t>
  </si>
  <si>
    <t>458A</t>
  </si>
  <si>
    <t>459A</t>
  </si>
  <si>
    <t>841A</t>
  </si>
  <si>
    <t>842A</t>
  </si>
  <si>
    <t>843A</t>
  </si>
  <si>
    <t>844A</t>
  </si>
  <si>
    <t>845A</t>
  </si>
  <si>
    <t>846A</t>
  </si>
  <si>
    <t>847A</t>
  </si>
  <si>
    <t>848A</t>
  </si>
  <si>
    <t>4044A</t>
  </si>
  <si>
    <t>560A</t>
  </si>
  <si>
    <t>7077</t>
  </si>
  <si>
    <t>7078</t>
  </si>
  <si>
    <t>191</t>
  </si>
  <si>
    <t>192</t>
  </si>
  <si>
    <t>193</t>
  </si>
  <si>
    <t>194</t>
  </si>
  <si>
    <t>196</t>
  </si>
  <si>
    <t>197</t>
  </si>
  <si>
    <t>1071</t>
  </si>
  <si>
    <t>1072</t>
  </si>
  <si>
    <t>2571</t>
  </si>
  <si>
    <t>2572</t>
  </si>
  <si>
    <t>2671</t>
  </si>
  <si>
    <t>2672</t>
  </si>
  <si>
    <t>2673</t>
  </si>
  <si>
    <t>4771</t>
  </si>
  <si>
    <t>4773</t>
  </si>
  <si>
    <t>5571</t>
  </si>
  <si>
    <t>5572</t>
  </si>
  <si>
    <t>5573</t>
  </si>
  <si>
    <t>5574</t>
  </si>
  <si>
    <t>5771</t>
  </si>
  <si>
    <t>5772</t>
  </si>
  <si>
    <t>5773</t>
  </si>
  <si>
    <t>6071</t>
  </si>
  <si>
    <t>6072</t>
  </si>
  <si>
    <t>6073</t>
  </si>
  <si>
    <t>6074</t>
  </si>
  <si>
    <t>6171</t>
  </si>
  <si>
    <t>6172</t>
  </si>
  <si>
    <t>6173</t>
  </si>
  <si>
    <t>6271</t>
  </si>
  <si>
    <t>6272</t>
  </si>
  <si>
    <t>6273</t>
  </si>
  <si>
    <t>6274</t>
  </si>
  <si>
    <t>6471</t>
  </si>
  <si>
    <t>6671</t>
  </si>
  <si>
    <t>6673</t>
  </si>
  <si>
    <t>6674</t>
  </si>
  <si>
    <t>6675</t>
  </si>
  <si>
    <t>6676</t>
  </si>
  <si>
    <t>6677</t>
  </si>
  <si>
    <t>6678</t>
  </si>
  <si>
    <t>6679</t>
  </si>
  <si>
    <t>6680</t>
  </si>
  <si>
    <t>6871</t>
  </si>
  <si>
    <t>7071</t>
  </si>
  <si>
    <t>7072</t>
  </si>
  <si>
    <t>7073</t>
  </si>
  <si>
    <t>7074</t>
  </si>
  <si>
    <t>7075</t>
  </si>
  <si>
    <t>8171</t>
  </si>
  <si>
    <t>6684</t>
  </si>
  <si>
    <t>6686</t>
  </si>
  <si>
    <t>6687</t>
  </si>
  <si>
    <t>187B</t>
  </si>
  <si>
    <t>198</t>
  </si>
  <si>
    <t>1073</t>
  </si>
  <si>
    <t>1074</t>
  </si>
  <si>
    <t>2674</t>
  </si>
  <si>
    <t>2675</t>
  </si>
  <si>
    <t>2676</t>
  </si>
  <si>
    <t>2677</t>
  </si>
  <si>
    <t>2678</t>
  </si>
  <si>
    <t>2679</t>
  </si>
  <si>
    <t>2681</t>
  </si>
  <si>
    <t>2682</t>
  </si>
  <si>
    <t>4672</t>
  </si>
  <si>
    <t>5575</t>
  </si>
  <si>
    <t>5774</t>
  </si>
  <si>
    <t>5871</t>
  </si>
  <si>
    <t>5872</t>
  </si>
  <si>
    <t>6075</t>
  </si>
  <si>
    <t>6076</t>
  </si>
  <si>
    <t>6174</t>
  </si>
  <si>
    <t>6175</t>
  </si>
  <si>
    <t>6176</t>
  </si>
  <si>
    <t>6275</t>
  </si>
  <si>
    <t>6276</t>
  </si>
  <si>
    <t>6685</t>
  </si>
  <si>
    <t>7079</t>
  </si>
  <si>
    <t>7080</t>
  </si>
  <si>
    <t>7081</t>
  </si>
  <si>
    <t>7082</t>
  </si>
  <si>
    <t>7083</t>
  </si>
  <si>
    <t>7084</t>
  </si>
  <si>
    <t>7085</t>
  </si>
  <si>
    <t>7173</t>
  </si>
  <si>
    <t>7175</t>
  </si>
  <si>
    <t>7176</t>
  </si>
  <si>
    <t>7772</t>
  </si>
  <si>
    <t>7773</t>
  </si>
  <si>
    <t>7774</t>
  </si>
  <si>
    <t>7776</t>
  </si>
  <si>
    <t>7702</t>
  </si>
  <si>
    <t>121</t>
  </si>
  <si>
    <t>122</t>
  </si>
  <si>
    <t>123</t>
  </si>
  <si>
    <t>124</t>
  </si>
  <si>
    <t>125</t>
  </si>
  <si>
    <t>126</t>
  </si>
  <si>
    <t>127</t>
  </si>
  <si>
    <t>128</t>
  </si>
  <si>
    <t>132</t>
  </si>
  <si>
    <t>133</t>
  </si>
  <si>
    <t>134</t>
  </si>
  <si>
    <t>135</t>
  </si>
  <si>
    <t>136</t>
  </si>
  <si>
    <t>1401</t>
  </si>
  <si>
    <t>1901</t>
  </si>
  <si>
    <t>2301</t>
  </si>
  <si>
    <t>2302</t>
  </si>
  <si>
    <t>2303</t>
  </si>
  <si>
    <t>2304</t>
  </si>
  <si>
    <t>2305</t>
  </si>
  <si>
    <t>2306</t>
  </si>
  <si>
    <t>2313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</si>
  <si>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</si>
  <si>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</si>
  <si>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</si>
  <si>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</si>
  <si>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</si>
  <si>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</si>
  <si>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</si>
  <si>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</si>
  <si>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</si>
  <si>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</si>
  <si>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</si>
  <si>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2518</t>
  </si>
  <si>
    <t>2602</t>
  </si>
  <si>
    <t>3101</t>
  </si>
  <si>
    <t>3901</t>
  </si>
  <si>
    <t>4201</t>
  </si>
  <si>
    <t>4801</t>
  </si>
  <si>
    <t>4901</t>
  </si>
  <si>
    <t>6301</t>
  </si>
  <si>
    <t>6401</t>
  </si>
  <si>
    <t>6402</t>
  </si>
  <si>
    <t>6403</t>
  </si>
  <si>
    <t>6404</t>
  </si>
  <si>
    <t>6405</t>
  </si>
  <si>
    <t>6406</t>
  </si>
  <si>
    <t>6601</t>
  </si>
  <si>
    <t>6602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</si>
  <si>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</si>
  <si>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</si>
  <si>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</si>
  <si>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</si>
  <si>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</si>
  <si>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</si>
  <si>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</si>
  <si>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</si>
  <si>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</si>
  <si>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</si>
  <si>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</si>
  <si>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</si>
  <si>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</si>
  <si>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7001</t>
  </si>
  <si>
    <t>7201</t>
  </si>
  <si>
    <t>7202</t>
  </si>
  <si>
    <t>7203</t>
  </si>
  <si>
    <t>7204</t>
  </si>
  <si>
    <t>7205</t>
  </si>
  <si>
    <t>7301</t>
  </si>
  <si>
    <t>7302</t>
  </si>
  <si>
    <t>7303</t>
  </si>
  <si>
    <t>7304</t>
  </si>
  <si>
    <t>7305</t>
  </si>
  <si>
    <t>7704</t>
  </si>
  <si>
    <t>8201</t>
  </si>
  <si>
    <t>8202</t>
  </si>
  <si>
    <t>8203</t>
  </si>
  <si>
    <t>6821</t>
  </si>
  <si>
    <t>6822</t>
  </si>
  <si>
    <t>6823</t>
  </si>
  <si>
    <t>7004</t>
  </si>
  <si>
    <t>7208</t>
  </si>
  <si>
    <t>2315</t>
  </si>
  <si>
    <t>2316</t>
  </si>
  <si>
    <t>2317</t>
  </si>
  <si>
    <t>2318</t>
  </si>
  <si>
    <t>2512</t>
  </si>
  <si>
    <t>2513</t>
  </si>
  <si>
    <t>2514</t>
  </si>
  <si>
    <t>2515</t>
  </si>
  <si>
    <t>2516</t>
  </si>
  <si>
    <t>2517</t>
  </si>
  <si>
    <t>2519</t>
  </si>
  <si>
    <t>2522</t>
  </si>
  <si>
    <t>2703</t>
  </si>
  <si>
    <t>2704</t>
  </si>
  <si>
    <t>2706</t>
  </si>
  <si>
    <t>3701</t>
  </si>
  <si>
    <t>3702</t>
  </si>
  <si>
    <t>3703</t>
  </si>
  <si>
    <t>4202</t>
  </si>
  <si>
    <t>4203</t>
  </si>
  <si>
    <t>4501</t>
  </si>
  <si>
    <t>6305</t>
  </si>
  <si>
    <t>6407</t>
  </si>
  <si>
    <t>6408</t>
  </si>
  <si>
    <t>6409</t>
  </si>
  <si>
    <t>6501</t>
  </si>
  <si>
    <t>6502</t>
  </si>
  <si>
    <t>6503</t>
  </si>
  <si>
    <t>7206</t>
  </si>
  <si>
    <t>7207</t>
  </si>
  <si>
    <t>7306</t>
  </si>
  <si>
    <t>7307</t>
  </si>
  <si>
    <t>8101</t>
  </si>
  <si>
    <t>8204</t>
  </si>
  <si>
    <t>129B</t>
  </si>
  <si>
    <t>801B</t>
  </si>
  <si>
    <t>802B</t>
  </si>
  <si>
    <t>1301B</t>
  </si>
  <si>
    <t>1701B</t>
  </si>
  <si>
    <t>1801B</t>
  </si>
  <si>
    <t>2314B</t>
  </si>
  <si>
    <t>6041</t>
  </si>
  <si>
    <t>8143</t>
  </si>
  <si>
    <t>2341</t>
  </si>
  <si>
    <t>2342</t>
  </si>
  <si>
    <t>2641</t>
  </si>
  <si>
    <t>3241</t>
  </si>
  <si>
    <t>3242</t>
  </si>
  <si>
    <t>3541</t>
  </si>
  <si>
    <t>3542</t>
  </si>
  <si>
    <t>3543</t>
  </si>
  <si>
    <t>4041</t>
  </si>
  <si>
    <t>4042</t>
  </si>
  <si>
    <t>4941</t>
  </si>
  <si>
    <t>5441</t>
  </si>
  <si>
    <t>5442</t>
  </si>
  <si>
    <t>8141</t>
  </si>
  <si>
    <t>8142</t>
  </si>
  <si>
    <t>5343</t>
  </si>
  <si>
    <t>5344</t>
  </si>
  <si>
    <t>5543</t>
  </si>
  <si>
    <t>5545</t>
  </si>
  <si>
    <t>5546</t>
  </si>
  <si>
    <t>5742</t>
  </si>
  <si>
    <t>6042</t>
  </si>
  <si>
    <t>6044</t>
  </si>
  <si>
    <t>6045</t>
  </si>
  <si>
    <t>6046</t>
  </si>
  <si>
    <t>8146</t>
  </si>
  <si>
    <t>8943</t>
  </si>
  <si>
    <t>3243</t>
  </si>
  <si>
    <t>3244</t>
  </si>
  <si>
    <t>3245</t>
  </si>
  <si>
    <t>3441</t>
  </si>
  <si>
    <t>3544</t>
  </si>
  <si>
    <t>3545</t>
  </si>
  <si>
    <t>5241</t>
  </si>
  <si>
    <t>5242</t>
  </si>
  <si>
    <t>5341</t>
  </si>
  <si>
    <t>5342</t>
  </si>
  <si>
    <t>5443</t>
  </si>
  <si>
    <t>6341</t>
  </si>
  <si>
    <t>6342</t>
  </si>
  <si>
    <t>8144</t>
  </si>
  <si>
    <t>8145</t>
  </si>
  <si>
    <t>8147</t>
  </si>
  <si>
    <t>8148</t>
  </si>
  <si>
    <t>8149</t>
  </si>
  <si>
    <t>8841</t>
  </si>
  <si>
    <t>8942</t>
  </si>
  <si>
    <t>557</t>
  </si>
  <si>
    <t>2261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</si>
  <si>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</si>
  <si>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</si>
  <si>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</si>
  <si>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</si>
  <si>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</si>
  <si>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</si>
  <si>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</si>
  <si>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</si>
  <si>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</si>
  <si>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</si>
  <si>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</si>
  <si>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</si>
  <si>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</si>
  <si>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</si>
  <si>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</si>
  <si>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</si>
  <si>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2241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</si>
  <si>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</si>
  <si>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</si>
  <si>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</si>
  <si>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</si>
  <si>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</si>
  <si>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</si>
  <si>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</si>
  <si>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</si>
  <si>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</si>
  <si>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</si>
  <si>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</si>
  <si>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</si>
  <si>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</si>
  <si>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</si>
  <si>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</si>
  <si>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</si>
  <si>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</si>
  <si>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</si>
  <si>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2262</t>
  </si>
  <si>
    <t>558</t>
  </si>
  <si>
    <t>559</t>
  </si>
  <si>
    <t>561</t>
  </si>
  <si>
    <t>562</t>
  </si>
  <si>
    <t>563</t>
  </si>
  <si>
    <t>4043</t>
  </si>
  <si>
    <t>Max</t>
  </si>
  <si>
    <t>Max Energy</t>
  </si>
  <si>
    <t>Diesel_cons_gal (per week)</t>
  </si>
  <si>
    <t>input_cap_alt_cost</t>
  </si>
  <si>
    <t>input_FOM_alt_cost</t>
  </si>
  <si>
    <t>$/gallon</t>
  </si>
  <si>
    <t>Diesel cost</t>
  </si>
  <si>
    <t>Electric bus cost</t>
  </si>
  <si>
    <t>Diesel-hybrid bus cost</t>
  </si>
  <si>
    <t>$</t>
  </si>
  <si>
    <t>Min storage level (1 = unable to electrify)</t>
  </si>
  <si>
    <t>King Country report</t>
  </si>
  <si>
    <t>BEB Maintenance</t>
  </si>
  <si>
    <t>Diesel-hybrid maintenance</t>
  </si>
  <si>
    <t>$/mile</t>
  </si>
  <si>
    <t>Distance (weekly miles)</t>
  </si>
  <si>
    <t>Charger cost</t>
  </si>
  <si>
    <t>VTO project (from Matteo)</t>
  </si>
  <si>
    <t>kW</t>
  </si>
  <si>
    <t>Select Charger</t>
  </si>
  <si>
    <t>VTA</t>
  </si>
  <si>
    <t>VTA+extrapolation</t>
  </si>
  <si>
    <t>Charger installation</t>
  </si>
  <si>
    <t>VTA+adjustment</t>
  </si>
  <si>
    <t>Infrastructure upgrade (rule 21)</t>
  </si>
  <si>
    <t>Charger sharing factor</t>
  </si>
  <si>
    <t>$/MW of additional capacity</t>
  </si>
  <si>
    <t>90% for https://ncst.ucdavis.edu/wp-content/uploads/2018/09/Kong_NCST-Fellowship-Report.pdf</t>
  </si>
  <si>
    <t>BYD 60' battery pack (tcrp_syn report)</t>
  </si>
  <si>
    <t>Quick comparison</t>
  </si>
  <si>
    <t>BEB Cap</t>
  </si>
  <si>
    <t>Hybrid Cap</t>
  </si>
  <si>
    <t>BEB FOM</t>
  </si>
  <si>
    <t>Hybrid FOM</t>
  </si>
  <si>
    <t>BEB VOM</t>
  </si>
  <si>
    <t>Hybrid VOM</t>
  </si>
  <si>
    <t>Elec Price assumption ($/kWh)</t>
  </si>
  <si>
    <t>Winner (1=BEB, 0=Hybrid)</t>
  </si>
  <si>
    <t>Total BEB winners</t>
  </si>
  <si>
    <t>active_devices</t>
  </si>
  <si>
    <t>Adjust H2_consumed_adj</t>
  </si>
  <si>
    <t>Max Active Energy</t>
  </si>
  <si>
    <t>Average Miles</t>
  </si>
  <si>
    <t>Average Diesel Consumed</t>
  </si>
  <si>
    <t>Average Energy Consumed</t>
  </si>
  <si>
    <t>miles</t>
  </si>
  <si>
    <t>gallons</t>
  </si>
  <si>
    <t>Daily Energy Consumed (kWh)</t>
  </si>
  <si>
    <t>60 - 350/550</t>
  </si>
  <si>
    <t>120 - 350/550</t>
  </si>
  <si>
    <t>350 - 350/550</t>
  </si>
  <si>
    <t>Count</t>
  </si>
  <si>
    <t>Power</t>
  </si>
  <si>
    <t>Description</t>
  </si>
  <si>
    <t>Combined</t>
  </si>
  <si>
    <t>7076</t>
  </si>
  <si>
    <t>7172</t>
  </si>
  <si>
    <t>7771</t>
  </si>
  <si>
    <t>2308</t>
  </si>
  <si>
    <t>2310</t>
  </si>
  <si>
    <t>2311</t>
  </si>
  <si>
    <t>2312</t>
  </si>
  <si>
    <t>2242</t>
  </si>
  <si>
    <t>Type</t>
  </si>
  <si>
    <t>NoBreaks</t>
  </si>
  <si>
    <t>Breaks</t>
  </si>
  <si>
    <t>With Breaks</t>
  </si>
  <si>
    <t>(adjusts device cap cost)</t>
  </si>
  <si>
    <t>VTA values</t>
  </si>
  <si>
    <t>FOM breakdown</t>
  </si>
  <si>
    <t>Sum Diesel fuel BAU</t>
  </si>
  <si>
    <t>Sum Diesel fuel No Intraday charging</t>
  </si>
  <si>
    <t>Total Diesel fuel BAU ratio</t>
  </si>
  <si>
    <t>Sum FOM</t>
  </si>
  <si>
    <t>Sum FOM no intraday charging</t>
  </si>
  <si>
    <t>Total Diesel fuel no intraday charging</t>
  </si>
  <si>
    <t>Actual input energy (NoBreaks)</t>
  </si>
  <si>
    <t>Actual input energy (WithBreaks)</t>
  </si>
  <si>
    <t>MWh</t>
  </si>
  <si>
    <t>Yearly Energy (MWh)</t>
  </si>
  <si>
    <t>Properties</t>
  </si>
  <si>
    <t>Days used</t>
  </si>
  <si>
    <t>Daily Average</t>
  </si>
  <si>
    <t>Separate charger cost</t>
  </si>
  <si>
    <t>PWR lvl</t>
  </si>
  <si>
    <t>Sum of charger cost No Intraday charging</t>
  </si>
  <si>
    <t>Sum of charger cost</t>
  </si>
  <si>
    <t>Sum input cap cost</t>
  </si>
  <si>
    <t>Sum input cap cost no intraday charging</t>
  </si>
  <si>
    <t>CERONE</t>
  </si>
  <si>
    <t>ALL</t>
  </si>
  <si>
    <t>Total charger cost ratio</t>
  </si>
  <si>
    <t>Total charger cost ratio no intraday charging</t>
  </si>
  <si>
    <t>0.5MW</t>
  </si>
  <si>
    <t>1MW</t>
  </si>
  <si>
    <t>2MW</t>
  </si>
  <si>
    <t>4MW</t>
  </si>
  <si>
    <t>x1</t>
  </si>
  <si>
    <t>x2</t>
  </si>
  <si>
    <t>x3</t>
  </si>
  <si>
    <t>x4</t>
  </si>
  <si>
    <t>4MW x4</t>
  </si>
  <si>
    <t>Table Device_ren_table(param_vals_ren,devices_ren)</t>
  </si>
  <si>
    <t>renew_cap_cost</t>
  </si>
  <si>
    <t>renew_FOM_cost</t>
  </si>
  <si>
    <t>renew_VOM_cost</t>
  </si>
  <si>
    <t>renew_interest_rate</t>
  </si>
  <si>
    <t>renew_lifetime</t>
  </si>
  <si>
    <t>Renewable_MW</t>
  </si>
  <si>
    <t>Cerone_x1</t>
  </si>
  <si>
    <t>Cerone_x2</t>
  </si>
  <si>
    <t>Cerone_x3</t>
  </si>
  <si>
    <t>Cerone_x4</t>
  </si>
  <si>
    <t>Chaboya_x1</t>
  </si>
  <si>
    <t>North_x1</t>
  </si>
  <si>
    <t>Ren multiplier</t>
  </si>
  <si>
    <t>Storage Cap</t>
  </si>
  <si>
    <t>Hybrid
404
NA
NA
NA</t>
  </si>
  <si>
    <t>BEB
286/404
60kW
No
Im.</t>
  </si>
  <si>
    <t>BEB
294/404
120kW
No
Imm.</t>
  </si>
  <si>
    <t>BEB
404
60kW
Yes
Imm.</t>
  </si>
  <si>
    <t>BEB
404
120kW
Yes
Imm.</t>
  </si>
  <si>
    <t>BEB
286/404
60kW
No
Smart</t>
  </si>
  <si>
    <t>BEB
294/404
120kW
No
Smart</t>
  </si>
  <si>
    <t>BEB
404
60kW
Yes
Smart</t>
  </si>
  <si>
    <t>BEB
404
120kW
Yes 
Smart</t>
  </si>
  <si>
    <t>Hybrid
120
NA
NA
x1
No</t>
  </si>
  <si>
    <t>BEB
120
60kW
Yes
x1
No</t>
  </si>
  <si>
    <t>BEB
120
60kW
Yes
x2
No</t>
  </si>
  <si>
    <t>BEB
120
60kW
Yes
x3
No</t>
  </si>
  <si>
    <t>BEB
120
60kW
Yes
x4
No</t>
  </si>
  <si>
    <t>BEB
120
60kW
Yes
x1
0.5MW 4hr</t>
  </si>
  <si>
    <t>BEB
120
60kW
Yes
x1
1MW 4hr</t>
  </si>
  <si>
    <t>BEB
120
60kW
Yes
x1
2MW 4hr</t>
  </si>
  <si>
    <t>BEB
120
60kW
Yes
x1
4MW 4hr</t>
  </si>
  <si>
    <t>BEB
120
60kW
Yes
x4
4MW 4hr</t>
  </si>
  <si>
    <t>Full</t>
  </si>
  <si>
    <t>Sens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</si>
</sst>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%"/>
    <numFmt numFmtId="167" formatCode="0.0"/>
    <numFmt numFmtId="171" formatCode="0.00000"/>
    <numFmt numFmtId="173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1" fontId="0" fillId="0" borderId="0" xfId="1" applyNumberFormat="1" applyFont="1"/>
    <xf numFmtId="9" fontId="0" fillId="0" borderId="0" xfId="43" applyFont="1"/>
    <xf numFmtId="0" fontId="0" fillId="0" borderId="0" xfId="0" quotePrefix="1"/>
    <xf numFmtId="0" fontId="18" fillId="0" borderId="0" xfId="0" applyNumberFormat="1" applyFont="1" applyFill="1" applyBorder="1" applyAlignment="1" applyProtection="1"/>
    <xf numFmtId="166" fontId="0" fillId="0" borderId="0" xfId="43" applyNumberFormat="1" applyFont="1"/>
    <xf numFmtId="43" fontId="0" fillId="0" borderId="0" xfId="1" applyFont="1"/>
    <xf numFmtId="43" fontId="0" fillId="0" borderId="0" xfId="0" quotePrefix="1" applyNumberFormat="1"/>
    <xf numFmtId="167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/>
    <xf numFmtId="171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173" fontId="0" fillId="0" borderId="0" xfId="43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09"/>
  <sheetViews>
    <sheetView tabSelected="1" topLeftCell="A86" zoomScaleNormal="100" workbookViewId="0">
      <selection activeCell="A97" sqref="A97"/>
    </sheetView>
  </sheetViews>
  <sheetFormatPr defaultRowHeight="14.4" x14ac:dyDescent="0.3"/>
  <cols>
    <col min="1" max="1" width="34" bestFit="1" customWidth="1"/>
    <col min="2" max="2" width="13.33203125" customWidth="1"/>
    <col min="3" max="3" width="12.21875" customWidth="1"/>
    <col min="4" max="9" width="11.21875" bestFit="1" customWidth="1"/>
    <col min="10" max="10" width="11.5546875" bestFit="1" customWidth="1"/>
    <col min="11" max="12" width="11.21875" bestFit="1" customWidth="1"/>
    <col min="13" max="13" width="11.5546875" bestFit="1" customWidth="1"/>
    <col min="14" max="14" width="11.21875" bestFit="1" customWidth="1"/>
    <col min="15" max="15" width="11.5546875" bestFit="1" customWidth="1"/>
    <col min="16" max="18" width="11.21875" bestFit="1" customWidth="1"/>
    <col min="19" max="19" width="11.5546875" bestFit="1" customWidth="1"/>
    <col min="20" max="25" width="11.21875" bestFit="1" customWidth="1"/>
    <col min="26" max="33" width="16.21875" bestFit="1" customWidth="1"/>
    <col min="34" max="35" width="11.21875" bestFit="1" customWidth="1"/>
    <col min="36" max="36" width="16.21875" bestFit="1" customWidth="1"/>
    <col min="37" max="39" width="11.5546875" bestFit="1" customWidth="1"/>
    <col min="40" max="40" width="11.21875" bestFit="1" customWidth="1"/>
    <col min="41" max="43" width="11.5546875" bestFit="1" customWidth="1"/>
    <col min="44" max="44" width="16.21875" bestFit="1" customWidth="1"/>
    <col min="45" max="46" width="11.5546875" bestFit="1" customWidth="1"/>
    <col min="47" max="48" width="16.21875" bestFit="1" customWidth="1"/>
    <col min="49" max="52" width="11.5546875" bestFit="1" customWidth="1"/>
    <col min="53" max="53" width="16.21875" bestFit="1" customWidth="1"/>
    <col min="54" max="58" width="11.5546875" bestFit="1" customWidth="1"/>
    <col min="59" max="59" width="11.21875" bestFit="1" customWidth="1"/>
    <col min="60" max="61" width="11.5546875" bestFit="1" customWidth="1"/>
    <col min="62" max="62" width="16.21875" bestFit="1" customWidth="1"/>
    <col min="63" max="63" width="11.5546875" bestFit="1" customWidth="1"/>
    <col min="64" max="65" width="16.21875" bestFit="1" customWidth="1"/>
    <col min="66" max="68" width="11.5546875" bestFit="1" customWidth="1"/>
    <col min="69" max="69" width="11.21875" bestFit="1" customWidth="1"/>
    <col min="70" max="70" width="16.21875" bestFit="1" customWidth="1"/>
    <col min="71" max="71" width="11.5546875" bestFit="1" customWidth="1"/>
    <col min="72" max="72" width="16.21875" bestFit="1" customWidth="1"/>
    <col min="73" max="77" width="11.5546875" bestFit="1" customWidth="1"/>
    <col min="78" max="78" width="11.21875" bestFit="1" customWidth="1"/>
    <col min="79" max="82" width="16.21875" bestFit="1" customWidth="1"/>
    <col min="83" max="84" width="11.5546875" bestFit="1" customWidth="1"/>
    <col min="85" max="86" width="16.21875" bestFit="1" customWidth="1"/>
    <col min="87" max="87" width="11.5546875" bestFit="1" customWidth="1"/>
    <col min="88" max="88" width="16.21875" bestFit="1" customWidth="1"/>
    <col min="89" max="90" width="11.5546875" bestFit="1" customWidth="1"/>
    <col min="91" max="91" width="16.21875" bestFit="1" customWidth="1"/>
    <col min="92" max="93" width="11.21875" bestFit="1" customWidth="1"/>
    <col min="94" max="95" width="16.21875" bestFit="1" customWidth="1"/>
    <col min="96" max="96" width="11.5546875" bestFit="1" customWidth="1"/>
    <col min="97" max="97" width="16.21875" bestFit="1" customWidth="1"/>
    <col min="98" max="98" width="11.5546875" bestFit="1" customWidth="1"/>
    <col min="99" max="99" width="16.21875" bestFit="1" customWidth="1"/>
    <col min="100" max="103" width="11.5546875" bestFit="1" customWidth="1"/>
    <col min="104" max="105" width="16.21875" bestFit="1" customWidth="1"/>
    <col min="106" max="106" width="11.5546875" bestFit="1" customWidth="1"/>
    <col min="107" max="107" width="16.21875" bestFit="1" customWidth="1"/>
    <col min="108" max="108" width="11.5546875" bestFit="1" customWidth="1"/>
    <col min="109" max="115" width="16.21875" bestFit="1" customWidth="1"/>
    <col min="116" max="116" width="11.5546875" bestFit="1" customWidth="1"/>
    <col min="117" max="118" width="16.21875" bestFit="1" customWidth="1"/>
    <col min="119" max="119" width="11.21875" bestFit="1" customWidth="1"/>
    <col min="120" max="120" width="11.5546875" bestFit="1" customWidth="1"/>
    <col min="121" max="121" width="16.21875" bestFit="1" customWidth="1"/>
  </cols>
  <sheetData>
    <row r="1" spans="1:168" x14ac:dyDescent="0.3">
      <c r="A1" t="s">
        <v>0</v>
      </c>
      <c r="B1">
        <f t="shared" ref="B1:AG1" si="0">IFERROR(A1+1,1)</f>
        <v>1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ref="AH1:BM1" si="1">IFERROR(AG1+1,1)</f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ref="BN1:CS1" si="2">IFERROR(BM1+1,1)</f>
        <v>65</v>
      </c>
      <c r="BO1">
        <f t="shared" si="2"/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ref="CT1:DQ1" si="3">IFERROR(CS1+1,1)</f>
        <v>97</v>
      </c>
      <c r="CU1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</row>
    <row r="2" spans="1:168" x14ac:dyDescent="0.3">
      <c r="A2" t="s">
        <v>1</v>
      </c>
      <c r="B2">
        <f>INDEX($B$54:$C$54,1,MATCH(B43,$B$53:$C$53,0))</f>
        <v>0.06</v>
      </c>
      <c r="C2">
        <f t="shared" ref="C2:BN2" si="4">INDEX($B$54:$C$54,1,MATCH(C43,$B$53:$C$53,0))</f>
        <v>0.06</v>
      </c>
      <c r="D2">
        <f t="shared" si="4"/>
        <v>0.06</v>
      </c>
      <c r="E2">
        <f t="shared" si="4"/>
        <v>0.06</v>
      </c>
      <c r="F2">
        <f t="shared" si="4"/>
        <v>0.06</v>
      </c>
      <c r="G2">
        <f t="shared" si="4"/>
        <v>0.06</v>
      </c>
      <c r="H2">
        <f t="shared" si="4"/>
        <v>0.06</v>
      </c>
      <c r="I2">
        <f t="shared" si="4"/>
        <v>0.06</v>
      </c>
      <c r="J2">
        <f t="shared" si="4"/>
        <v>0.06</v>
      </c>
      <c r="K2">
        <f t="shared" si="4"/>
        <v>0.06</v>
      </c>
      <c r="L2">
        <f t="shared" si="4"/>
        <v>0.06</v>
      </c>
      <c r="M2">
        <f t="shared" si="4"/>
        <v>0.06</v>
      </c>
      <c r="N2">
        <f t="shared" si="4"/>
        <v>0.06</v>
      </c>
      <c r="O2">
        <f t="shared" si="4"/>
        <v>0.06</v>
      </c>
      <c r="P2">
        <f t="shared" si="4"/>
        <v>0.06</v>
      </c>
      <c r="Q2">
        <f t="shared" si="4"/>
        <v>0.06</v>
      </c>
      <c r="R2">
        <f t="shared" si="4"/>
        <v>0.06</v>
      </c>
      <c r="S2">
        <f t="shared" si="4"/>
        <v>0.06</v>
      </c>
      <c r="T2">
        <f t="shared" si="4"/>
        <v>0.06</v>
      </c>
      <c r="U2">
        <f t="shared" si="4"/>
        <v>0.06</v>
      </c>
      <c r="V2">
        <f t="shared" si="4"/>
        <v>0.06</v>
      </c>
      <c r="W2">
        <f t="shared" si="4"/>
        <v>0.06</v>
      </c>
      <c r="X2">
        <f t="shared" si="4"/>
        <v>0.06</v>
      </c>
      <c r="Y2">
        <f t="shared" si="4"/>
        <v>0.06</v>
      </c>
      <c r="Z2">
        <f t="shared" si="4"/>
        <v>0.06</v>
      </c>
      <c r="AA2">
        <f t="shared" si="4"/>
        <v>0.06</v>
      </c>
      <c r="AB2">
        <f t="shared" si="4"/>
        <v>0.06</v>
      </c>
      <c r="AC2">
        <f t="shared" si="4"/>
        <v>0.06</v>
      </c>
      <c r="AD2">
        <f t="shared" si="4"/>
        <v>0.06</v>
      </c>
      <c r="AE2">
        <f t="shared" si="4"/>
        <v>0.06</v>
      </c>
      <c r="AF2">
        <f t="shared" si="4"/>
        <v>0.06</v>
      </c>
      <c r="AG2">
        <f t="shared" si="4"/>
        <v>0.06</v>
      </c>
      <c r="AH2">
        <f t="shared" si="4"/>
        <v>0.06</v>
      </c>
      <c r="AI2">
        <f t="shared" si="4"/>
        <v>0.06</v>
      </c>
      <c r="AJ2">
        <f t="shared" si="4"/>
        <v>0.06</v>
      </c>
      <c r="AK2">
        <f t="shared" si="4"/>
        <v>0.06</v>
      </c>
      <c r="AL2">
        <f t="shared" si="4"/>
        <v>0.06</v>
      </c>
      <c r="AM2">
        <f t="shared" si="4"/>
        <v>0.06</v>
      </c>
      <c r="AN2">
        <f t="shared" si="4"/>
        <v>0.06</v>
      </c>
      <c r="AO2">
        <f t="shared" si="4"/>
        <v>0.06</v>
      </c>
      <c r="AP2">
        <f t="shared" si="4"/>
        <v>0.06</v>
      </c>
      <c r="AQ2">
        <f t="shared" si="4"/>
        <v>0.06</v>
      </c>
      <c r="AR2">
        <f t="shared" si="4"/>
        <v>0.06</v>
      </c>
      <c r="AS2">
        <f t="shared" si="4"/>
        <v>0.06</v>
      </c>
      <c r="AT2">
        <f t="shared" si="4"/>
        <v>0.06</v>
      </c>
      <c r="AU2">
        <f t="shared" si="4"/>
        <v>0.06</v>
      </c>
      <c r="AV2">
        <f t="shared" si="4"/>
        <v>0.06</v>
      </c>
      <c r="AW2">
        <f t="shared" si="4"/>
        <v>0.06</v>
      </c>
      <c r="AX2">
        <f t="shared" si="4"/>
        <v>0.06</v>
      </c>
      <c r="AY2">
        <f t="shared" si="4"/>
        <v>0.06</v>
      </c>
      <c r="AZ2">
        <f t="shared" si="4"/>
        <v>0.06</v>
      </c>
      <c r="BA2">
        <f t="shared" si="4"/>
        <v>0.06</v>
      </c>
      <c r="BB2">
        <f t="shared" si="4"/>
        <v>0.06</v>
      </c>
      <c r="BC2">
        <f t="shared" si="4"/>
        <v>0.06</v>
      </c>
      <c r="BD2">
        <f t="shared" si="4"/>
        <v>0.06</v>
      </c>
      <c r="BE2">
        <f t="shared" si="4"/>
        <v>0.06</v>
      </c>
      <c r="BF2">
        <f t="shared" si="4"/>
        <v>0.06</v>
      </c>
      <c r="BG2">
        <f t="shared" si="4"/>
        <v>0.06</v>
      </c>
      <c r="BH2">
        <f t="shared" si="4"/>
        <v>0.06</v>
      </c>
      <c r="BI2">
        <f t="shared" si="4"/>
        <v>0.06</v>
      </c>
      <c r="BJ2">
        <f t="shared" si="4"/>
        <v>0.06</v>
      </c>
      <c r="BK2">
        <f t="shared" si="4"/>
        <v>0.06</v>
      </c>
      <c r="BL2">
        <f t="shared" si="4"/>
        <v>0.06</v>
      </c>
      <c r="BM2">
        <f t="shared" si="4"/>
        <v>0.06</v>
      </c>
      <c r="BN2">
        <f t="shared" si="4"/>
        <v>0.06</v>
      </c>
      <c r="BO2">
        <f t="shared" ref="BO2:DQ2" si="5">INDEX($B$54:$C$54,1,MATCH(BO43,$B$53:$C$53,0))</f>
        <v>0.06</v>
      </c>
      <c r="BP2">
        <f t="shared" si="5"/>
        <v>0.06</v>
      </c>
      <c r="BQ2">
        <f t="shared" si="5"/>
        <v>0.06</v>
      </c>
      <c r="BR2">
        <f t="shared" si="5"/>
        <v>0.06</v>
      </c>
      <c r="BS2">
        <f t="shared" si="5"/>
        <v>0.06</v>
      </c>
      <c r="BT2">
        <f t="shared" si="5"/>
        <v>0.06</v>
      </c>
      <c r="BU2">
        <f t="shared" si="5"/>
        <v>0.06</v>
      </c>
      <c r="BV2">
        <f t="shared" si="5"/>
        <v>0.06</v>
      </c>
      <c r="BW2">
        <f t="shared" si="5"/>
        <v>0.06</v>
      </c>
      <c r="BX2">
        <f t="shared" si="5"/>
        <v>0.06</v>
      </c>
      <c r="BY2">
        <f t="shared" si="5"/>
        <v>0.06</v>
      </c>
      <c r="BZ2">
        <f t="shared" si="5"/>
        <v>0.06</v>
      </c>
      <c r="CA2">
        <f t="shared" si="5"/>
        <v>0.06</v>
      </c>
      <c r="CB2">
        <f t="shared" si="5"/>
        <v>0.06</v>
      </c>
      <c r="CC2">
        <f t="shared" si="5"/>
        <v>0.06</v>
      </c>
      <c r="CD2">
        <f t="shared" si="5"/>
        <v>0.06</v>
      </c>
      <c r="CE2">
        <f t="shared" si="5"/>
        <v>0.06</v>
      </c>
      <c r="CF2">
        <f t="shared" si="5"/>
        <v>0.06</v>
      </c>
      <c r="CG2">
        <f t="shared" si="5"/>
        <v>0.06</v>
      </c>
      <c r="CH2">
        <f t="shared" si="5"/>
        <v>0.06</v>
      </c>
      <c r="CI2">
        <f t="shared" si="5"/>
        <v>0.06</v>
      </c>
      <c r="CJ2">
        <f t="shared" si="5"/>
        <v>0.06</v>
      </c>
      <c r="CK2">
        <f t="shared" si="5"/>
        <v>0.06</v>
      </c>
      <c r="CL2">
        <f t="shared" si="5"/>
        <v>0.06</v>
      </c>
      <c r="CM2">
        <f t="shared" si="5"/>
        <v>0.06</v>
      </c>
      <c r="CN2">
        <f t="shared" si="5"/>
        <v>0.06</v>
      </c>
      <c r="CO2">
        <f t="shared" si="5"/>
        <v>0.06</v>
      </c>
      <c r="CP2">
        <f t="shared" si="5"/>
        <v>0.06</v>
      </c>
      <c r="CQ2">
        <f t="shared" si="5"/>
        <v>0.06</v>
      </c>
      <c r="CR2">
        <f t="shared" si="5"/>
        <v>0.06</v>
      </c>
      <c r="CS2">
        <f t="shared" si="5"/>
        <v>0.06</v>
      </c>
      <c r="CT2">
        <f t="shared" si="5"/>
        <v>0.06</v>
      </c>
      <c r="CU2">
        <f t="shared" si="5"/>
        <v>0.06</v>
      </c>
      <c r="CV2">
        <f t="shared" si="5"/>
        <v>0.06</v>
      </c>
      <c r="CW2">
        <f t="shared" si="5"/>
        <v>0.06</v>
      </c>
      <c r="CX2">
        <f t="shared" si="5"/>
        <v>0.06</v>
      </c>
      <c r="CY2">
        <f t="shared" si="5"/>
        <v>0.06</v>
      </c>
      <c r="CZ2">
        <f t="shared" si="5"/>
        <v>0.06</v>
      </c>
      <c r="DA2">
        <f t="shared" si="5"/>
        <v>0.06</v>
      </c>
      <c r="DB2">
        <f t="shared" si="5"/>
        <v>0.06</v>
      </c>
      <c r="DC2">
        <f t="shared" si="5"/>
        <v>0.06</v>
      </c>
      <c r="DD2">
        <f t="shared" si="5"/>
        <v>0.06</v>
      </c>
      <c r="DE2">
        <f t="shared" si="5"/>
        <v>0.06</v>
      </c>
      <c r="DF2">
        <f t="shared" si="5"/>
        <v>0.06</v>
      </c>
      <c r="DG2">
        <f t="shared" si="5"/>
        <v>0.06</v>
      </c>
      <c r="DH2">
        <f t="shared" si="5"/>
        <v>0.06</v>
      </c>
      <c r="DI2">
        <f t="shared" si="5"/>
        <v>0.06</v>
      </c>
      <c r="DJ2">
        <f t="shared" si="5"/>
        <v>0.06</v>
      </c>
      <c r="DK2">
        <f t="shared" si="5"/>
        <v>0.06</v>
      </c>
      <c r="DL2">
        <f t="shared" si="5"/>
        <v>0.06</v>
      </c>
      <c r="DM2">
        <f t="shared" si="5"/>
        <v>0.06</v>
      </c>
      <c r="DN2">
        <f t="shared" si="5"/>
        <v>0.06</v>
      </c>
      <c r="DO2">
        <f t="shared" si="5"/>
        <v>0.06</v>
      </c>
      <c r="DP2">
        <f t="shared" si="5"/>
        <v>0.06</v>
      </c>
      <c r="DQ2">
        <f t="shared" si="5"/>
        <v>0.06</v>
      </c>
    </row>
    <row r="3" spans="1:168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</row>
    <row r="4" spans="1:168" x14ac:dyDescent="0.3">
      <c r="A4" t="s">
        <v>3</v>
      </c>
      <c r="B4" s="4">
        <f>INDEX($B$56:$C$56,1,MATCH(B$43,$B$53:$C$53,0))</f>
        <v>5.833333333333333</v>
      </c>
      <c r="C4" s="4">
        <f t="shared" ref="C4:BN4" si="6">INDEX($B$56:$C$56,1,MATCH(C$43,$B$53:$C$53,0))</f>
        <v>5.833333333333333</v>
      </c>
      <c r="D4" s="4">
        <f t="shared" si="6"/>
        <v>5.833333333333333</v>
      </c>
      <c r="E4" s="4">
        <f t="shared" si="6"/>
        <v>5.833333333333333</v>
      </c>
      <c r="F4" s="4">
        <f t="shared" si="6"/>
        <v>5.833333333333333</v>
      </c>
      <c r="G4" s="4">
        <f t="shared" si="6"/>
        <v>5.833333333333333</v>
      </c>
      <c r="H4" s="4">
        <f t="shared" si="6"/>
        <v>5.833333333333333</v>
      </c>
      <c r="I4" s="4">
        <f t="shared" si="6"/>
        <v>5.833333333333333</v>
      </c>
      <c r="J4" s="4">
        <f t="shared" si="6"/>
        <v>5.833333333333333</v>
      </c>
      <c r="K4" s="4">
        <f t="shared" si="6"/>
        <v>5.833333333333333</v>
      </c>
      <c r="L4" s="4">
        <f t="shared" si="6"/>
        <v>5.833333333333333</v>
      </c>
      <c r="M4" s="4">
        <f t="shared" si="6"/>
        <v>5.833333333333333</v>
      </c>
      <c r="N4" s="4">
        <f t="shared" si="6"/>
        <v>5.833333333333333</v>
      </c>
      <c r="O4" s="4">
        <f t="shared" si="6"/>
        <v>5.833333333333333</v>
      </c>
      <c r="P4" s="4">
        <f t="shared" si="6"/>
        <v>5.833333333333333</v>
      </c>
      <c r="Q4" s="4">
        <f t="shared" si="6"/>
        <v>5.833333333333333</v>
      </c>
      <c r="R4" s="4">
        <f t="shared" si="6"/>
        <v>5.833333333333333</v>
      </c>
      <c r="S4" s="4">
        <f t="shared" si="6"/>
        <v>5.833333333333333</v>
      </c>
      <c r="T4" s="4">
        <f t="shared" si="6"/>
        <v>5.833333333333333</v>
      </c>
      <c r="U4" s="4">
        <f t="shared" si="6"/>
        <v>5.833333333333333</v>
      </c>
      <c r="V4" s="4">
        <f t="shared" si="6"/>
        <v>5.833333333333333</v>
      </c>
      <c r="W4" s="4">
        <f t="shared" si="6"/>
        <v>5.833333333333333</v>
      </c>
      <c r="X4" s="4">
        <f t="shared" si="6"/>
        <v>5.833333333333333</v>
      </c>
      <c r="Y4" s="4">
        <f t="shared" si="6"/>
        <v>5.833333333333333</v>
      </c>
      <c r="Z4" s="4">
        <f t="shared" si="6"/>
        <v>5.833333333333333</v>
      </c>
      <c r="AA4" s="4">
        <f t="shared" si="6"/>
        <v>5.833333333333333</v>
      </c>
      <c r="AB4" s="4">
        <f t="shared" si="6"/>
        <v>5.833333333333333</v>
      </c>
      <c r="AC4" s="4">
        <f t="shared" si="6"/>
        <v>5.833333333333333</v>
      </c>
      <c r="AD4" s="4">
        <f t="shared" si="6"/>
        <v>5.833333333333333</v>
      </c>
      <c r="AE4" s="4">
        <f t="shared" si="6"/>
        <v>5.833333333333333</v>
      </c>
      <c r="AF4" s="4">
        <f t="shared" si="6"/>
        <v>5.833333333333333</v>
      </c>
      <c r="AG4" s="4">
        <f t="shared" si="6"/>
        <v>5.833333333333333</v>
      </c>
      <c r="AH4" s="4">
        <f t="shared" si="6"/>
        <v>5.833333333333333</v>
      </c>
      <c r="AI4" s="4">
        <f t="shared" si="6"/>
        <v>5.833333333333333</v>
      </c>
      <c r="AJ4" s="4">
        <f t="shared" si="6"/>
        <v>5.833333333333333</v>
      </c>
      <c r="AK4" s="4">
        <f t="shared" si="6"/>
        <v>5.833333333333333</v>
      </c>
      <c r="AL4" s="4">
        <f t="shared" si="6"/>
        <v>5.833333333333333</v>
      </c>
      <c r="AM4" s="4">
        <f t="shared" si="6"/>
        <v>5.833333333333333</v>
      </c>
      <c r="AN4" s="4">
        <f t="shared" si="6"/>
        <v>5.833333333333333</v>
      </c>
      <c r="AO4" s="4">
        <f t="shared" si="6"/>
        <v>5.833333333333333</v>
      </c>
      <c r="AP4" s="4">
        <f t="shared" si="6"/>
        <v>5.833333333333333</v>
      </c>
      <c r="AQ4" s="4">
        <f t="shared" si="6"/>
        <v>5.833333333333333</v>
      </c>
      <c r="AR4" s="4">
        <f t="shared" si="6"/>
        <v>5.833333333333333</v>
      </c>
      <c r="AS4" s="4">
        <f t="shared" si="6"/>
        <v>5.833333333333333</v>
      </c>
      <c r="AT4" s="4">
        <f t="shared" si="6"/>
        <v>5.833333333333333</v>
      </c>
      <c r="AU4" s="4">
        <f t="shared" si="6"/>
        <v>5.833333333333333</v>
      </c>
      <c r="AV4" s="4">
        <f t="shared" si="6"/>
        <v>5.833333333333333</v>
      </c>
      <c r="AW4" s="4">
        <f t="shared" si="6"/>
        <v>5.833333333333333</v>
      </c>
      <c r="AX4" s="4">
        <f t="shared" si="6"/>
        <v>5.833333333333333</v>
      </c>
      <c r="AY4" s="4">
        <f t="shared" si="6"/>
        <v>5.833333333333333</v>
      </c>
      <c r="AZ4" s="4">
        <f t="shared" si="6"/>
        <v>5.833333333333333</v>
      </c>
      <c r="BA4" s="4">
        <f t="shared" si="6"/>
        <v>5.833333333333333</v>
      </c>
      <c r="BB4" s="4">
        <f t="shared" si="6"/>
        <v>5.833333333333333</v>
      </c>
      <c r="BC4" s="4">
        <f t="shared" si="6"/>
        <v>5.833333333333333</v>
      </c>
      <c r="BD4" s="4">
        <f t="shared" si="6"/>
        <v>5.833333333333333</v>
      </c>
      <c r="BE4" s="4">
        <f t="shared" si="6"/>
        <v>5.833333333333333</v>
      </c>
      <c r="BF4" s="4">
        <f t="shared" si="6"/>
        <v>5.833333333333333</v>
      </c>
      <c r="BG4" s="4">
        <f t="shared" si="6"/>
        <v>5.833333333333333</v>
      </c>
      <c r="BH4" s="4">
        <f t="shared" si="6"/>
        <v>5.833333333333333</v>
      </c>
      <c r="BI4" s="4">
        <f t="shared" si="6"/>
        <v>5.833333333333333</v>
      </c>
      <c r="BJ4" s="4">
        <f t="shared" si="6"/>
        <v>5.833333333333333</v>
      </c>
      <c r="BK4" s="4">
        <f t="shared" si="6"/>
        <v>5.833333333333333</v>
      </c>
      <c r="BL4" s="4">
        <f t="shared" si="6"/>
        <v>5.833333333333333</v>
      </c>
      <c r="BM4" s="4">
        <f t="shared" si="6"/>
        <v>5.833333333333333</v>
      </c>
      <c r="BN4" s="4">
        <f t="shared" si="6"/>
        <v>5.833333333333333</v>
      </c>
      <c r="BO4" s="4">
        <f t="shared" ref="BO4:DQ4" si="7">INDEX($B$56:$C$56,1,MATCH(BO$43,$B$53:$C$53,0))</f>
        <v>5.833333333333333</v>
      </c>
      <c r="BP4" s="4">
        <f t="shared" si="7"/>
        <v>5.833333333333333</v>
      </c>
      <c r="BQ4" s="4">
        <f t="shared" si="7"/>
        <v>5.833333333333333</v>
      </c>
      <c r="BR4" s="4">
        <f t="shared" si="7"/>
        <v>5.833333333333333</v>
      </c>
      <c r="BS4" s="4">
        <f t="shared" si="7"/>
        <v>5.833333333333333</v>
      </c>
      <c r="BT4" s="4">
        <f t="shared" si="7"/>
        <v>5.833333333333333</v>
      </c>
      <c r="BU4" s="4">
        <f t="shared" si="7"/>
        <v>5.833333333333333</v>
      </c>
      <c r="BV4" s="4">
        <f t="shared" si="7"/>
        <v>5.833333333333333</v>
      </c>
      <c r="BW4" s="4">
        <f t="shared" si="7"/>
        <v>5.833333333333333</v>
      </c>
      <c r="BX4" s="4">
        <f t="shared" si="7"/>
        <v>5.833333333333333</v>
      </c>
      <c r="BY4" s="4">
        <f t="shared" si="7"/>
        <v>5.833333333333333</v>
      </c>
      <c r="BZ4" s="4">
        <f t="shared" si="7"/>
        <v>5.833333333333333</v>
      </c>
      <c r="CA4" s="4">
        <f t="shared" si="7"/>
        <v>5.833333333333333</v>
      </c>
      <c r="CB4" s="4">
        <f t="shared" si="7"/>
        <v>5.833333333333333</v>
      </c>
      <c r="CC4" s="4">
        <f t="shared" si="7"/>
        <v>5.833333333333333</v>
      </c>
      <c r="CD4" s="4">
        <f t="shared" si="7"/>
        <v>5.833333333333333</v>
      </c>
      <c r="CE4" s="4">
        <f t="shared" si="7"/>
        <v>5.833333333333333</v>
      </c>
      <c r="CF4" s="4">
        <f t="shared" si="7"/>
        <v>5.833333333333333</v>
      </c>
      <c r="CG4" s="4">
        <f t="shared" si="7"/>
        <v>5.833333333333333</v>
      </c>
      <c r="CH4" s="4">
        <f t="shared" si="7"/>
        <v>5.833333333333333</v>
      </c>
      <c r="CI4" s="4">
        <f t="shared" si="7"/>
        <v>5.833333333333333</v>
      </c>
      <c r="CJ4" s="4">
        <f t="shared" si="7"/>
        <v>5.833333333333333</v>
      </c>
      <c r="CK4" s="4">
        <f t="shared" si="7"/>
        <v>5.833333333333333</v>
      </c>
      <c r="CL4" s="4">
        <f t="shared" si="7"/>
        <v>5.833333333333333</v>
      </c>
      <c r="CM4" s="4">
        <f t="shared" si="7"/>
        <v>5.833333333333333</v>
      </c>
      <c r="CN4" s="4">
        <f t="shared" si="7"/>
        <v>5.833333333333333</v>
      </c>
      <c r="CO4" s="4">
        <f t="shared" si="7"/>
        <v>5.833333333333333</v>
      </c>
      <c r="CP4" s="4">
        <f t="shared" si="7"/>
        <v>5.833333333333333</v>
      </c>
      <c r="CQ4" s="4">
        <f t="shared" si="7"/>
        <v>5.833333333333333</v>
      </c>
      <c r="CR4" s="4">
        <f t="shared" si="7"/>
        <v>5.833333333333333</v>
      </c>
      <c r="CS4" s="4">
        <f t="shared" si="7"/>
        <v>5.833333333333333</v>
      </c>
      <c r="CT4" s="4">
        <f t="shared" si="7"/>
        <v>5.833333333333333</v>
      </c>
      <c r="CU4" s="4">
        <f t="shared" si="7"/>
        <v>5.833333333333333</v>
      </c>
      <c r="CV4" s="4">
        <f t="shared" si="7"/>
        <v>5.833333333333333</v>
      </c>
      <c r="CW4" s="4">
        <f t="shared" si="7"/>
        <v>5.833333333333333</v>
      </c>
      <c r="CX4" s="4">
        <f t="shared" si="7"/>
        <v>5.833333333333333</v>
      </c>
      <c r="CY4" s="4">
        <f t="shared" si="7"/>
        <v>5.833333333333333</v>
      </c>
      <c r="CZ4" s="4">
        <f t="shared" si="7"/>
        <v>5.833333333333333</v>
      </c>
      <c r="DA4" s="4">
        <f t="shared" si="7"/>
        <v>5.833333333333333</v>
      </c>
      <c r="DB4" s="4">
        <f t="shared" si="7"/>
        <v>5.833333333333333</v>
      </c>
      <c r="DC4" s="4">
        <f t="shared" si="7"/>
        <v>5.833333333333333</v>
      </c>
      <c r="DD4" s="4">
        <f t="shared" si="7"/>
        <v>5.833333333333333</v>
      </c>
      <c r="DE4" s="4">
        <f t="shared" si="7"/>
        <v>5.833333333333333</v>
      </c>
      <c r="DF4" s="4">
        <f t="shared" si="7"/>
        <v>5.833333333333333</v>
      </c>
      <c r="DG4" s="4">
        <f t="shared" si="7"/>
        <v>5.833333333333333</v>
      </c>
      <c r="DH4" s="4">
        <f t="shared" si="7"/>
        <v>5.833333333333333</v>
      </c>
      <c r="DI4" s="4">
        <f t="shared" si="7"/>
        <v>5.833333333333333</v>
      </c>
      <c r="DJ4" s="4">
        <f t="shared" si="7"/>
        <v>5.833333333333333</v>
      </c>
      <c r="DK4" s="4">
        <f t="shared" si="7"/>
        <v>5.833333333333333</v>
      </c>
      <c r="DL4" s="4">
        <f t="shared" si="7"/>
        <v>5.833333333333333</v>
      </c>
      <c r="DM4" s="4">
        <f t="shared" si="7"/>
        <v>5.833333333333333</v>
      </c>
      <c r="DN4" s="4">
        <f t="shared" si="7"/>
        <v>5.833333333333333</v>
      </c>
      <c r="DO4" s="4">
        <f t="shared" si="7"/>
        <v>5.833333333333333</v>
      </c>
      <c r="DP4" s="4">
        <f t="shared" si="7"/>
        <v>5.833333333333333</v>
      </c>
      <c r="DQ4" s="4">
        <f t="shared" si="7"/>
        <v>5.833333333333333</v>
      </c>
    </row>
    <row r="5" spans="1:168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</row>
    <row r="6" spans="1:168" x14ac:dyDescent="0.3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</row>
    <row r="7" spans="1:168" x14ac:dyDescent="0.3">
      <c r="A7" t="s">
        <v>6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0.5</v>
      </c>
      <c r="Y7">
        <v>0.5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  <c r="AP7">
        <v>0.5</v>
      </c>
      <c r="AQ7">
        <v>0.5</v>
      </c>
      <c r="AR7">
        <v>0.5</v>
      </c>
      <c r="AS7">
        <v>0.5</v>
      </c>
      <c r="AT7">
        <v>0.5</v>
      </c>
      <c r="AU7">
        <v>0.5</v>
      </c>
      <c r="AV7">
        <v>0.5</v>
      </c>
      <c r="AW7">
        <v>0.5</v>
      </c>
      <c r="AX7">
        <v>0.5</v>
      </c>
      <c r="AY7">
        <v>0.5</v>
      </c>
      <c r="AZ7">
        <v>0.5</v>
      </c>
      <c r="BA7">
        <v>0.5</v>
      </c>
      <c r="BB7">
        <v>0.5</v>
      </c>
      <c r="BC7">
        <v>0.5</v>
      </c>
      <c r="BD7">
        <v>0.5</v>
      </c>
      <c r="BE7">
        <v>0.5</v>
      </c>
      <c r="BF7">
        <v>0.5</v>
      </c>
      <c r="BG7">
        <v>0.5</v>
      </c>
      <c r="BH7">
        <v>0.5</v>
      </c>
      <c r="BI7">
        <v>0.5</v>
      </c>
      <c r="BJ7">
        <v>0.5</v>
      </c>
      <c r="BK7">
        <v>0.5</v>
      </c>
      <c r="BL7">
        <v>0.5</v>
      </c>
      <c r="BM7">
        <v>0.5</v>
      </c>
      <c r="BN7">
        <v>0.5</v>
      </c>
      <c r="BO7">
        <v>0.5</v>
      </c>
      <c r="BP7">
        <v>0.5</v>
      </c>
      <c r="BQ7">
        <v>0.5</v>
      </c>
      <c r="BR7">
        <v>0.5</v>
      </c>
      <c r="BS7">
        <v>0.5</v>
      </c>
      <c r="BT7">
        <v>0.5</v>
      </c>
      <c r="BU7">
        <v>0.5</v>
      </c>
      <c r="BV7">
        <v>0.5</v>
      </c>
      <c r="BW7">
        <v>0.5</v>
      </c>
      <c r="BX7">
        <v>0.5</v>
      </c>
      <c r="BY7">
        <v>0.5</v>
      </c>
      <c r="BZ7">
        <v>0.5</v>
      </c>
      <c r="CA7">
        <v>0.5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>
        <v>0.5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0.5</v>
      </c>
      <c r="DD7">
        <v>0.5</v>
      </c>
      <c r="DE7">
        <v>0.5</v>
      </c>
      <c r="DF7">
        <v>0.5</v>
      </c>
      <c r="DG7">
        <v>0.5</v>
      </c>
      <c r="DH7">
        <v>0.5</v>
      </c>
      <c r="DI7">
        <v>0.5</v>
      </c>
      <c r="DJ7">
        <v>0.5</v>
      </c>
      <c r="DK7">
        <v>0.5</v>
      </c>
      <c r="DL7">
        <v>0.5</v>
      </c>
      <c r="DM7">
        <v>0.5</v>
      </c>
      <c r="DN7">
        <v>0.5</v>
      </c>
      <c r="DO7">
        <v>0.5</v>
      </c>
      <c r="DP7">
        <v>0.5</v>
      </c>
      <c r="DQ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</row>
    <row r="10" spans="1:168" x14ac:dyDescent="0.3">
      <c r="A10" t="s">
        <v>9</v>
      </c>
      <c r="B10">
        <f>$B$57</f>
        <v>0.95</v>
      </c>
      <c r="C10">
        <f t="shared" ref="C10:BN10" si="8">$B$57</f>
        <v>0.95</v>
      </c>
      <c r="D10">
        <f t="shared" si="8"/>
        <v>0.95</v>
      </c>
      <c r="E10">
        <f t="shared" si="8"/>
        <v>0.95</v>
      </c>
      <c r="F10">
        <f t="shared" si="8"/>
        <v>0.95</v>
      </c>
      <c r="G10">
        <f t="shared" si="8"/>
        <v>0.95</v>
      </c>
      <c r="H10">
        <f t="shared" si="8"/>
        <v>0.95</v>
      </c>
      <c r="I10">
        <f t="shared" si="8"/>
        <v>0.95</v>
      </c>
      <c r="J10">
        <f t="shared" si="8"/>
        <v>0.95</v>
      </c>
      <c r="K10">
        <f t="shared" si="8"/>
        <v>0.95</v>
      </c>
      <c r="L10">
        <f t="shared" si="8"/>
        <v>0.95</v>
      </c>
      <c r="M10">
        <f t="shared" si="8"/>
        <v>0.95</v>
      </c>
      <c r="N10">
        <f t="shared" si="8"/>
        <v>0.95</v>
      </c>
      <c r="O10">
        <f t="shared" si="8"/>
        <v>0.95</v>
      </c>
      <c r="P10">
        <f t="shared" si="8"/>
        <v>0.95</v>
      </c>
      <c r="Q10">
        <f t="shared" si="8"/>
        <v>0.95</v>
      </c>
      <c r="R10">
        <f t="shared" si="8"/>
        <v>0.95</v>
      </c>
      <c r="S10">
        <f t="shared" si="8"/>
        <v>0.95</v>
      </c>
      <c r="T10">
        <f t="shared" si="8"/>
        <v>0.95</v>
      </c>
      <c r="U10">
        <f t="shared" si="8"/>
        <v>0.95</v>
      </c>
      <c r="V10">
        <f t="shared" si="8"/>
        <v>0.95</v>
      </c>
      <c r="W10">
        <f t="shared" si="8"/>
        <v>0.95</v>
      </c>
      <c r="X10">
        <f t="shared" si="8"/>
        <v>0.95</v>
      </c>
      <c r="Y10">
        <f t="shared" si="8"/>
        <v>0.95</v>
      </c>
      <c r="Z10">
        <f t="shared" si="8"/>
        <v>0.95</v>
      </c>
      <c r="AA10">
        <f t="shared" si="8"/>
        <v>0.95</v>
      </c>
      <c r="AB10">
        <f t="shared" si="8"/>
        <v>0.95</v>
      </c>
      <c r="AC10">
        <f t="shared" si="8"/>
        <v>0.95</v>
      </c>
      <c r="AD10">
        <f t="shared" si="8"/>
        <v>0.95</v>
      </c>
      <c r="AE10">
        <f t="shared" si="8"/>
        <v>0.95</v>
      </c>
      <c r="AF10">
        <f t="shared" si="8"/>
        <v>0.95</v>
      </c>
      <c r="AG10">
        <f t="shared" si="8"/>
        <v>0.95</v>
      </c>
      <c r="AH10">
        <f t="shared" si="8"/>
        <v>0.95</v>
      </c>
      <c r="AI10">
        <f t="shared" si="8"/>
        <v>0.95</v>
      </c>
      <c r="AJ10">
        <f t="shared" si="8"/>
        <v>0.95</v>
      </c>
      <c r="AK10">
        <f t="shared" si="8"/>
        <v>0.95</v>
      </c>
      <c r="AL10">
        <f t="shared" si="8"/>
        <v>0.95</v>
      </c>
      <c r="AM10">
        <f t="shared" si="8"/>
        <v>0.95</v>
      </c>
      <c r="AN10">
        <f t="shared" si="8"/>
        <v>0.95</v>
      </c>
      <c r="AO10">
        <f t="shared" si="8"/>
        <v>0.95</v>
      </c>
      <c r="AP10">
        <f t="shared" si="8"/>
        <v>0.95</v>
      </c>
      <c r="AQ10">
        <f t="shared" si="8"/>
        <v>0.95</v>
      </c>
      <c r="AR10">
        <f t="shared" si="8"/>
        <v>0.95</v>
      </c>
      <c r="AS10">
        <f t="shared" si="8"/>
        <v>0.95</v>
      </c>
      <c r="AT10">
        <f t="shared" si="8"/>
        <v>0.95</v>
      </c>
      <c r="AU10">
        <f t="shared" si="8"/>
        <v>0.95</v>
      </c>
      <c r="AV10">
        <f t="shared" si="8"/>
        <v>0.95</v>
      </c>
      <c r="AW10">
        <f t="shared" si="8"/>
        <v>0.95</v>
      </c>
      <c r="AX10">
        <f t="shared" si="8"/>
        <v>0.95</v>
      </c>
      <c r="AY10">
        <f t="shared" si="8"/>
        <v>0.95</v>
      </c>
      <c r="AZ10">
        <f t="shared" si="8"/>
        <v>0.95</v>
      </c>
      <c r="BA10">
        <f t="shared" si="8"/>
        <v>0.95</v>
      </c>
      <c r="BB10">
        <f t="shared" si="8"/>
        <v>0.95</v>
      </c>
      <c r="BC10">
        <f t="shared" si="8"/>
        <v>0.95</v>
      </c>
      <c r="BD10">
        <f t="shared" si="8"/>
        <v>0.95</v>
      </c>
      <c r="BE10">
        <f t="shared" si="8"/>
        <v>0.95</v>
      </c>
      <c r="BF10">
        <f t="shared" si="8"/>
        <v>0.95</v>
      </c>
      <c r="BG10">
        <f t="shared" si="8"/>
        <v>0.95</v>
      </c>
      <c r="BH10">
        <f t="shared" si="8"/>
        <v>0.95</v>
      </c>
      <c r="BI10">
        <f t="shared" si="8"/>
        <v>0.95</v>
      </c>
      <c r="BJ10">
        <f t="shared" si="8"/>
        <v>0.95</v>
      </c>
      <c r="BK10">
        <f t="shared" si="8"/>
        <v>0.95</v>
      </c>
      <c r="BL10">
        <f t="shared" si="8"/>
        <v>0.95</v>
      </c>
      <c r="BM10">
        <f t="shared" si="8"/>
        <v>0.95</v>
      </c>
      <c r="BN10">
        <f t="shared" si="8"/>
        <v>0.95</v>
      </c>
      <c r="BO10">
        <f t="shared" ref="BO10:DQ10" si="9">$B$57</f>
        <v>0.95</v>
      </c>
      <c r="BP10">
        <f t="shared" si="9"/>
        <v>0.95</v>
      </c>
      <c r="BQ10">
        <f t="shared" si="9"/>
        <v>0.95</v>
      </c>
      <c r="BR10">
        <f t="shared" si="9"/>
        <v>0.95</v>
      </c>
      <c r="BS10">
        <f t="shared" si="9"/>
        <v>0.95</v>
      </c>
      <c r="BT10">
        <f t="shared" si="9"/>
        <v>0.95</v>
      </c>
      <c r="BU10">
        <f t="shared" si="9"/>
        <v>0.95</v>
      </c>
      <c r="BV10">
        <f t="shared" si="9"/>
        <v>0.95</v>
      </c>
      <c r="BW10">
        <f t="shared" si="9"/>
        <v>0.95</v>
      </c>
      <c r="BX10">
        <f t="shared" si="9"/>
        <v>0.95</v>
      </c>
      <c r="BY10">
        <f t="shared" si="9"/>
        <v>0.95</v>
      </c>
      <c r="BZ10">
        <f t="shared" si="9"/>
        <v>0.95</v>
      </c>
      <c r="CA10">
        <f t="shared" si="9"/>
        <v>0.95</v>
      </c>
      <c r="CB10">
        <f t="shared" si="9"/>
        <v>0.95</v>
      </c>
      <c r="CC10">
        <f t="shared" si="9"/>
        <v>0.95</v>
      </c>
      <c r="CD10">
        <f t="shared" si="9"/>
        <v>0.95</v>
      </c>
      <c r="CE10">
        <f t="shared" si="9"/>
        <v>0.95</v>
      </c>
      <c r="CF10">
        <f t="shared" si="9"/>
        <v>0.95</v>
      </c>
      <c r="CG10">
        <f t="shared" si="9"/>
        <v>0.95</v>
      </c>
      <c r="CH10">
        <f t="shared" si="9"/>
        <v>0.95</v>
      </c>
      <c r="CI10">
        <f t="shared" si="9"/>
        <v>0.95</v>
      </c>
      <c r="CJ10">
        <f t="shared" si="9"/>
        <v>0.95</v>
      </c>
      <c r="CK10">
        <f t="shared" si="9"/>
        <v>0.95</v>
      </c>
      <c r="CL10">
        <f t="shared" si="9"/>
        <v>0.95</v>
      </c>
      <c r="CM10">
        <f t="shared" si="9"/>
        <v>0.95</v>
      </c>
      <c r="CN10">
        <f t="shared" si="9"/>
        <v>0.95</v>
      </c>
      <c r="CO10">
        <f t="shared" si="9"/>
        <v>0.95</v>
      </c>
      <c r="CP10">
        <f t="shared" si="9"/>
        <v>0.95</v>
      </c>
      <c r="CQ10">
        <f t="shared" si="9"/>
        <v>0.95</v>
      </c>
      <c r="CR10">
        <f t="shared" si="9"/>
        <v>0.95</v>
      </c>
      <c r="CS10">
        <f t="shared" si="9"/>
        <v>0.95</v>
      </c>
      <c r="CT10">
        <f t="shared" si="9"/>
        <v>0.95</v>
      </c>
      <c r="CU10">
        <f t="shared" si="9"/>
        <v>0.95</v>
      </c>
      <c r="CV10">
        <f t="shared" si="9"/>
        <v>0.95</v>
      </c>
      <c r="CW10">
        <f t="shared" si="9"/>
        <v>0.95</v>
      </c>
      <c r="CX10">
        <f t="shared" si="9"/>
        <v>0.95</v>
      </c>
      <c r="CY10">
        <f t="shared" si="9"/>
        <v>0.95</v>
      </c>
      <c r="CZ10">
        <f t="shared" si="9"/>
        <v>0.95</v>
      </c>
      <c r="DA10">
        <f t="shared" si="9"/>
        <v>0.95</v>
      </c>
      <c r="DB10">
        <f t="shared" si="9"/>
        <v>0.95</v>
      </c>
      <c r="DC10">
        <f t="shared" si="9"/>
        <v>0.95</v>
      </c>
      <c r="DD10">
        <f t="shared" si="9"/>
        <v>0.95</v>
      </c>
      <c r="DE10">
        <f t="shared" si="9"/>
        <v>0.95</v>
      </c>
      <c r="DF10">
        <f t="shared" si="9"/>
        <v>0.95</v>
      </c>
      <c r="DG10">
        <f t="shared" si="9"/>
        <v>0.95</v>
      </c>
      <c r="DH10">
        <f t="shared" si="9"/>
        <v>0.95</v>
      </c>
      <c r="DI10">
        <f t="shared" si="9"/>
        <v>0.95</v>
      </c>
      <c r="DJ10">
        <f t="shared" si="9"/>
        <v>0.95</v>
      </c>
      <c r="DK10">
        <f t="shared" si="9"/>
        <v>0.95</v>
      </c>
      <c r="DL10">
        <f t="shared" si="9"/>
        <v>0.95</v>
      </c>
      <c r="DM10">
        <f t="shared" si="9"/>
        <v>0.95</v>
      </c>
      <c r="DN10">
        <f t="shared" si="9"/>
        <v>0.95</v>
      </c>
      <c r="DO10">
        <f t="shared" si="9"/>
        <v>0.95</v>
      </c>
      <c r="DP10">
        <f t="shared" si="9"/>
        <v>0.95</v>
      </c>
      <c r="DQ10">
        <f t="shared" si="9"/>
        <v>0.95</v>
      </c>
    </row>
    <row r="11" spans="1:168" x14ac:dyDescent="0.3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</row>
    <row r="12" spans="1:168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</row>
    <row r="16" spans="1:168" x14ac:dyDescent="0.3">
      <c r="A16" t="s">
        <v>15</v>
      </c>
      <c r="B16" s="5">
        <f>INDEX($B$60:$C$60,1,MATCH(B$43,$B$53:$C$53,0))/B$2+(INDEX($B$64:$B$65,$E$54,1)+$B$67)*$B$66/B$2+$B$68</f>
        <v>16466666.666666666</v>
      </c>
      <c r="C16" s="5">
        <f t="shared" ref="C16:BN16" si="10">INDEX($B$60:$C$60,1,MATCH(C$43,$B$53:$C$53,0))/C$2+(INDEX($B$64:$B$65,$E$54,1)+$B$67)*$B$66/C$2+$B$68</f>
        <v>16466666.666666666</v>
      </c>
      <c r="D16" s="5">
        <f t="shared" si="10"/>
        <v>16466666.666666666</v>
      </c>
      <c r="E16" s="5">
        <f t="shared" si="10"/>
        <v>16466666.666666666</v>
      </c>
      <c r="F16" s="5">
        <f t="shared" si="10"/>
        <v>16466666.666666666</v>
      </c>
      <c r="G16" s="5">
        <f t="shared" si="10"/>
        <v>16466666.666666666</v>
      </c>
      <c r="H16" s="5">
        <f t="shared" si="10"/>
        <v>16466666.666666666</v>
      </c>
      <c r="I16" s="5">
        <f t="shared" si="10"/>
        <v>16466666.666666666</v>
      </c>
      <c r="J16" s="5">
        <f t="shared" si="10"/>
        <v>16466666.666666666</v>
      </c>
      <c r="K16" s="5">
        <f t="shared" si="10"/>
        <v>16466666.666666666</v>
      </c>
      <c r="L16" s="5">
        <f t="shared" si="10"/>
        <v>16466666.666666666</v>
      </c>
      <c r="M16" s="5">
        <f t="shared" si="10"/>
        <v>16466666.666666666</v>
      </c>
      <c r="N16" s="5">
        <f t="shared" si="10"/>
        <v>16466666.666666666</v>
      </c>
      <c r="O16" s="5">
        <f t="shared" si="10"/>
        <v>16466666.666666666</v>
      </c>
      <c r="P16" s="5">
        <f t="shared" si="10"/>
        <v>16466666.666666666</v>
      </c>
      <c r="Q16" s="5">
        <f t="shared" si="10"/>
        <v>16466666.666666666</v>
      </c>
      <c r="R16" s="5">
        <f t="shared" si="10"/>
        <v>16466666.666666666</v>
      </c>
      <c r="S16" s="5">
        <f t="shared" si="10"/>
        <v>16466666.666666666</v>
      </c>
      <c r="T16" s="5">
        <f t="shared" si="10"/>
        <v>16466666.666666666</v>
      </c>
      <c r="U16" s="5">
        <f t="shared" si="10"/>
        <v>16466666.666666666</v>
      </c>
      <c r="V16" s="5">
        <f t="shared" si="10"/>
        <v>16466666.666666666</v>
      </c>
      <c r="W16" s="5">
        <f t="shared" si="10"/>
        <v>16466666.666666666</v>
      </c>
      <c r="X16" s="5">
        <f t="shared" si="10"/>
        <v>16466666.666666666</v>
      </c>
      <c r="Y16" s="5">
        <f t="shared" si="10"/>
        <v>16466666.666666666</v>
      </c>
      <c r="Z16" s="5">
        <f t="shared" si="10"/>
        <v>16466666.666666666</v>
      </c>
      <c r="AA16" s="5">
        <f t="shared" si="10"/>
        <v>16466666.666666666</v>
      </c>
      <c r="AB16" s="5">
        <f t="shared" si="10"/>
        <v>16466666.666666666</v>
      </c>
      <c r="AC16" s="5">
        <f t="shared" si="10"/>
        <v>16466666.666666666</v>
      </c>
      <c r="AD16" s="5">
        <f t="shared" si="10"/>
        <v>16466666.666666666</v>
      </c>
      <c r="AE16" s="5">
        <f t="shared" si="10"/>
        <v>16466666.666666666</v>
      </c>
      <c r="AF16" s="5">
        <f t="shared" si="10"/>
        <v>16466666.666666666</v>
      </c>
      <c r="AG16" s="5">
        <f t="shared" si="10"/>
        <v>16466666.666666666</v>
      </c>
      <c r="AH16" s="5">
        <f t="shared" si="10"/>
        <v>16466666.666666666</v>
      </c>
      <c r="AI16" s="5">
        <f t="shared" si="10"/>
        <v>16466666.666666666</v>
      </c>
      <c r="AJ16" s="5">
        <f t="shared" si="10"/>
        <v>16466666.666666666</v>
      </c>
      <c r="AK16" s="5">
        <f t="shared" si="10"/>
        <v>16466666.666666666</v>
      </c>
      <c r="AL16" s="5">
        <f t="shared" si="10"/>
        <v>16466666.666666666</v>
      </c>
      <c r="AM16" s="5">
        <f t="shared" si="10"/>
        <v>16466666.666666666</v>
      </c>
      <c r="AN16" s="5">
        <f t="shared" si="10"/>
        <v>16466666.666666666</v>
      </c>
      <c r="AO16" s="5">
        <f t="shared" si="10"/>
        <v>16466666.666666666</v>
      </c>
      <c r="AP16" s="5">
        <f t="shared" si="10"/>
        <v>16466666.666666666</v>
      </c>
      <c r="AQ16" s="5">
        <f t="shared" si="10"/>
        <v>16466666.666666666</v>
      </c>
      <c r="AR16" s="5">
        <f t="shared" si="10"/>
        <v>16466666.666666666</v>
      </c>
      <c r="AS16" s="5">
        <f t="shared" si="10"/>
        <v>16466666.666666666</v>
      </c>
      <c r="AT16" s="5">
        <f t="shared" si="10"/>
        <v>16466666.666666666</v>
      </c>
      <c r="AU16" s="5">
        <f t="shared" si="10"/>
        <v>16466666.666666666</v>
      </c>
      <c r="AV16" s="5">
        <f t="shared" si="10"/>
        <v>16466666.666666666</v>
      </c>
      <c r="AW16" s="5">
        <f t="shared" si="10"/>
        <v>16466666.666666666</v>
      </c>
      <c r="AX16" s="5">
        <f t="shared" si="10"/>
        <v>16466666.666666666</v>
      </c>
      <c r="AY16" s="5">
        <f t="shared" si="10"/>
        <v>16466666.666666666</v>
      </c>
      <c r="AZ16" s="5">
        <f t="shared" si="10"/>
        <v>16466666.666666666</v>
      </c>
      <c r="BA16" s="5">
        <f t="shared" si="10"/>
        <v>16466666.666666666</v>
      </c>
      <c r="BB16" s="5">
        <f t="shared" si="10"/>
        <v>16466666.666666666</v>
      </c>
      <c r="BC16" s="5">
        <f t="shared" si="10"/>
        <v>16466666.666666666</v>
      </c>
      <c r="BD16" s="5">
        <f t="shared" si="10"/>
        <v>16466666.666666666</v>
      </c>
      <c r="BE16" s="5">
        <f t="shared" si="10"/>
        <v>16466666.666666666</v>
      </c>
      <c r="BF16" s="5">
        <f t="shared" si="10"/>
        <v>16466666.666666666</v>
      </c>
      <c r="BG16" s="5">
        <f t="shared" si="10"/>
        <v>16466666.666666666</v>
      </c>
      <c r="BH16" s="5">
        <f t="shared" si="10"/>
        <v>16466666.666666666</v>
      </c>
      <c r="BI16" s="5">
        <f t="shared" si="10"/>
        <v>16466666.666666666</v>
      </c>
      <c r="BJ16" s="5">
        <f t="shared" si="10"/>
        <v>16466666.666666666</v>
      </c>
      <c r="BK16" s="5">
        <f t="shared" si="10"/>
        <v>16466666.666666666</v>
      </c>
      <c r="BL16" s="5">
        <f t="shared" si="10"/>
        <v>16466666.666666666</v>
      </c>
      <c r="BM16" s="5">
        <f t="shared" si="10"/>
        <v>16466666.666666666</v>
      </c>
      <c r="BN16" s="5">
        <f t="shared" si="10"/>
        <v>16466666.666666666</v>
      </c>
      <c r="BO16" s="5">
        <f t="shared" ref="BO16:DQ16" si="11">INDEX($B$60:$C$60,1,MATCH(BO$43,$B$53:$C$53,0))/BO$2+(INDEX($B$64:$B$65,$E$54,1)+$B$67)*$B$66/BO$2+$B$68</f>
        <v>16466666.666666666</v>
      </c>
      <c r="BP16" s="5">
        <f t="shared" si="11"/>
        <v>16466666.666666666</v>
      </c>
      <c r="BQ16" s="5">
        <f t="shared" si="11"/>
        <v>16466666.666666666</v>
      </c>
      <c r="BR16" s="5">
        <f t="shared" si="11"/>
        <v>16466666.666666666</v>
      </c>
      <c r="BS16" s="5">
        <f t="shared" si="11"/>
        <v>16466666.666666666</v>
      </c>
      <c r="BT16" s="5">
        <f t="shared" si="11"/>
        <v>16466666.666666666</v>
      </c>
      <c r="BU16" s="5">
        <f t="shared" si="11"/>
        <v>16466666.666666666</v>
      </c>
      <c r="BV16" s="5">
        <f t="shared" si="11"/>
        <v>16466666.666666666</v>
      </c>
      <c r="BW16" s="5">
        <f t="shared" si="11"/>
        <v>16466666.666666666</v>
      </c>
      <c r="BX16" s="5">
        <f t="shared" si="11"/>
        <v>16466666.666666666</v>
      </c>
      <c r="BY16" s="5">
        <f t="shared" si="11"/>
        <v>16466666.666666666</v>
      </c>
      <c r="BZ16" s="5">
        <f t="shared" si="11"/>
        <v>16466666.666666666</v>
      </c>
      <c r="CA16" s="5">
        <f t="shared" si="11"/>
        <v>16466666.666666666</v>
      </c>
      <c r="CB16" s="5">
        <f t="shared" si="11"/>
        <v>16466666.666666666</v>
      </c>
      <c r="CC16" s="5">
        <f t="shared" si="11"/>
        <v>16466666.666666666</v>
      </c>
      <c r="CD16" s="5">
        <f t="shared" si="11"/>
        <v>16466666.666666666</v>
      </c>
      <c r="CE16" s="5">
        <f t="shared" si="11"/>
        <v>16466666.666666666</v>
      </c>
      <c r="CF16" s="5">
        <f t="shared" si="11"/>
        <v>16466666.666666666</v>
      </c>
      <c r="CG16" s="5">
        <f t="shared" si="11"/>
        <v>16466666.666666666</v>
      </c>
      <c r="CH16" s="5">
        <f t="shared" si="11"/>
        <v>16466666.666666666</v>
      </c>
      <c r="CI16" s="5">
        <f t="shared" si="11"/>
        <v>16466666.666666666</v>
      </c>
      <c r="CJ16" s="5">
        <f t="shared" si="11"/>
        <v>16466666.666666666</v>
      </c>
      <c r="CK16" s="5">
        <f t="shared" si="11"/>
        <v>16466666.666666666</v>
      </c>
      <c r="CL16" s="5">
        <f t="shared" si="11"/>
        <v>16466666.666666666</v>
      </c>
      <c r="CM16" s="5">
        <f t="shared" si="11"/>
        <v>16466666.666666666</v>
      </c>
      <c r="CN16" s="5">
        <f t="shared" si="11"/>
        <v>16466666.666666666</v>
      </c>
      <c r="CO16" s="5">
        <f t="shared" si="11"/>
        <v>16466666.666666666</v>
      </c>
      <c r="CP16" s="5">
        <f t="shared" si="11"/>
        <v>16466666.666666666</v>
      </c>
      <c r="CQ16" s="5">
        <f t="shared" si="11"/>
        <v>16466666.666666666</v>
      </c>
      <c r="CR16" s="5">
        <f t="shared" si="11"/>
        <v>16466666.666666666</v>
      </c>
      <c r="CS16" s="5">
        <f t="shared" si="11"/>
        <v>16466666.666666666</v>
      </c>
      <c r="CT16" s="5">
        <f t="shared" si="11"/>
        <v>16466666.666666666</v>
      </c>
      <c r="CU16" s="5">
        <f t="shared" si="11"/>
        <v>16466666.666666666</v>
      </c>
      <c r="CV16" s="5">
        <f t="shared" si="11"/>
        <v>16466666.666666666</v>
      </c>
      <c r="CW16" s="5">
        <f t="shared" si="11"/>
        <v>16466666.666666666</v>
      </c>
      <c r="CX16" s="5">
        <f t="shared" si="11"/>
        <v>16466666.666666666</v>
      </c>
      <c r="CY16" s="5">
        <f t="shared" si="11"/>
        <v>16466666.666666666</v>
      </c>
      <c r="CZ16" s="5">
        <f t="shared" si="11"/>
        <v>16466666.666666666</v>
      </c>
      <c r="DA16" s="5">
        <f t="shared" si="11"/>
        <v>16466666.666666666</v>
      </c>
      <c r="DB16" s="5">
        <f t="shared" si="11"/>
        <v>16466666.666666666</v>
      </c>
      <c r="DC16" s="5">
        <f t="shared" si="11"/>
        <v>16466666.666666666</v>
      </c>
      <c r="DD16" s="5">
        <f t="shared" si="11"/>
        <v>16466666.666666666</v>
      </c>
      <c r="DE16" s="5">
        <f t="shared" si="11"/>
        <v>16466666.666666666</v>
      </c>
      <c r="DF16" s="5">
        <f t="shared" si="11"/>
        <v>16466666.666666666</v>
      </c>
      <c r="DG16" s="5">
        <f t="shared" si="11"/>
        <v>16466666.666666666</v>
      </c>
      <c r="DH16" s="5">
        <f t="shared" si="11"/>
        <v>16466666.666666666</v>
      </c>
      <c r="DI16" s="5">
        <f t="shared" si="11"/>
        <v>16466666.666666666</v>
      </c>
      <c r="DJ16" s="5">
        <f t="shared" si="11"/>
        <v>16466666.666666666</v>
      </c>
      <c r="DK16" s="5">
        <f t="shared" si="11"/>
        <v>16466666.666666666</v>
      </c>
      <c r="DL16" s="5">
        <f t="shared" si="11"/>
        <v>16466666.666666666</v>
      </c>
      <c r="DM16" s="5">
        <f t="shared" si="11"/>
        <v>16466666.666666666</v>
      </c>
      <c r="DN16" s="5">
        <f t="shared" si="11"/>
        <v>16466666.666666666</v>
      </c>
      <c r="DO16" s="5">
        <f t="shared" si="11"/>
        <v>16466666.666666666</v>
      </c>
      <c r="DP16" s="5">
        <f t="shared" si="11"/>
        <v>16466666.666666666</v>
      </c>
      <c r="DQ16" s="5">
        <f t="shared" si="11"/>
        <v>16466666.666666666</v>
      </c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</row>
    <row r="17" spans="1:168" x14ac:dyDescent="0.3">
      <c r="A17" t="s">
        <v>451</v>
      </c>
      <c r="B17" s="5">
        <f>INDEX($B$61:$C$61,1,MATCH(B$43,$B$53:$C$53,0))/B$2</f>
        <v>11666666.666666668</v>
      </c>
      <c r="C17" s="5">
        <f t="shared" ref="C17:BN17" si="12">INDEX($B$61:$C$61,1,MATCH(C$43,$B$53:$C$53,0))/C$2</f>
        <v>11666666.666666668</v>
      </c>
      <c r="D17" s="5">
        <f t="shared" si="12"/>
        <v>11666666.666666668</v>
      </c>
      <c r="E17" s="5">
        <f t="shared" si="12"/>
        <v>11666666.666666668</v>
      </c>
      <c r="F17" s="5">
        <f t="shared" si="12"/>
        <v>11666666.666666668</v>
      </c>
      <c r="G17" s="5">
        <f t="shared" si="12"/>
        <v>11666666.666666668</v>
      </c>
      <c r="H17" s="5">
        <f t="shared" si="12"/>
        <v>11666666.666666668</v>
      </c>
      <c r="I17" s="5">
        <f t="shared" si="12"/>
        <v>11666666.666666668</v>
      </c>
      <c r="J17" s="5">
        <f t="shared" si="12"/>
        <v>11666666.666666668</v>
      </c>
      <c r="K17" s="5">
        <f t="shared" si="12"/>
        <v>11666666.666666668</v>
      </c>
      <c r="L17" s="5">
        <f t="shared" si="12"/>
        <v>11666666.666666668</v>
      </c>
      <c r="M17" s="5">
        <f t="shared" si="12"/>
        <v>11666666.666666668</v>
      </c>
      <c r="N17" s="5">
        <f t="shared" si="12"/>
        <v>11666666.666666668</v>
      </c>
      <c r="O17" s="5">
        <f t="shared" si="12"/>
        <v>11666666.666666668</v>
      </c>
      <c r="P17" s="5">
        <f t="shared" si="12"/>
        <v>11666666.666666668</v>
      </c>
      <c r="Q17" s="5">
        <f t="shared" si="12"/>
        <v>11666666.666666668</v>
      </c>
      <c r="R17" s="5">
        <f t="shared" si="12"/>
        <v>11666666.666666668</v>
      </c>
      <c r="S17" s="5">
        <f t="shared" si="12"/>
        <v>11666666.666666668</v>
      </c>
      <c r="T17" s="5">
        <f t="shared" si="12"/>
        <v>11666666.666666668</v>
      </c>
      <c r="U17" s="5">
        <f t="shared" si="12"/>
        <v>11666666.666666668</v>
      </c>
      <c r="V17" s="5">
        <f t="shared" si="12"/>
        <v>11666666.666666668</v>
      </c>
      <c r="W17" s="5">
        <f t="shared" si="12"/>
        <v>11666666.666666668</v>
      </c>
      <c r="X17" s="5">
        <f t="shared" si="12"/>
        <v>11666666.666666668</v>
      </c>
      <c r="Y17" s="5">
        <f t="shared" si="12"/>
        <v>11666666.666666668</v>
      </c>
      <c r="Z17" s="5">
        <f t="shared" si="12"/>
        <v>11666666.666666668</v>
      </c>
      <c r="AA17" s="5">
        <f t="shared" si="12"/>
        <v>11666666.666666668</v>
      </c>
      <c r="AB17" s="5">
        <f t="shared" si="12"/>
        <v>11666666.666666668</v>
      </c>
      <c r="AC17" s="5">
        <f t="shared" si="12"/>
        <v>11666666.666666668</v>
      </c>
      <c r="AD17" s="5">
        <f t="shared" si="12"/>
        <v>11666666.666666668</v>
      </c>
      <c r="AE17" s="5">
        <f t="shared" si="12"/>
        <v>11666666.666666668</v>
      </c>
      <c r="AF17" s="5">
        <f t="shared" si="12"/>
        <v>11666666.666666668</v>
      </c>
      <c r="AG17" s="5">
        <f t="shared" si="12"/>
        <v>11666666.666666668</v>
      </c>
      <c r="AH17" s="5">
        <f t="shared" si="12"/>
        <v>11666666.666666668</v>
      </c>
      <c r="AI17" s="5">
        <f t="shared" si="12"/>
        <v>11666666.666666668</v>
      </c>
      <c r="AJ17" s="5">
        <f t="shared" si="12"/>
        <v>11666666.666666668</v>
      </c>
      <c r="AK17" s="5">
        <f t="shared" si="12"/>
        <v>11666666.666666668</v>
      </c>
      <c r="AL17" s="5">
        <f t="shared" si="12"/>
        <v>11666666.666666668</v>
      </c>
      <c r="AM17" s="5">
        <f t="shared" si="12"/>
        <v>11666666.666666668</v>
      </c>
      <c r="AN17" s="5">
        <f t="shared" si="12"/>
        <v>11666666.666666668</v>
      </c>
      <c r="AO17" s="5">
        <f t="shared" si="12"/>
        <v>11666666.666666668</v>
      </c>
      <c r="AP17" s="5">
        <f t="shared" si="12"/>
        <v>11666666.666666668</v>
      </c>
      <c r="AQ17" s="5">
        <f t="shared" si="12"/>
        <v>11666666.666666668</v>
      </c>
      <c r="AR17" s="5">
        <f t="shared" si="12"/>
        <v>11666666.666666668</v>
      </c>
      <c r="AS17" s="5">
        <f t="shared" si="12"/>
        <v>11666666.666666668</v>
      </c>
      <c r="AT17" s="5">
        <f t="shared" si="12"/>
        <v>11666666.666666668</v>
      </c>
      <c r="AU17" s="5">
        <f t="shared" si="12"/>
        <v>11666666.666666668</v>
      </c>
      <c r="AV17" s="5">
        <f t="shared" si="12"/>
        <v>11666666.666666668</v>
      </c>
      <c r="AW17" s="5">
        <f t="shared" si="12"/>
        <v>11666666.666666668</v>
      </c>
      <c r="AX17" s="5">
        <f t="shared" si="12"/>
        <v>11666666.666666668</v>
      </c>
      <c r="AY17" s="5">
        <f t="shared" si="12"/>
        <v>11666666.666666668</v>
      </c>
      <c r="AZ17" s="5">
        <f t="shared" si="12"/>
        <v>11666666.666666668</v>
      </c>
      <c r="BA17" s="5">
        <f t="shared" si="12"/>
        <v>11666666.666666668</v>
      </c>
      <c r="BB17" s="5">
        <f t="shared" si="12"/>
        <v>11666666.666666668</v>
      </c>
      <c r="BC17" s="5">
        <f t="shared" si="12"/>
        <v>11666666.666666668</v>
      </c>
      <c r="BD17" s="5">
        <f t="shared" si="12"/>
        <v>11666666.666666668</v>
      </c>
      <c r="BE17" s="5">
        <f t="shared" si="12"/>
        <v>11666666.666666668</v>
      </c>
      <c r="BF17" s="5">
        <f t="shared" si="12"/>
        <v>11666666.666666668</v>
      </c>
      <c r="BG17" s="5">
        <f t="shared" si="12"/>
        <v>11666666.666666668</v>
      </c>
      <c r="BH17" s="5">
        <f t="shared" si="12"/>
        <v>11666666.666666668</v>
      </c>
      <c r="BI17" s="5">
        <f t="shared" si="12"/>
        <v>11666666.666666668</v>
      </c>
      <c r="BJ17" s="5">
        <f t="shared" si="12"/>
        <v>11666666.666666668</v>
      </c>
      <c r="BK17" s="5">
        <f t="shared" si="12"/>
        <v>11666666.666666668</v>
      </c>
      <c r="BL17" s="5">
        <f t="shared" si="12"/>
        <v>11666666.666666668</v>
      </c>
      <c r="BM17" s="5">
        <f t="shared" si="12"/>
        <v>11666666.666666668</v>
      </c>
      <c r="BN17" s="5">
        <f t="shared" si="12"/>
        <v>11666666.666666668</v>
      </c>
      <c r="BO17" s="5">
        <f t="shared" ref="BO17:DQ17" si="13">INDEX($B$61:$C$61,1,MATCH(BO$43,$B$53:$C$53,0))/BO$2</f>
        <v>11666666.666666668</v>
      </c>
      <c r="BP17" s="5">
        <f t="shared" si="13"/>
        <v>11666666.666666668</v>
      </c>
      <c r="BQ17" s="5">
        <f t="shared" si="13"/>
        <v>11666666.666666668</v>
      </c>
      <c r="BR17" s="5">
        <f t="shared" si="13"/>
        <v>11666666.666666668</v>
      </c>
      <c r="BS17" s="5">
        <f t="shared" si="13"/>
        <v>11666666.666666668</v>
      </c>
      <c r="BT17" s="5">
        <f t="shared" si="13"/>
        <v>11666666.666666668</v>
      </c>
      <c r="BU17" s="5">
        <f t="shared" si="13"/>
        <v>11666666.666666668</v>
      </c>
      <c r="BV17" s="5">
        <f t="shared" si="13"/>
        <v>11666666.666666668</v>
      </c>
      <c r="BW17" s="5">
        <f t="shared" si="13"/>
        <v>11666666.666666668</v>
      </c>
      <c r="BX17" s="5">
        <f t="shared" si="13"/>
        <v>11666666.666666668</v>
      </c>
      <c r="BY17" s="5">
        <f t="shared" si="13"/>
        <v>11666666.666666668</v>
      </c>
      <c r="BZ17" s="5">
        <f t="shared" si="13"/>
        <v>11666666.666666668</v>
      </c>
      <c r="CA17" s="5">
        <f t="shared" si="13"/>
        <v>11666666.666666668</v>
      </c>
      <c r="CB17" s="5">
        <f t="shared" si="13"/>
        <v>11666666.666666668</v>
      </c>
      <c r="CC17" s="5">
        <f t="shared" si="13"/>
        <v>11666666.666666668</v>
      </c>
      <c r="CD17" s="5">
        <f t="shared" si="13"/>
        <v>11666666.666666668</v>
      </c>
      <c r="CE17" s="5">
        <f t="shared" si="13"/>
        <v>11666666.666666668</v>
      </c>
      <c r="CF17" s="5">
        <f t="shared" si="13"/>
        <v>11666666.666666668</v>
      </c>
      <c r="CG17" s="5">
        <f t="shared" si="13"/>
        <v>11666666.666666668</v>
      </c>
      <c r="CH17" s="5">
        <f t="shared" si="13"/>
        <v>11666666.666666668</v>
      </c>
      <c r="CI17" s="5">
        <f t="shared" si="13"/>
        <v>11666666.666666668</v>
      </c>
      <c r="CJ17" s="5">
        <f t="shared" si="13"/>
        <v>11666666.666666668</v>
      </c>
      <c r="CK17" s="5">
        <f t="shared" si="13"/>
        <v>11666666.666666668</v>
      </c>
      <c r="CL17" s="5">
        <f t="shared" si="13"/>
        <v>11666666.666666668</v>
      </c>
      <c r="CM17" s="5">
        <f t="shared" si="13"/>
        <v>11666666.666666668</v>
      </c>
      <c r="CN17" s="5">
        <f t="shared" si="13"/>
        <v>11666666.666666668</v>
      </c>
      <c r="CO17" s="5">
        <f t="shared" si="13"/>
        <v>11666666.666666668</v>
      </c>
      <c r="CP17" s="5">
        <f t="shared" si="13"/>
        <v>11666666.666666668</v>
      </c>
      <c r="CQ17" s="5">
        <f t="shared" si="13"/>
        <v>11666666.666666668</v>
      </c>
      <c r="CR17" s="5">
        <f t="shared" si="13"/>
        <v>11666666.666666668</v>
      </c>
      <c r="CS17" s="5">
        <f t="shared" si="13"/>
        <v>11666666.666666668</v>
      </c>
      <c r="CT17" s="5">
        <f t="shared" si="13"/>
        <v>11666666.666666668</v>
      </c>
      <c r="CU17" s="5">
        <f t="shared" si="13"/>
        <v>11666666.666666668</v>
      </c>
      <c r="CV17" s="5">
        <f t="shared" si="13"/>
        <v>11666666.666666668</v>
      </c>
      <c r="CW17" s="5">
        <f t="shared" si="13"/>
        <v>11666666.666666668</v>
      </c>
      <c r="CX17" s="5">
        <f t="shared" si="13"/>
        <v>11666666.666666668</v>
      </c>
      <c r="CY17" s="5">
        <f t="shared" si="13"/>
        <v>11666666.666666668</v>
      </c>
      <c r="CZ17" s="5">
        <f t="shared" si="13"/>
        <v>11666666.666666668</v>
      </c>
      <c r="DA17" s="5">
        <f t="shared" si="13"/>
        <v>11666666.666666668</v>
      </c>
      <c r="DB17" s="5">
        <f t="shared" si="13"/>
        <v>11666666.666666668</v>
      </c>
      <c r="DC17" s="5">
        <f t="shared" si="13"/>
        <v>11666666.666666668</v>
      </c>
      <c r="DD17" s="5">
        <f t="shared" si="13"/>
        <v>11666666.666666668</v>
      </c>
      <c r="DE17" s="5">
        <f t="shared" si="13"/>
        <v>11666666.666666668</v>
      </c>
      <c r="DF17" s="5">
        <f t="shared" si="13"/>
        <v>11666666.666666668</v>
      </c>
      <c r="DG17" s="5">
        <f t="shared" si="13"/>
        <v>11666666.666666668</v>
      </c>
      <c r="DH17" s="5">
        <f t="shared" si="13"/>
        <v>11666666.666666668</v>
      </c>
      <c r="DI17" s="5">
        <f t="shared" si="13"/>
        <v>11666666.666666668</v>
      </c>
      <c r="DJ17" s="5">
        <f t="shared" si="13"/>
        <v>11666666.666666668</v>
      </c>
      <c r="DK17" s="5">
        <f t="shared" si="13"/>
        <v>11666666.666666668</v>
      </c>
      <c r="DL17" s="5">
        <f t="shared" si="13"/>
        <v>11666666.666666668</v>
      </c>
      <c r="DM17" s="5">
        <f t="shared" si="13"/>
        <v>11666666.666666668</v>
      </c>
      <c r="DN17" s="5">
        <f t="shared" si="13"/>
        <v>11666666.666666668</v>
      </c>
      <c r="DO17" s="5">
        <f t="shared" si="13"/>
        <v>11666666.666666668</v>
      </c>
      <c r="DP17" s="5">
        <f t="shared" si="13"/>
        <v>11666666.666666668</v>
      </c>
      <c r="DQ17" s="5">
        <f t="shared" si="13"/>
        <v>11666666.666666668</v>
      </c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</row>
    <row r="18" spans="1:168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</row>
    <row r="19" spans="1:168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</row>
    <row r="21" spans="1:168" x14ac:dyDescent="0.3">
      <c r="A21" t="s">
        <v>19</v>
      </c>
      <c r="B21" s="5">
        <f>INDEX($B$62:$C$62,1,MATCH(B$43,$B$53:$C$53,0))*B$46*(8760/24/7)/B$2</f>
        <v>206338.83144643143</v>
      </c>
      <c r="C21" s="5">
        <f t="shared" ref="C21:BN21" si="14">INDEX($B$62:$C$62,1,MATCH(C$43,$B$53:$C$53,0))*C$46*(8760/24/7)/C$2</f>
        <v>228514.83320284504</v>
      </c>
      <c r="D21" s="5">
        <f t="shared" si="14"/>
        <v>166531.31615030603</v>
      </c>
      <c r="E21" s="5">
        <f t="shared" si="14"/>
        <v>104848.39688792867</v>
      </c>
      <c r="F21" s="5">
        <f t="shared" si="14"/>
        <v>78331.628256954806</v>
      </c>
      <c r="G21" s="5">
        <f t="shared" si="14"/>
        <v>78747.214178897353</v>
      </c>
      <c r="H21" s="5">
        <f t="shared" si="14"/>
        <v>120957.9673891752</v>
      </c>
      <c r="I21" s="5">
        <f t="shared" si="14"/>
        <v>99925.248120051619</v>
      </c>
      <c r="J21" s="5">
        <f t="shared" si="14"/>
        <v>143478.23153768451</v>
      </c>
      <c r="K21" s="5">
        <f t="shared" si="14"/>
        <v>69304.568509894933</v>
      </c>
      <c r="L21" s="5">
        <f t="shared" si="14"/>
        <v>102580.92640165416</v>
      </c>
      <c r="M21" s="5">
        <f t="shared" si="14"/>
        <v>150645.68468470074</v>
      </c>
      <c r="N21" s="5">
        <f t="shared" si="14"/>
        <v>117229.62814688307</v>
      </c>
      <c r="O21" s="5">
        <f t="shared" si="14"/>
        <v>156959.50188394298</v>
      </c>
      <c r="P21" s="5">
        <f t="shared" si="14"/>
        <v>102580.92640165416</v>
      </c>
      <c r="Q21" s="5">
        <f t="shared" si="14"/>
        <v>37680.726260454619</v>
      </c>
      <c r="R21" s="5">
        <f t="shared" si="14"/>
        <v>67827.553679207151</v>
      </c>
      <c r="S21" s="5">
        <f t="shared" si="14"/>
        <v>139152.48753259995</v>
      </c>
      <c r="T21" s="5">
        <f t="shared" si="14"/>
        <v>109338.40965269998</v>
      </c>
      <c r="U21" s="5">
        <f t="shared" si="14"/>
        <v>86875.007767159244</v>
      </c>
      <c r="V21" s="5">
        <f t="shared" si="14"/>
        <v>97600.915370808652</v>
      </c>
      <c r="W21" s="5">
        <f t="shared" si="14"/>
        <v>48478.238195249505</v>
      </c>
      <c r="X21" s="5">
        <f t="shared" si="14"/>
        <v>87098.104398904776</v>
      </c>
      <c r="Y21" s="5">
        <f t="shared" si="14"/>
        <v>124902.66403204629</v>
      </c>
      <c r="Z21" s="5">
        <f t="shared" si="14"/>
        <v>400086.95386514574</v>
      </c>
      <c r="AA21" s="5">
        <f t="shared" si="14"/>
        <v>369271.11735245516</v>
      </c>
      <c r="AB21" s="5">
        <f t="shared" si="14"/>
        <v>448400.64249940962</v>
      </c>
      <c r="AC21" s="5">
        <f t="shared" si="14"/>
        <v>290141.59220550052</v>
      </c>
      <c r="AD21" s="5">
        <f t="shared" si="14"/>
        <v>342894.6089701372</v>
      </c>
      <c r="AE21" s="5">
        <f t="shared" si="14"/>
        <v>471411.04531464237</v>
      </c>
      <c r="AF21" s="5">
        <f t="shared" si="14"/>
        <v>266487.45241320436</v>
      </c>
      <c r="AG21" s="5">
        <f t="shared" si="14"/>
        <v>303244.3424012328</v>
      </c>
      <c r="AH21" s="5">
        <f t="shared" si="14"/>
        <v>150404.47636919483</v>
      </c>
      <c r="AI21" s="5">
        <f t="shared" si="14"/>
        <v>150404.47636919483</v>
      </c>
      <c r="AJ21" s="5">
        <f t="shared" si="14"/>
        <v>257916.41397508702</v>
      </c>
      <c r="AK21" s="5">
        <f t="shared" si="14"/>
        <v>227775.76418490396</v>
      </c>
      <c r="AL21" s="5">
        <f t="shared" si="14"/>
        <v>199242.98263056067</v>
      </c>
      <c r="AM21" s="5">
        <f t="shared" si="14"/>
        <v>221319.72112791566</v>
      </c>
      <c r="AN21" s="5">
        <f t="shared" si="14"/>
        <v>155086.55722221537</v>
      </c>
      <c r="AO21" s="5">
        <f t="shared" si="14"/>
        <v>210768.33153135254</v>
      </c>
      <c r="AP21" s="5">
        <f t="shared" si="14"/>
        <v>228345.79082108184</v>
      </c>
      <c r="AQ21" s="5">
        <f t="shared" si="14"/>
        <v>213544.75437135724</v>
      </c>
      <c r="AR21" s="5">
        <f t="shared" si="14"/>
        <v>273304.18473825703</v>
      </c>
      <c r="AS21" s="5">
        <f t="shared" si="14"/>
        <v>184406.56521721135</v>
      </c>
      <c r="AT21" s="5">
        <f t="shared" si="14"/>
        <v>187355.96165715979</v>
      </c>
      <c r="AU21" s="5">
        <f t="shared" si="14"/>
        <v>244776.31720663971</v>
      </c>
      <c r="AV21" s="5">
        <f t="shared" si="14"/>
        <v>250058.89163673716</v>
      </c>
      <c r="AW21" s="5">
        <f t="shared" si="14"/>
        <v>195522.08462268178</v>
      </c>
      <c r="AX21" s="5">
        <f t="shared" si="14"/>
        <v>191645.90349667158</v>
      </c>
      <c r="AY21" s="5">
        <f t="shared" si="14"/>
        <v>195522.08462268178</v>
      </c>
      <c r="AZ21" s="5">
        <f t="shared" si="14"/>
        <v>226344.80076718822</v>
      </c>
      <c r="BA21" s="5">
        <f t="shared" si="14"/>
        <v>257923.29360690297</v>
      </c>
      <c r="BB21" s="5">
        <f t="shared" si="14"/>
        <v>185137.77179879119</v>
      </c>
      <c r="BC21" s="5">
        <f t="shared" si="14"/>
        <v>185137.77179879119</v>
      </c>
      <c r="BD21" s="5">
        <f t="shared" si="14"/>
        <v>206035.14484198499</v>
      </c>
      <c r="BE21" s="5">
        <f t="shared" si="14"/>
        <v>185137.77179879119</v>
      </c>
      <c r="BF21" s="5">
        <f t="shared" si="14"/>
        <v>185137.77179879119</v>
      </c>
      <c r="BG21" s="5">
        <f t="shared" si="14"/>
        <v>108094.74070115702</v>
      </c>
      <c r="BH21" s="5">
        <f t="shared" si="14"/>
        <v>185944.65433034665</v>
      </c>
      <c r="BI21" s="5">
        <f t="shared" si="14"/>
        <v>216935.43005207094</v>
      </c>
      <c r="BJ21" s="5">
        <f t="shared" si="14"/>
        <v>278916.98149551993</v>
      </c>
      <c r="BK21" s="5">
        <f t="shared" si="14"/>
        <v>185944.65433034665</v>
      </c>
      <c r="BL21" s="5">
        <f t="shared" si="14"/>
        <v>278916.98149551993</v>
      </c>
      <c r="BM21" s="5">
        <f t="shared" si="14"/>
        <v>247926.20577379561</v>
      </c>
      <c r="BN21" s="5">
        <f t="shared" si="14"/>
        <v>185944.65433034665</v>
      </c>
      <c r="BO21" s="5">
        <f t="shared" ref="BO21:DQ21" si="15">INDEX($B$62:$C$62,1,MATCH(BO$43,$B$53:$C$53,0))*BO$46*(8760/24/7)/BO$2</f>
        <v>185944.65433034665</v>
      </c>
      <c r="BP21" s="5">
        <f t="shared" si="15"/>
        <v>206452.83677366711</v>
      </c>
      <c r="BQ21" s="5">
        <f t="shared" si="15"/>
        <v>179188.85588709242</v>
      </c>
      <c r="BR21" s="5">
        <f t="shared" si="15"/>
        <v>276086.50440553267</v>
      </c>
      <c r="BS21" s="5">
        <f t="shared" si="15"/>
        <v>222509.89743207369</v>
      </c>
      <c r="BT21" s="5">
        <f t="shared" si="15"/>
        <v>350152.62053595495</v>
      </c>
      <c r="BU21" s="5">
        <f t="shared" si="15"/>
        <v>182899.92584952016</v>
      </c>
      <c r="BV21" s="5">
        <f t="shared" si="15"/>
        <v>216947.22370661263</v>
      </c>
      <c r="BW21" s="5">
        <f t="shared" si="15"/>
        <v>202360.43864772731</v>
      </c>
      <c r="BX21" s="5">
        <f t="shared" si="15"/>
        <v>236337.95738211539</v>
      </c>
      <c r="BY21" s="5">
        <f t="shared" si="15"/>
        <v>200005.63895758506</v>
      </c>
      <c r="BZ21" s="5">
        <f t="shared" si="15"/>
        <v>133826.52930186703</v>
      </c>
      <c r="CA21" s="5">
        <f t="shared" si="15"/>
        <v>66408.805117980941</v>
      </c>
      <c r="CB21" s="5">
        <f t="shared" si="15"/>
        <v>44272.536745320635</v>
      </c>
      <c r="CC21" s="5">
        <f t="shared" si="15"/>
        <v>80915.702207411887</v>
      </c>
      <c r="CD21" s="5">
        <f t="shared" si="15"/>
        <v>308611.01682026422</v>
      </c>
      <c r="CE21" s="5">
        <f t="shared" si="15"/>
        <v>263765.08382318221</v>
      </c>
      <c r="CF21" s="5">
        <f t="shared" si="15"/>
        <v>249421.75349019142</v>
      </c>
      <c r="CG21" s="5">
        <f t="shared" si="15"/>
        <v>177220.71958513602</v>
      </c>
      <c r="CH21" s="5">
        <f t="shared" si="15"/>
        <v>162302.44859324172</v>
      </c>
      <c r="CI21" s="5">
        <f t="shared" si="15"/>
        <v>161781.56218432047</v>
      </c>
      <c r="CJ21" s="5">
        <f t="shared" si="15"/>
        <v>200841.72482419602</v>
      </c>
      <c r="CK21" s="5">
        <f t="shared" si="15"/>
        <v>191309.22273963838</v>
      </c>
      <c r="CL21" s="5">
        <f t="shared" si="15"/>
        <v>153488.7978331254</v>
      </c>
      <c r="CM21" s="5">
        <f t="shared" si="15"/>
        <v>179462.21595128922</v>
      </c>
      <c r="CN21" s="5">
        <f t="shared" si="15"/>
        <v>128012.39801350092</v>
      </c>
      <c r="CO21" s="5">
        <f t="shared" si="15"/>
        <v>126826.01252687436</v>
      </c>
      <c r="CP21" s="5">
        <f t="shared" si="15"/>
        <v>187818.1605946715</v>
      </c>
      <c r="CQ21" s="5">
        <f t="shared" si="15"/>
        <v>161404.58644093678</v>
      </c>
      <c r="CR21" s="5">
        <f t="shared" si="15"/>
        <v>146810.64094893681</v>
      </c>
      <c r="CS21" s="5">
        <f t="shared" si="15"/>
        <v>173131.55067413024</v>
      </c>
      <c r="CT21" s="5">
        <f t="shared" si="15"/>
        <v>179955.02223034931</v>
      </c>
      <c r="CU21" s="5">
        <f t="shared" si="15"/>
        <v>141240.24518776411</v>
      </c>
      <c r="CV21" s="5">
        <f t="shared" si="15"/>
        <v>187660.91186744999</v>
      </c>
      <c r="CW21" s="5">
        <f t="shared" si="15"/>
        <v>132661.06351198684</v>
      </c>
      <c r="CX21" s="5">
        <f t="shared" si="15"/>
        <v>176601.55272170139</v>
      </c>
      <c r="CY21" s="5">
        <f t="shared" si="15"/>
        <v>147167.96060141776</v>
      </c>
      <c r="CZ21" s="5">
        <f t="shared" si="15"/>
        <v>132661.06351198684</v>
      </c>
      <c r="DA21" s="5">
        <f t="shared" si="15"/>
        <v>117734.36848113427</v>
      </c>
      <c r="DB21" s="5">
        <f t="shared" si="15"/>
        <v>154953.87860862212</v>
      </c>
      <c r="DC21" s="5">
        <f t="shared" si="15"/>
        <v>177887.62266933455</v>
      </c>
      <c r="DD21" s="5">
        <f t="shared" si="15"/>
        <v>177746.52001678303</v>
      </c>
      <c r="DE21" s="5">
        <f t="shared" si="15"/>
        <v>153234.67265788341</v>
      </c>
      <c r="DF21" s="5">
        <f t="shared" si="15"/>
        <v>225371.12226425865</v>
      </c>
      <c r="DG21" s="5">
        <f t="shared" si="15"/>
        <v>152256.08013222803</v>
      </c>
      <c r="DH21" s="5">
        <f t="shared" si="15"/>
        <v>199915.08053878348</v>
      </c>
      <c r="DI21" s="5">
        <f t="shared" si="15"/>
        <v>204491.43970287745</v>
      </c>
      <c r="DJ21" s="5">
        <f t="shared" si="15"/>
        <v>183450.99839804196</v>
      </c>
      <c r="DK21" s="5">
        <f t="shared" si="15"/>
        <v>204218.3604399793</v>
      </c>
      <c r="DL21" s="5">
        <f t="shared" si="15"/>
        <v>173214.38705722013</v>
      </c>
      <c r="DM21" s="5">
        <f t="shared" si="15"/>
        <v>196366.45412760158</v>
      </c>
      <c r="DN21" s="5">
        <f t="shared" si="15"/>
        <v>198148.13836728098</v>
      </c>
      <c r="DO21" s="5">
        <f t="shared" si="15"/>
        <v>110391.41452248687</v>
      </c>
      <c r="DP21" s="5">
        <f t="shared" si="15"/>
        <v>215253.85147534599</v>
      </c>
      <c r="DQ21" s="5">
        <f t="shared" si="15"/>
        <v>40392.284000480526</v>
      </c>
    </row>
    <row r="22" spans="1:168" x14ac:dyDescent="0.3">
      <c r="A22" t="s">
        <v>452</v>
      </c>
      <c r="B22" s="7">
        <f>(B$41*(1-B47/(B35+B47)))*(8760/24/7)*$B$59/B$2+ INDEX($B$63:$C$63,1,MATCH(B$43,$B$53:$C$53,0))*B$46*(8760/24/7)/B$2</f>
        <v>551461.65345164225</v>
      </c>
      <c r="C22" s="7">
        <f t="shared" ref="C22:BN22" si="16">(C$41*(1-C47/(C35+C47)))*(8760/24/7)*$B$59/C$2+ INDEX($B$63:$C$63,1,MATCH(C$43,$B$53:$C$53,0))*C$46*(8760/24/7)/C$2</f>
        <v>669622.01487576787</v>
      </c>
      <c r="D22" s="7">
        <f t="shared" si="16"/>
        <v>470534.84130311897</v>
      </c>
      <c r="E22" s="7">
        <f t="shared" si="16"/>
        <v>277569.67364323238</v>
      </c>
      <c r="F22" s="7">
        <f t="shared" si="16"/>
        <v>205904.47126079487</v>
      </c>
      <c r="G22" s="7">
        <f t="shared" si="16"/>
        <v>213751.64409593461</v>
      </c>
      <c r="H22" s="7">
        <f t="shared" si="16"/>
        <v>319671.79110512009</v>
      </c>
      <c r="I22" s="7">
        <f t="shared" si="16"/>
        <v>267668.8594840708</v>
      </c>
      <c r="J22" s="7">
        <f t="shared" si="16"/>
        <v>383915.23054601398</v>
      </c>
      <c r="K22" s="7">
        <f t="shared" si="16"/>
        <v>177377.48154128142</v>
      </c>
      <c r="L22" s="7">
        <f t="shared" si="16"/>
        <v>268473.65407986427</v>
      </c>
      <c r="M22" s="7">
        <f t="shared" si="16"/>
        <v>405108.55582558794</v>
      </c>
      <c r="N22" s="7">
        <f t="shared" si="16"/>
        <v>310580.7380627786</v>
      </c>
      <c r="O22" s="7">
        <f t="shared" si="16"/>
        <v>415669.36301117169</v>
      </c>
      <c r="P22" s="7">
        <f t="shared" si="16"/>
        <v>271405.09246165294</v>
      </c>
      <c r="Q22" s="7">
        <f t="shared" si="16"/>
        <v>99439.737859540852</v>
      </c>
      <c r="R22" s="7">
        <f t="shared" si="16"/>
        <v>180197.29548482771</v>
      </c>
      <c r="S22" s="7">
        <f t="shared" si="16"/>
        <v>404624.29838844505</v>
      </c>
      <c r="T22" s="7">
        <f t="shared" si="16"/>
        <v>300140.25655468425</v>
      </c>
      <c r="U22" s="7">
        <f t="shared" si="16"/>
        <v>258995.63205729646</v>
      </c>
      <c r="V22" s="7">
        <f t="shared" si="16"/>
        <v>293228.04764001002</v>
      </c>
      <c r="W22" s="7">
        <f t="shared" si="16"/>
        <v>144404.51330187521</v>
      </c>
      <c r="X22" s="7">
        <f t="shared" si="16"/>
        <v>256294.57450148647</v>
      </c>
      <c r="Y22" s="7">
        <f t="shared" si="16"/>
        <v>367538.13820772385</v>
      </c>
      <c r="Z22" s="7">
        <f t="shared" si="16"/>
        <v>1062138.1504544853</v>
      </c>
      <c r="AA22" s="7">
        <f t="shared" si="16"/>
        <v>980329.24545997428</v>
      </c>
      <c r="AB22" s="7">
        <f t="shared" si="16"/>
        <v>1194909.4230174031</v>
      </c>
      <c r="AC22" s="7">
        <f t="shared" si="16"/>
        <v>772273.90806174232</v>
      </c>
      <c r="AD22" s="7">
        <f t="shared" si="16"/>
        <v>928382.54068205063</v>
      </c>
      <c r="AE22" s="7">
        <f t="shared" si="16"/>
        <v>1274715.1939405007</v>
      </c>
      <c r="AF22" s="7">
        <f t="shared" si="16"/>
        <v>744657.08965464262</v>
      </c>
      <c r="AG22" s="7">
        <f t="shared" si="16"/>
        <v>878602.64631141233</v>
      </c>
      <c r="AH22" s="7">
        <f t="shared" si="16"/>
        <v>442579.68115602748</v>
      </c>
      <c r="AI22" s="7">
        <f t="shared" si="16"/>
        <v>435773.24446901097</v>
      </c>
      <c r="AJ22" s="7">
        <f t="shared" si="16"/>
        <v>654434.58179727034</v>
      </c>
      <c r="AK22" s="7">
        <f t="shared" si="16"/>
        <v>670252.15952064935</v>
      </c>
      <c r="AL22" s="7">
        <f t="shared" si="16"/>
        <v>586291.6972547652</v>
      </c>
      <c r="AM22" s="7">
        <f t="shared" si="16"/>
        <v>641238.97951113107</v>
      </c>
      <c r="AN22" s="7">
        <f t="shared" si="16"/>
        <v>456357.15574388474</v>
      </c>
      <c r="AO22" s="7">
        <f t="shared" si="16"/>
        <v>627825.99919680494</v>
      </c>
      <c r="AP22" s="7">
        <f t="shared" si="16"/>
        <v>562214.8190757971</v>
      </c>
      <c r="AQ22" s="7">
        <f t="shared" si="16"/>
        <v>628376.04028635635</v>
      </c>
      <c r="AR22" s="7">
        <f t="shared" si="16"/>
        <v>814104.62198606052</v>
      </c>
      <c r="AS22" s="7">
        <f t="shared" si="16"/>
        <v>499278.29442694678</v>
      </c>
      <c r="AT22" s="7">
        <f t="shared" si="16"/>
        <v>551312.99130595545</v>
      </c>
      <c r="AU22" s="7">
        <f t="shared" si="16"/>
        <v>729127.25936302566</v>
      </c>
      <c r="AV22" s="7">
        <f t="shared" si="16"/>
        <v>744862.72372719704</v>
      </c>
      <c r="AW22" s="7">
        <f t="shared" si="16"/>
        <v>582411.25339561468</v>
      </c>
      <c r="AX22" s="7">
        <f t="shared" si="16"/>
        <v>477985.51340722374</v>
      </c>
      <c r="AY22" s="7">
        <f t="shared" si="16"/>
        <v>582411.25339561468</v>
      </c>
      <c r="AZ22" s="7">
        <f t="shared" si="16"/>
        <v>674224.39449127158</v>
      </c>
      <c r="BA22" s="7">
        <f t="shared" si="16"/>
        <v>686937.32346259709</v>
      </c>
      <c r="BB22" s="7">
        <f t="shared" si="16"/>
        <v>559376.63604646118</v>
      </c>
      <c r="BC22" s="7">
        <f t="shared" si="16"/>
        <v>559376.63604646118</v>
      </c>
      <c r="BD22" s="7">
        <f t="shared" si="16"/>
        <v>622516.11386092869</v>
      </c>
      <c r="BE22" s="7">
        <f t="shared" si="16"/>
        <v>551478.98986596998</v>
      </c>
      <c r="BF22" s="7">
        <f t="shared" si="16"/>
        <v>500620.2825109706</v>
      </c>
      <c r="BG22" s="7">
        <f t="shared" si="16"/>
        <v>331493.27043043298</v>
      </c>
      <c r="BH22" s="7">
        <f t="shared" si="16"/>
        <v>538745.30376544048</v>
      </c>
      <c r="BI22" s="7">
        <f t="shared" si="16"/>
        <v>584582.36585377739</v>
      </c>
      <c r="BJ22" s="7">
        <f t="shared" si="16"/>
        <v>808117.95564816054</v>
      </c>
      <c r="BK22" s="7">
        <f t="shared" si="16"/>
        <v>547160.0833487421</v>
      </c>
      <c r="BL22" s="7">
        <f t="shared" si="16"/>
        <v>820740.1250231131</v>
      </c>
      <c r="BM22" s="7">
        <f t="shared" si="16"/>
        <v>681280.96398451179</v>
      </c>
      <c r="BN22" s="7">
        <f t="shared" si="16"/>
        <v>547160.0833487421</v>
      </c>
      <c r="BO22" s="7">
        <f t="shared" ref="BO22:DQ22" si="17">(BO$41*(1-BO47/(BO35+BO47)))*(8760/24/7)*$B$59/BO$2+ INDEX($B$63:$C$63,1,MATCH(BO$43,$B$53:$C$53,0))*BO$46*(8760/24/7)/BO$2</f>
        <v>547160.0833487421</v>
      </c>
      <c r="BP22" s="7">
        <f t="shared" si="17"/>
        <v>607507.38860164222</v>
      </c>
      <c r="BQ22" s="7">
        <f t="shared" si="17"/>
        <v>492396.34064912971</v>
      </c>
      <c r="BR22" s="7">
        <f t="shared" si="17"/>
        <v>785794.00952702202</v>
      </c>
      <c r="BS22" s="7">
        <f t="shared" si="17"/>
        <v>654756.83860508725</v>
      </c>
      <c r="BT22" s="7">
        <f t="shared" si="17"/>
        <v>1014511.982580405</v>
      </c>
      <c r="BU22" s="7">
        <f t="shared" si="17"/>
        <v>538200.67607057653</v>
      </c>
      <c r="BV22" s="7">
        <f t="shared" si="17"/>
        <v>638388.13453974854</v>
      </c>
      <c r="BW22" s="7">
        <f t="shared" si="17"/>
        <v>537220.07167197403</v>
      </c>
      <c r="BX22" s="7">
        <f t="shared" si="17"/>
        <v>660409.08840317593</v>
      </c>
      <c r="BY22" s="7">
        <f t="shared" si="17"/>
        <v>595766.63728944724</v>
      </c>
      <c r="BZ22" s="7">
        <f t="shared" si="17"/>
        <v>393797.47264469764</v>
      </c>
      <c r="CA22" s="7">
        <f t="shared" si="17"/>
        <v>197815.17520083554</v>
      </c>
      <c r="CB22" s="7">
        <f t="shared" si="17"/>
        <v>128272.69137272392</v>
      </c>
      <c r="CC22" s="7">
        <f t="shared" si="17"/>
        <v>241027.58331852462</v>
      </c>
      <c r="CD22" s="7">
        <f t="shared" si="17"/>
        <v>864222.95511691645</v>
      </c>
      <c r="CE22" s="7">
        <f t="shared" si="17"/>
        <v>700235.17532855307</v>
      </c>
      <c r="CF22" s="7">
        <f t="shared" si="17"/>
        <v>722660.18527778494</v>
      </c>
      <c r="CG22" s="7">
        <f t="shared" si="17"/>
        <v>472262.27555301209</v>
      </c>
      <c r="CH22" s="7">
        <f t="shared" si="17"/>
        <v>483458.28910726297</v>
      </c>
      <c r="CI22" s="7">
        <f t="shared" si="17"/>
        <v>476057.85370843939</v>
      </c>
      <c r="CJ22" s="7">
        <f t="shared" si="17"/>
        <v>571633.24433313077</v>
      </c>
      <c r="CK22" s="7">
        <f t="shared" si="17"/>
        <v>562945.84341013816</v>
      </c>
      <c r="CL22" s="7">
        <f t="shared" si="17"/>
        <v>451655.59460649081</v>
      </c>
      <c r="CM22" s="7">
        <f t="shared" si="17"/>
        <v>510783.14941402787</v>
      </c>
      <c r="CN22" s="7">
        <f t="shared" si="17"/>
        <v>381316.82833220169</v>
      </c>
      <c r="CO22" s="7">
        <f t="shared" si="17"/>
        <v>377782.8835115438</v>
      </c>
      <c r="CP22" s="7">
        <f t="shared" si="17"/>
        <v>534565.73617554735</v>
      </c>
      <c r="CQ22" s="7">
        <f t="shared" si="17"/>
        <v>474948.56621688395</v>
      </c>
      <c r="CR22" s="7">
        <f t="shared" si="17"/>
        <v>437312.0794609451</v>
      </c>
      <c r="CS22" s="7">
        <f t="shared" si="17"/>
        <v>492764.8878484235</v>
      </c>
      <c r="CT22" s="7">
        <f t="shared" si="17"/>
        <v>502855.88274154905</v>
      </c>
      <c r="CU22" s="7">
        <f t="shared" si="17"/>
        <v>420719.26753673208</v>
      </c>
      <c r="CV22" s="7">
        <f t="shared" si="17"/>
        <v>534118.17678425252</v>
      </c>
      <c r="CW22" s="7">
        <f t="shared" si="17"/>
        <v>395164.03697267285</v>
      </c>
      <c r="CX22" s="7">
        <f t="shared" si="17"/>
        <v>533585.24045222462</v>
      </c>
      <c r="CY22" s="7">
        <f t="shared" si="17"/>
        <v>444654.36704352032</v>
      </c>
      <c r="CZ22" s="7">
        <f t="shared" si="17"/>
        <v>400823.12064515002</v>
      </c>
      <c r="DA22" s="7">
        <f t="shared" si="17"/>
        <v>355723.49363481649</v>
      </c>
      <c r="DB22" s="7">
        <f t="shared" si="17"/>
        <v>455966.7361239515</v>
      </c>
      <c r="DC22" s="7">
        <f t="shared" si="17"/>
        <v>477984.52328365867</v>
      </c>
      <c r="DD22" s="7">
        <f t="shared" si="17"/>
        <v>480364.10371763463</v>
      </c>
      <c r="DE22" s="7">
        <f t="shared" si="17"/>
        <v>450907.8067630211</v>
      </c>
      <c r="DF22" s="7">
        <f t="shared" si="17"/>
        <v>641448.51330910483</v>
      </c>
      <c r="DG22" s="7">
        <f t="shared" si="17"/>
        <v>441137.97428800509</v>
      </c>
      <c r="DH22" s="7">
        <f t="shared" si="17"/>
        <v>588269.41018663778</v>
      </c>
      <c r="DI22" s="7">
        <f t="shared" si="17"/>
        <v>542877.38565701502</v>
      </c>
      <c r="DJ22" s="7">
        <f t="shared" si="17"/>
        <v>522135.97290213616</v>
      </c>
      <c r="DK22" s="7">
        <f t="shared" si="17"/>
        <v>608315.27804019768</v>
      </c>
      <c r="DL22" s="7">
        <f t="shared" si="17"/>
        <v>501861.3624992866</v>
      </c>
      <c r="DM22" s="7">
        <f t="shared" si="17"/>
        <v>520433.24102783948</v>
      </c>
      <c r="DN22" s="7">
        <f t="shared" si="17"/>
        <v>563966.79172421235</v>
      </c>
      <c r="DO22" s="7">
        <f t="shared" si="17"/>
        <v>324837.3866333394</v>
      </c>
      <c r="DP22" s="7">
        <f t="shared" si="17"/>
        <v>601492.88503101573</v>
      </c>
      <c r="DQ22" s="7">
        <f t="shared" si="17"/>
        <v>120318.48370290166</v>
      </c>
    </row>
    <row r="23" spans="1:168" x14ac:dyDescent="0.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  <c r="E26">
        <v>15</v>
      </c>
      <c r="F26">
        <v>15</v>
      </c>
      <c r="G26">
        <v>15</v>
      </c>
      <c r="H26">
        <v>15</v>
      </c>
      <c r="I26">
        <v>15</v>
      </c>
      <c r="J26">
        <v>15</v>
      </c>
      <c r="K26">
        <v>15</v>
      </c>
      <c r="L26">
        <v>15</v>
      </c>
      <c r="M26">
        <v>15</v>
      </c>
      <c r="N26">
        <v>15</v>
      </c>
      <c r="O26">
        <v>15</v>
      </c>
      <c r="P26">
        <v>15</v>
      </c>
      <c r="Q26">
        <v>15</v>
      </c>
      <c r="R26">
        <v>15</v>
      </c>
      <c r="S26">
        <v>15</v>
      </c>
      <c r="T26">
        <v>15</v>
      </c>
      <c r="U26">
        <v>15</v>
      </c>
      <c r="V26">
        <v>15</v>
      </c>
      <c r="W26">
        <v>15</v>
      </c>
      <c r="X26">
        <v>15</v>
      </c>
      <c r="Y26">
        <v>15</v>
      </c>
      <c r="Z26">
        <v>15</v>
      </c>
      <c r="AA26">
        <v>15</v>
      </c>
      <c r="AB26">
        <v>15</v>
      </c>
      <c r="AC26">
        <v>15</v>
      </c>
      <c r="AD26">
        <v>15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C26">
        <v>15</v>
      </c>
      <c r="BD26">
        <v>15</v>
      </c>
      <c r="BE26">
        <v>15</v>
      </c>
      <c r="BF26">
        <v>15</v>
      </c>
      <c r="BG26">
        <v>15</v>
      </c>
      <c r="BH26">
        <v>15</v>
      </c>
      <c r="BI26">
        <v>15</v>
      </c>
      <c r="BJ26">
        <v>15</v>
      </c>
      <c r="BK26">
        <v>15</v>
      </c>
      <c r="BL26">
        <v>15</v>
      </c>
      <c r="BM26">
        <v>15</v>
      </c>
      <c r="BN26">
        <v>15</v>
      </c>
      <c r="BO26">
        <v>15</v>
      </c>
      <c r="BP26">
        <v>15</v>
      </c>
      <c r="BQ26">
        <v>15</v>
      </c>
      <c r="BR26">
        <v>15</v>
      </c>
      <c r="BS26">
        <v>15</v>
      </c>
      <c r="BT26">
        <v>15</v>
      </c>
      <c r="BU26">
        <v>15</v>
      </c>
      <c r="BV26">
        <v>15</v>
      </c>
      <c r="BW26">
        <v>15</v>
      </c>
      <c r="BX26">
        <v>15</v>
      </c>
      <c r="BY26">
        <v>15</v>
      </c>
      <c r="BZ26">
        <v>15</v>
      </c>
      <c r="CA26">
        <v>15</v>
      </c>
      <c r="CB26">
        <v>15</v>
      </c>
      <c r="CC26">
        <v>15</v>
      </c>
      <c r="CD26">
        <v>15</v>
      </c>
      <c r="CE26">
        <v>15</v>
      </c>
      <c r="CF26">
        <v>15</v>
      </c>
      <c r="CG26">
        <v>15</v>
      </c>
      <c r="CH26">
        <v>15</v>
      </c>
      <c r="CI26">
        <v>15</v>
      </c>
      <c r="CJ26">
        <v>15</v>
      </c>
      <c r="CK26">
        <v>15</v>
      </c>
      <c r="CL26">
        <v>15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15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  <c r="DO26">
        <v>15</v>
      </c>
      <c r="DP26">
        <v>15</v>
      </c>
      <c r="DQ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  <c r="E27">
        <v>15</v>
      </c>
      <c r="F27">
        <v>15</v>
      </c>
      <c r="G27">
        <v>15</v>
      </c>
      <c r="H27">
        <v>15</v>
      </c>
      <c r="I27">
        <v>15</v>
      </c>
      <c r="J27">
        <v>15</v>
      </c>
      <c r="K27">
        <v>15</v>
      </c>
      <c r="L27">
        <v>15</v>
      </c>
      <c r="M27">
        <v>15</v>
      </c>
      <c r="N27">
        <v>15</v>
      </c>
      <c r="O27">
        <v>15</v>
      </c>
      <c r="P27">
        <v>15</v>
      </c>
      <c r="Q27">
        <v>15</v>
      </c>
      <c r="R27">
        <v>15</v>
      </c>
      <c r="S27">
        <v>15</v>
      </c>
      <c r="T27">
        <v>15</v>
      </c>
      <c r="U27">
        <v>15</v>
      </c>
      <c r="V27">
        <v>15</v>
      </c>
      <c r="W27">
        <v>15</v>
      </c>
      <c r="X27">
        <v>15</v>
      </c>
      <c r="Y27">
        <v>15</v>
      </c>
      <c r="Z27">
        <v>15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15</v>
      </c>
      <c r="AG27">
        <v>15</v>
      </c>
      <c r="AH27">
        <v>15</v>
      </c>
      <c r="AI27">
        <v>15</v>
      </c>
      <c r="AJ27">
        <v>15</v>
      </c>
      <c r="AK27">
        <v>15</v>
      </c>
      <c r="AL27">
        <v>15</v>
      </c>
      <c r="AM27">
        <v>15</v>
      </c>
      <c r="AN27">
        <v>15</v>
      </c>
      <c r="AO27">
        <v>15</v>
      </c>
      <c r="AP27">
        <v>15</v>
      </c>
      <c r="AQ27">
        <v>15</v>
      </c>
      <c r="AR27">
        <v>15</v>
      </c>
      <c r="AS27">
        <v>15</v>
      </c>
      <c r="AT27">
        <v>15</v>
      </c>
      <c r="AU27">
        <v>15</v>
      </c>
      <c r="AV27">
        <v>15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15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  <c r="E28">
        <v>15</v>
      </c>
      <c r="F28">
        <v>15</v>
      </c>
      <c r="G28">
        <v>15</v>
      </c>
      <c r="H28">
        <v>15</v>
      </c>
      <c r="I28">
        <v>15</v>
      </c>
      <c r="J28">
        <v>15</v>
      </c>
      <c r="K28">
        <v>15</v>
      </c>
      <c r="L28">
        <v>15</v>
      </c>
      <c r="M28">
        <v>15</v>
      </c>
      <c r="N28">
        <v>15</v>
      </c>
      <c r="O28">
        <v>15</v>
      </c>
      <c r="P28">
        <v>15</v>
      </c>
      <c r="Q28">
        <v>15</v>
      </c>
      <c r="R28">
        <v>15</v>
      </c>
      <c r="S28">
        <v>15</v>
      </c>
      <c r="T28">
        <v>15</v>
      </c>
      <c r="U28">
        <v>15</v>
      </c>
      <c r="V28">
        <v>15</v>
      </c>
      <c r="W28">
        <v>15</v>
      </c>
      <c r="X28">
        <v>15</v>
      </c>
      <c r="Y28">
        <v>15</v>
      </c>
      <c r="Z28">
        <v>15</v>
      </c>
      <c r="AA28">
        <v>15</v>
      </c>
      <c r="AB28">
        <v>15</v>
      </c>
      <c r="AC28">
        <v>15</v>
      </c>
      <c r="AD28">
        <v>15</v>
      </c>
      <c r="AE28">
        <v>15</v>
      </c>
      <c r="AF28">
        <v>15</v>
      </c>
      <c r="AG28">
        <v>15</v>
      </c>
      <c r="AH28">
        <v>15</v>
      </c>
      <c r="AI28">
        <v>15</v>
      </c>
      <c r="AJ28">
        <v>15</v>
      </c>
      <c r="AK28">
        <v>15</v>
      </c>
      <c r="AL28">
        <v>15</v>
      </c>
      <c r="AM28">
        <v>15</v>
      </c>
      <c r="AN28">
        <v>15</v>
      </c>
      <c r="AO28">
        <v>15</v>
      </c>
      <c r="AP28">
        <v>15</v>
      </c>
      <c r="AQ28">
        <v>15</v>
      </c>
      <c r="AR28">
        <v>15</v>
      </c>
      <c r="AS28">
        <v>15</v>
      </c>
      <c r="AT28">
        <v>15</v>
      </c>
      <c r="AU28">
        <v>15</v>
      </c>
      <c r="AV28">
        <v>15</v>
      </c>
      <c r="AW28">
        <v>15</v>
      </c>
      <c r="AX28">
        <v>15</v>
      </c>
      <c r="AY28">
        <v>15</v>
      </c>
      <c r="AZ28">
        <v>15</v>
      </c>
      <c r="BA28">
        <v>15</v>
      </c>
      <c r="BB28">
        <v>15</v>
      </c>
      <c r="BC28">
        <v>15</v>
      </c>
      <c r="BD28">
        <v>15</v>
      </c>
      <c r="BE28">
        <v>15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15</v>
      </c>
      <c r="BL28">
        <v>15</v>
      </c>
      <c r="BM28">
        <v>15</v>
      </c>
      <c r="BN28">
        <v>15</v>
      </c>
      <c r="BO28">
        <v>15</v>
      </c>
      <c r="BP28">
        <v>15</v>
      </c>
      <c r="BQ28">
        <v>15</v>
      </c>
      <c r="BR28">
        <v>15</v>
      </c>
      <c r="BS28">
        <v>15</v>
      </c>
      <c r="BT28">
        <v>15</v>
      </c>
      <c r="BU28">
        <v>15</v>
      </c>
      <c r="BV28">
        <v>15</v>
      </c>
      <c r="BW28">
        <v>15</v>
      </c>
      <c r="BX28">
        <v>15</v>
      </c>
      <c r="BY28">
        <v>15</v>
      </c>
      <c r="BZ28">
        <v>15</v>
      </c>
      <c r="CA28">
        <v>15</v>
      </c>
      <c r="CB28">
        <v>15</v>
      </c>
      <c r="CC28">
        <v>15</v>
      </c>
      <c r="CD28">
        <v>15</v>
      </c>
      <c r="CE28">
        <v>15</v>
      </c>
      <c r="CF28">
        <v>15</v>
      </c>
      <c r="CG28">
        <v>15</v>
      </c>
      <c r="CH28">
        <v>15</v>
      </c>
      <c r="CI28">
        <v>15</v>
      </c>
      <c r="CJ28">
        <v>15</v>
      </c>
      <c r="CK28">
        <v>15</v>
      </c>
      <c r="CL28">
        <v>15</v>
      </c>
      <c r="CM28">
        <v>15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15</v>
      </c>
      <c r="CT28">
        <v>15</v>
      </c>
      <c r="CU28">
        <v>15</v>
      </c>
      <c r="CV28">
        <v>15</v>
      </c>
      <c r="CW28">
        <v>15</v>
      </c>
      <c r="CX28">
        <v>15</v>
      </c>
      <c r="CY28">
        <v>15</v>
      </c>
      <c r="CZ28">
        <v>15</v>
      </c>
      <c r="DA28">
        <v>15</v>
      </c>
      <c r="DB28">
        <v>15</v>
      </c>
      <c r="DC28">
        <v>15</v>
      </c>
      <c r="DD28">
        <v>15</v>
      </c>
      <c r="DE28">
        <v>15</v>
      </c>
      <c r="DF28">
        <v>15</v>
      </c>
      <c r="DG28">
        <v>15</v>
      </c>
      <c r="DH28">
        <v>15</v>
      </c>
      <c r="DI28">
        <v>15</v>
      </c>
      <c r="DJ28">
        <v>15</v>
      </c>
      <c r="DK28">
        <v>15</v>
      </c>
      <c r="DL28">
        <v>15</v>
      </c>
      <c r="DM28">
        <v>15</v>
      </c>
      <c r="DN28">
        <v>15</v>
      </c>
      <c r="DO28">
        <v>15</v>
      </c>
      <c r="DP28">
        <v>15</v>
      </c>
      <c r="DQ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  <c r="E29">
        <v>15</v>
      </c>
      <c r="F29">
        <v>15</v>
      </c>
      <c r="G29">
        <v>15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15</v>
      </c>
      <c r="N29">
        <v>15</v>
      </c>
      <c r="O29">
        <v>15</v>
      </c>
      <c r="P29">
        <v>15</v>
      </c>
      <c r="Q29">
        <v>15</v>
      </c>
      <c r="R29">
        <v>15</v>
      </c>
      <c r="S29">
        <v>15</v>
      </c>
      <c r="T29">
        <v>15</v>
      </c>
      <c r="U29">
        <v>15</v>
      </c>
      <c r="V29">
        <v>15</v>
      </c>
      <c r="W29">
        <v>15</v>
      </c>
      <c r="X29">
        <v>15</v>
      </c>
      <c r="Y29">
        <v>15</v>
      </c>
      <c r="Z29">
        <v>15</v>
      </c>
      <c r="AA29">
        <v>15</v>
      </c>
      <c r="AB29">
        <v>15</v>
      </c>
      <c r="AC29">
        <v>15</v>
      </c>
      <c r="AD29">
        <v>15</v>
      </c>
      <c r="AE29">
        <v>15</v>
      </c>
      <c r="AF29">
        <v>15</v>
      </c>
      <c r="AG29">
        <v>15</v>
      </c>
      <c r="AH29">
        <v>15</v>
      </c>
      <c r="AI29">
        <v>15</v>
      </c>
      <c r="AJ29">
        <v>15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15</v>
      </c>
      <c r="BB29">
        <v>15</v>
      </c>
      <c r="BC29">
        <v>15</v>
      </c>
      <c r="BD29">
        <v>15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>
        <v>15</v>
      </c>
      <c r="BR29">
        <v>15</v>
      </c>
      <c r="BS29">
        <v>15</v>
      </c>
      <c r="BT29">
        <v>15</v>
      </c>
      <c r="BU29">
        <v>15</v>
      </c>
      <c r="BV29">
        <v>15</v>
      </c>
      <c r="BW29">
        <v>15</v>
      </c>
      <c r="BX29">
        <v>15</v>
      </c>
      <c r="BY29">
        <v>15</v>
      </c>
      <c r="BZ29">
        <v>15</v>
      </c>
      <c r="CA29">
        <v>15</v>
      </c>
      <c r="CB29">
        <v>15</v>
      </c>
      <c r="CC29">
        <v>15</v>
      </c>
      <c r="CD29">
        <v>15</v>
      </c>
      <c r="CE29">
        <v>15</v>
      </c>
      <c r="CF29">
        <v>15</v>
      </c>
      <c r="CG29">
        <v>15</v>
      </c>
      <c r="CH29">
        <v>15</v>
      </c>
      <c r="CI29">
        <v>15</v>
      </c>
      <c r="CJ29">
        <v>15</v>
      </c>
      <c r="CK29">
        <v>15</v>
      </c>
      <c r="CL29">
        <v>15</v>
      </c>
      <c r="CM29">
        <v>15</v>
      </c>
      <c r="CN29">
        <v>15</v>
      </c>
      <c r="CO29">
        <v>15</v>
      </c>
      <c r="CP29">
        <v>15</v>
      </c>
      <c r="CQ29">
        <v>15</v>
      </c>
      <c r="CR29">
        <v>15</v>
      </c>
      <c r="CS29">
        <v>15</v>
      </c>
      <c r="CT29">
        <v>15</v>
      </c>
      <c r="CU29">
        <v>15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15</v>
      </c>
      <c r="DB29">
        <v>15</v>
      </c>
      <c r="DC29">
        <v>15</v>
      </c>
      <c r="DD29">
        <v>15</v>
      </c>
      <c r="DE29">
        <v>15</v>
      </c>
      <c r="DF29">
        <v>15</v>
      </c>
      <c r="DG29">
        <v>15</v>
      </c>
      <c r="DH29">
        <v>15</v>
      </c>
      <c r="DI29">
        <v>15</v>
      </c>
      <c r="DJ29">
        <v>15</v>
      </c>
      <c r="DK29">
        <v>15</v>
      </c>
      <c r="DL29">
        <v>15</v>
      </c>
      <c r="DM29">
        <v>15</v>
      </c>
      <c r="DN29">
        <v>15</v>
      </c>
      <c r="DO29">
        <v>15</v>
      </c>
      <c r="DP29">
        <v>15</v>
      </c>
      <c r="DQ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  <c r="E30">
        <v>7.0000000000000007E-2</v>
      </c>
      <c r="F30">
        <v>7.0000000000000007E-2</v>
      </c>
      <c r="G30">
        <v>7.0000000000000007E-2</v>
      </c>
      <c r="H30">
        <v>7.0000000000000007E-2</v>
      </c>
      <c r="I30">
        <v>7.0000000000000007E-2</v>
      </c>
      <c r="J30">
        <v>7.0000000000000007E-2</v>
      </c>
      <c r="K30">
        <v>7.0000000000000007E-2</v>
      </c>
      <c r="L30">
        <v>7.0000000000000007E-2</v>
      </c>
      <c r="M30">
        <v>7.0000000000000007E-2</v>
      </c>
      <c r="N30">
        <v>7.0000000000000007E-2</v>
      </c>
      <c r="O30">
        <v>7.0000000000000007E-2</v>
      </c>
      <c r="P30">
        <v>7.0000000000000007E-2</v>
      </c>
      <c r="Q30">
        <v>7.0000000000000007E-2</v>
      </c>
      <c r="R30">
        <v>7.0000000000000007E-2</v>
      </c>
      <c r="S30">
        <v>7.0000000000000007E-2</v>
      </c>
      <c r="T30">
        <v>7.0000000000000007E-2</v>
      </c>
      <c r="U30">
        <v>7.0000000000000007E-2</v>
      </c>
      <c r="V30">
        <v>7.0000000000000007E-2</v>
      </c>
      <c r="W30">
        <v>7.0000000000000007E-2</v>
      </c>
      <c r="X30">
        <v>7.0000000000000007E-2</v>
      </c>
      <c r="Y30">
        <v>7.0000000000000007E-2</v>
      </c>
      <c r="Z30">
        <v>7.0000000000000007E-2</v>
      </c>
      <c r="AA30">
        <v>7.0000000000000007E-2</v>
      </c>
      <c r="AB30">
        <v>7.0000000000000007E-2</v>
      </c>
      <c r="AC30">
        <v>7.0000000000000007E-2</v>
      </c>
      <c r="AD30">
        <v>7.0000000000000007E-2</v>
      </c>
      <c r="AE30">
        <v>7.0000000000000007E-2</v>
      </c>
      <c r="AF30">
        <v>7.0000000000000007E-2</v>
      </c>
      <c r="AG30">
        <v>7.0000000000000007E-2</v>
      </c>
      <c r="AH30">
        <v>7.0000000000000007E-2</v>
      </c>
      <c r="AI30">
        <v>7.0000000000000007E-2</v>
      </c>
      <c r="AJ30">
        <v>7.0000000000000007E-2</v>
      </c>
      <c r="AK30">
        <v>7.0000000000000007E-2</v>
      </c>
      <c r="AL30">
        <v>7.0000000000000007E-2</v>
      </c>
      <c r="AM30">
        <v>7.0000000000000007E-2</v>
      </c>
      <c r="AN30">
        <v>7.0000000000000007E-2</v>
      </c>
      <c r="AO30">
        <v>7.0000000000000007E-2</v>
      </c>
      <c r="AP30">
        <v>7.0000000000000007E-2</v>
      </c>
      <c r="AQ30">
        <v>7.0000000000000007E-2</v>
      </c>
      <c r="AR30">
        <v>7.0000000000000007E-2</v>
      </c>
      <c r="AS30">
        <v>7.0000000000000007E-2</v>
      </c>
      <c r="AT30">
        <v>7.0000000000000007E-2</v>
      </c>
      <c r="AU30">
        <v>7.0000000000000007E-2</v>
      </c>
      <c r="AV30">
        <v>7.0000000000000007E-2</v>
      </c>
      <c r="AW30">
        <v>7.0000000000000007E-2</v>
      </c>
      <c r="AX30">
        <v>7.0000000000000007E-2</v>
      </c>
      <c r="AY30">
        <v>7.0000000000000007E-2</v>
      </c>
      <c r="AZ30">
        <v>7.0000000000000007E-2</v>
      </c>
      <c r="BA30">
        <v>7.0000000000000007E-2</v>
      </c>
      <c r="BB30">
        <v>7.0000000000000007E-2</v>
      </c>
      <c r="BC30">
        <v>7.0000000000000007E-2</v>
      </c>
      <c r="BD30">
        <v>7.0000000000000007E-2</v>
      </c>
      <c r="BE30">
        <v>7.0000000000000007E-2</v>
      </c>
      <c r="BF30">
        <v>7.0000000000000007E-2</v>
      </c>
      <c r="BG30">
        <v>7.0000000000000007E-2</v>
      </c>
      <c r="BH30">
        <v>7.0000000000000007E-2</v>
      </c>
      <c r="BI30">
        <v>7.0000000000000007E-2</v>
      </c>
      <c r="BJ30">
        <v>7.0000000000000007E-2</v>
      </c>
      <c r="BK30">
        <v>7.0000000000000007E-2</v>
      </c>
      <c r="BL30">
        <v>7.0000000000000007E-2</v>
      </c>
      <c r="BM30">
        <v>7.0000000000000007E-2</v>
      </c>
      <c r="BN30">
        <v>7.0000000000000007E-2</v>
      </c>
      <c r="BO30">
        <v>7.0000000000000007E-2</v>
      </c>
      <c r="BP30">
        <v>7.0000000000000007E-2</v>
      </c>
      <c r="BQ30">
        <v>7.0000000000000007E-2</v>
      </c>
      <c r="BR30">
        <v>7.0000000000000007E-2</v>
      </c>
      <c r="BS30">
        <v>7.0000000000000007E-2</v>
      </c>
      <c r="BT30">
        <v>7.0000000000000007E-2</v>
      </c>
      <c r="BU30">
        <v>7.0000000000000007E-2</v>
      </c>
      <c r="BV30">
        <v>7.0000000000000007E-2</v>
      </c>
      <c r="BW30">
        <v>7.0000000000000007E-2</v>
      </c>
      <c r="BX30">
        <v>7.0000000000000007E-2</v>
      </c>
      <c r="BY30">
        <v>7.0000000000000007E-2</v>
      </c>
      <c r="BZ30">
        <v>7.0000000000000007E-2</v>
      </c>
      <c r="CA30">
        <v>7.0000000000000007E-2</v>
      </c>
      <c r="CB30">
        <v>7.0000000000000007E-2</v>
      </c>
      <c r="CC30">
        <v>7.0000000000000007E-2</v>
      </c>
      <c r="CD30">
        <v>7.0000000000000007E-2</v>
      </c>
      <c r="CE30">
        <v>7.0000000000000007E-2</v>
      </c>
      <c r="CF30">
        <v>7.0000000000000007E-2</v>
      </c>
      <c r="CG30">
        <v>7.0000000000000007E-2</v>
      </c>
      <c r="CH30">
        <v>7.0000000000000007E-2</v>
      </c>
      <c r="CI30">
        <v>7.0000000000000007E-2</v>
      </c>
      <c r="CJ30">
        <v>7.0000000000000007E-2</v>
      </c>
      <c r="CK30">
        <v>7.0000000000000007E-2</v>
      </c>
      <c r="CL30">
        <v>7.0000000000000007E-2</v>
      </c>
      <c r="CM30">
        <v>7.0000000000000007E-2</v>
      </c>
      <c r="CN30">
        <v>7.0000000000000007E-2</v>
      </c>
      <c r="CO30">
        <v>7.0000000000000007E-2</v>
      </c>
      <c r="CP30">
        <v>7.0000000000000007E-2</v>
      </c>
      <c r="CQ30">
        <v>7.0000000000000007E-2</v>
      </c>
      <c r="CR30">
        <v>7.0000000000000007E-2</v>
      </c>
      <c r="CS30">
        <v>7.0000000000000007E-2</v>
      </c>
      <c r="CT30">
        <v>7.0000000000000007E-2</v>
      </c>
      <c r="CU30">
        <v>7.0000000000000007E-2</v>
      </c>
      <c r="CV30">
        <v>7.0000000000000007E-2</v>
      </c>
      <c r="CW30">
        <v>7.0000000000000007E-2</v>
      </c>
      <c r="CX30">
        <v>7.0000000000000007E-2</v>
      </c>
      <c r="CY30">
        <v>7.0000000000000007E-2</v>
      </c>
      <c r="CZ30">
        <v>7.0000000000000007E-2</v>
      </c>
      <c r="DA30">
        <v>7.0000000000000007E-2</v>
      </c>
      <c r="DB30">
        <v>7.0000000000000007E-2</v>
      </c>
      <c r="DC30">
        <v>7.0000000000000007E-2</v>
      </c>
      <c r="DD30">
        <v>7.0000000000000007E-2</v>
      </c>
      <c r="DE30">
        <v>7.0000000000000007E-2</v>
      </c>
      <c r="DF30">
        <v>7.0000000000000007E-2</v>
      </c>
      <c r="DG30">
        <v>7.0000000000000007E-2</v>
      </c>
      <c r="DH30">
        <v>7.0000000000000007E-2</v>
      </c>
      <c r="DI30">
        <v>7.0000000000000007E-2</v>
      </c>
      <c r="DJ30">
        <v>7.0000000000000007E-2</v>
      </c>
      <c r="DK30">
        <v>7.0000000000000007E-2</v>
      </c>
      <c r="DL30">
        <v>7.0000000000000007E-2</v>
      </c>
      <c r="DM30">
        <v>7.0000000000000007E-2</v>
      </c>
      <c r="DN30">
        <v>7.0000000000000007E-2</v>
      </c>
      <c r="DO30">
        <v>7.0000000000000007E-2</v>
      </c>
      <c r="DP30">
        <v>7.0000000000000007E-2</v>
      </c>
      <c r="DQ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  <c r="E31">
        <v>7.0000000000000007E-2</v>
      </c>
      <c r="F31">
        <v>7.0000000000000007E-2</v>
      </c>
      <c r="G31">
        <v>7.0000000000000007E-2</v>
      </c>
      <c r="H31">
        <v>7.0000000000000007E-2</v>
      </c>
      <c r="I31">
        <v>7.0000000000000007E-2</v>
      </c>
      <c r="J31">
        <v>7.0000000000000007E-2</v>
      </c>
      <c r="K31">
        <v>7.0000000000000007E-2</v>
      </c>
      <c r="L31">
        <v>7.0000000000000007E-2</v>
      </c>
      <c r="M31">
        <v>7.0000000000000007E-2</v>
      </c>
      <c r="N31">
        <v>7.0000000000000007E-2</v>
      </c>
      <c r="O31">
        <v>7.0000000000000007E-2</v>
      </c>
      <c r="P31">
        <v>7.0000000000000007E-2</v>
      </c>
      <c r="Q31">
        <v>7.0000000000000007E-2</v>
      </c>
      <c r="R31">
        <v>7.0000000000000007E-2</v>
      </c>
      <c r="S31">
        <v>7.0000000000000007E-2</v>
      </c>
      <c r="T31">
        <v>7.0000000000000007E-2</v>
      </c>
      <c r="U31">
        <v>7.0000000000000007E-2</v>
      </c>
      <c r="V31">
        <v>7.0000000000000007E-2</v>
      </c>
      <c r="W31">
        <v>7.0000000000000007E-2</v>
      </c>
      <c r="X31">
        <v>7.0000000000000007E-2</v>
      </c>
      <c r="Y31">
        <v>7.0000000000000007E-2</v>
      </c>
      <c r="Z31">
        <v>7.0000000000000007E-2</v>
      </c>
      <c r="AA31">
        <v>7.0000000000000007E-2</v>
      </c>
      <c r="AB31">
        <v>7.0000000000000007E-2</v>
      </c>
      <c r="AC31">
        <v>7.0000000000000007E-2</v>
      </c>
      <c r="AD31">
        <v>7.0000000000000007E-2</v>
      </c>
      <c r="AE31">
        <v>7.0000000000000007E-2</v>
      </c>
      <c r="AF31">
        <v>7.0000000000000007E-2</v>
      </c>
      <c r="AG31">
        <v>7.0000000000000007E-2</v>
      </c>
      <c r="AH31">
        <v>7.0000000000000007E-2</v>
      </c>
      <c r="AI31">
        <v>7.0000000000000007E-2</v>
      </c>
      <c r="AJ31">
        <v>7.0000000000000007E-2</v>
      </c>
      <c r="AK31">
        <v>7.0000000000000007E-2</v>
      </c>
      <c r="AL31">
        <v>7.0000000000000007E-2</v>
      </c>
      <c r="AM31">
        <v>7.0000000000000007E-2</v>
      </c>
      <c r="AN31">
        <v>7.0000000000000007E-2</v>
      </c>
      <c r="AO31">
        <v>7.0000000000000007E-2</v>
      </c>
      <c r="AP31">
        <v>7.0000000000000007E-2</v>
      </c>
      <c r="AQ31">
        <v>7.0000000000000007E-2</v>
      </c>
      <c r="AR31">
        <v>7.0000000000000007E-2</v>
      </c>
      <c r="AS31">
        <v>7.0000000000000007E-2</v>
      </c>
      <c r="AT31">
        <v>7.0000000000000007E-2</v>
      </c>
      <c r="AU31">
        <v>7.0000000000000007E-2</v>
      </c>
      <c r="AV31">
        <v>7.0000000000000007E-2</v>
      </c>
      <c r="AW31">
        <v>7.0000000000000007E-2</v>
      </c>
      <c r="AX31">
        <v>7.0000000000000007E-2</v>
      </c>
      <c r="AY31">
        <v>7.0000000000000007E-2</v>
      </c>
      <c r="AZ31">
        <v>7.0000000000000007E-2</v>
      </c>
      <c r="BA31">
        <v>7.0000000000000007E-2</v>
      </c>
      <c r="BB31">
        <v>7.0000000000000007E-2</v>
      </c>
      <c r="BC31">
        <v>7.0000000000000007E-2</v>
      </c>
      <c r="BD31">
        <v>7.0000000000000007E-2</v>
      </c>
      <c r="BE31">
        <v>7.0000000000000007E-2</v>
      </c>
      <c r="BF31">
        <v>7.0000000000000007E-2</v>
      </c>
      <c r="BG31">
        <v>7.0000000000000007E-2</v>
      </c>
      <c r="BH31">
        <v>7.0000000000000007E-2</v>
      </c>
      <c r="BI31">
        <v>7.0000000000000007E-2</v>
      </c>
      <c r="BJ31">
        <v>7.0000000000000007E-2</v>
      </c>
      <c r="BK31">
        <v>7.0000000000000007E-2</v>
      </c>
      <c r="BL31">
        <v>7.0000000000000007E-2</v>
      </c>
      <c r="BM31">
        <v>7.0000000000000007E-2</v>
      </c>
      <c r="BN31">
        <v>7.0000000000000007E-2</v>
      </c>
      <c r="BO31">
        <v>7.0000000000000007E-2</v>
      </c>
      <c r="BP31">
        <v>7.0000000000000007E-2</v>
      </c>
      <c r="BQ31">
        <v>7.0000000000000007E-2</v>
      </c>
      <c r="BR31">
        <v>7.0000000000000007E-2</v>
      </c>
      <c r="BS31">
        <v>7.0000000000000007E-2</v>
      </c>
      <c r="BT31">
        <v>7.0000000000000007E-2</v>
      </c>
      <c r="BU31">
        <v>7.0000000000000007E-2</v>
      </c>
      <c r="BV31">
        <v>7.0000000000000007E-2</v>
      </c>
      <c r="BW31">
        <v>7.0000000000000007E-2</v>
      </c>
      <c r="BX31">
        <v>7.0000000000000007E-2</v>
      </c>
      <c r="BY31">
        <v>7.0000000000000007E-2</v>
      </c>
      <c r="BZ31">
        <v>7.0000000000000007E-2</v>
      </c>
      <c r="CA31">
        <v>7.0000000000000007E-2</v>
      </c>
      <c r="CB31">
        <v>7.0000000000000007E-2</v>
      </c>
      <c r="CC31">
        <v>7.0000000000000007E-2</v>
      </c>
      <c r="CD31">
        <v>7.0000000000000007E-2</v>
      </c>
      <c r="CE31">
        <v>7.0000000000000007E-2</v>
      </c>
      <c r="CF31">
        <v>7.0000000000000007E-2</v>
      </c>
      <c r="CG31">
        <v>7.0000000000000007E-2</v>
      </c>
      <c r="CH31">
        <v>7.0000000000000007E-2</v>
      </c>
      <c r="CI31">
        <v>7.0000000000000007E-2</v>
      </c>
      <c r="CJ31">
        <v>7.0000000000000007E-2</v>
      </c>
      <c r="CK31">
        <v>7.0000000000000007E-2</v>
      </c>
      <c r="CL31">
        <v>7.0000000000000007E-2</v>
      </c>
      <c r="CM31">
        <v>7.0000000000000007E-2</v>
      </c>
      <c r="CN31">
        <v>7.0000000000000007E-2</v>
      </c>
      <c r="CO31">
        <v>7.0000000000000007E-2</v>
      </c>
      <c r="CP31">
        <v>7.0000000000000007E-2</v>
      </c>
      <c r="CQ31">
        <v>7.0000000000000007E-2</v>
      </c>
      <c r="CR31">
        <v>7.0000000000000007E-2</v>
      </c>
      <c r="CS31">
        <v>7.0000000000000007E-2</v>
      </c>
      <c r="CT31">
        <v>7.0000000000000007E-2</v>
      </c>
      <c r="CU31">
        <v>7.0000000000000007E-2</v>
      </c>
      <c r="CV31">
        <v>7.0000000000000007E-2</v>
      </c>
      <c r="CW31">
        <v>7.0000000000000007E-2</v>
      </c>
      <c r="CX31">
        <v>7.0000000000000007E-2</v>
      </c>
      <c r="CY31">
        <v>7.0000000000000007E-2</v>
      </c>
      <c r="CZ31">
        <v>7.0000000000000007E-2</v>
      </c>
      <c r="DA31">
        <v>7.0000000000000007E-2</v>
      </c>
      <c r="DB31">
        <v>7.0000000000000007E-2</v>
      </c>
      <c r="DC31">
        <v>7.0000000000000007E-2</v>
      </c>
      <c r="DD31">
        <v>7.0000000000000007E-2</v>
      </c>
      <c r="DE31">
        <v>7.0000000000000007E-2</v>
      </c>
      <c r="DF31">
        <v>7.0000000000000007E-2</v>
      </c>
      <c r="DG31">
        <v>7.0000000000000007E-2</v>
      </c>
      <c r="DH31">
        <v>7.0000000000000007E-2</v>
      </c>
      <c r="DI31">
        <v>7.0000000000000007E-2</v>
      </c>
      <c r="DJ31">
        <v>7.0000000000000007E-2</v>
      </c>
      <c r="DK31">
        <v>7.0000000000000007E-2</v>
      </c>
      <c r="DL31">
        <v>7.0000000000000007E-2</v>
      </c>
      <c r="DM31">
        <v>7.0000000000000007E-2</v>
      </c>
      <c r="DN31">
        <v>7.0000000000000007E-2</v>
      </c>
      <c r="DO31">
        <v>7.0000000000000007E-2</v>
      </c>
      <c r="DP31">
        <v>7.0000000000000007E-2</v>
      </c>
      <c r="DQ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  <c r="E32">
        <v>7.0000000000000007E-2</v>
      </c>
      <c r="F32">
        <v>7.0000000000000007E-2</v>
      </c>
      <c r="G32">
        <v>7.0000000000000007E-2</v>
      </c>
      <c r="H32">
        <v>7.0000000000000007E-2</v>
      </c>
      <c r="I32">
        <v>7.0000000000000007E-2</v>
      </c>
      <c r="J32">
        <v>7.0000000000000007E-2</v>
      </c>
      <c r="K32">
        <v>7.0000000000000007E-2</v>
      </c>
      <c r="L32">
        <v>7.0000000000000007E-2</v>
      </c>
      <c r="M32">
        <v>7.0000000000000007E-2</v>
      </c>
      <c r="N32">
        <v>7.0000000000000007E-2</v>
      </c>
      <c r="O32">
        <v>7.0000000000000007E-2</v>
      </c>
      <c r="P32">
        <v>7.0000000000000007E-2</v>
      </c>
      <c r="Q32">
        <v>7.0000000000000007E-2</v>
      </c>
      <c r="R32">
        <v>7.0000000000000007E-2</v>
      </c>
      <c r="S32">
        <v>7.0000000000000007E-2</v>
      </c>
      <c r="T32">
        <v>7.0000000000000007E-2</v>
      </c>
      <c r="U32">
        <v>7.0000000000000007E-2</v>
      </c>
      <c r="V32">
        <v>7.0000000000000007E-2</v>
      </c>
      <c r="W32">
        <v>7.0000000000000007E-2</v>
      </c>
      <c r="X32">
        <v>7.0000000000000007E-2</v>
      </c>
      <c r="Y32">
        <v>7.0000000000000007E-2</v>
      </c>
      <c r="Z32">
        <v>7.0000000000000007E-2</v>
      </c>
      <c r="AA32">
        <v>7.0000000000000007E-2</v>
      </c>
      <c r="AB32">
        <v>7.0000000000000007E-2</v>
      </c>
      <c r="AC32">
        <v>7.0000000000000007E-2</v>
      </c>
      <c r="AD32">
        <v>7.0000000000000007E-2</v>
      </c>
      <c r="AE32">
        <v>7.0000000000000007E-2</v>
      </c>
      <c r="AF32">
        <v>7.0000000000000007E-2</v>
      </c>
      <c r="AG32">
        <v>7.0000000000000007E-2</v>
      </c>
      <c r="AH32">
        <v>7.0000000000000007E-2</v>
      </c>
      <c r="AI32">
        <v>7.0000000000000007E-2</v>
      </c>
      <c r="AJ32">
        <v>7.0000000000000007E-2</v>
      </c>
      <c r="AK32">
        <v>7.0000000000000007E-2</v>
      </c>
      <c r="AL32">
        <v>7.0000000000000007E-2</v>
      </c>
      <c r="AM32">
        <v>7.0000000000000007E-2</v>
      </c>
      <c r="AN32">
        <v>7.0000000000000007E-2</v>
      </c>
      <c r="AO32">
        <v>7.0000000000000007E-2</v>
      </c>
      <c r="AP32">
        <v>7.0000000000000007E-2</v>
      </c>
      <c r="AQ32">
        <v>7.0000000000000007E-2</v>
      </c>
      <c r="AR32">
        <v>7.0000000000000007E-2</v>
      </c>
      <c r="AS32">
        <v>7.0000000000000007E-2</v>
      </c>
      <c r="AT32">
        <v>7.0000000000000007E-2</v>
      </c>
      <c r="AU32">
        <v>7.0000000000000007E-2</v>
      </c>
      <c r="AV32">
        <v>7.0000000000000007E-2</v>
      </c>
      <c r="AW32">
        <v>7.0000000000000007E-2</v>
      </c>
      <c r="AX32">
        <v>7.0000000000000007E-2</v>
      </c>
      <c r="AY32">
        <v>7.0000000000000007E-2</v>
      </c>
      <c r="AZ32">
        <v>7.0000000000000007E-2</v>
      </c>
      <c r="BA32">
        <v>7.0000000000000007E-2</v>
      </c>
      <c r="BB32">
        <v>7.0000000000000007E-2</v>
      </c>
      <c r="BC32">
        <v>7.0000000000000007E-2</v>
      </c>
      <c r="BD32">
        <v>7.0000000000000007E-2</v>
      </c>
      <c r="BE32">
        <v>7.0000000000000007E-2</v>
      </c>
      <c r="BF32">
        <v>7.0000000000000007E-2</v>
      </c>
      <c r="BG32">
        <v>7.0000000000000007E-2</v>
      </c>
      <c r="BH32">
        <v>7.0000000000000007E-2</v>
      </c>
      <c r="BI32">
        <v>7.0000000000000007E-2</v>
      </c>
      <c r="BJ32">
        <v>7.0000000000000007E-2</v>
      </c>
      <c r="BK32">
        <v>7.0000000000000007E-2</v>
      </c>
      <c r="BL32">
        <v>7.0000000000000007E-2</v>
      </c>
      <c r="BM32">
        <v>7.0000000000000007E-2</v>
      </c>
      <c r="BN32">
        <v>7.0000000000000007E-2</v>
      </c>
      <c r="BO32">
        <v>7.0000000000000007E-2</v>
      </c>
      <c r="BP32">
        <v>7.0000000000000007E-2</v>
      </c>
      <c r="BQ32">
        <v>7.0000000000000007E-2</v>
      </c>
      <c r="BR32">
        <v>7.0000000000000007E-2</v>
      </c>
      <c r="BS32">
        <v>7.0000000000000007E-2</v>
      </c>
      <c r="BT32">
        <v>7.0000000000000007E-2</v>
      </c>
      <c r="BU32">
        <v>7.0000000000000007E-2</v>
      </c>
      <c r="BV32">
        <v>7.0000000000000007E-2</v>
      </c>
      <c r="BW32">
        <v>7.0000000000000007E-2</v>
      </c>
      <c r="BX32">
        <v>7.0000000000000007E-2</v>
      </c>
      <c r="BY32">
        <v>7.0000000000000007E-2</v>
      </c>
      <c r="BZ32">
        <v>7.0000000000000007E-2</v>
      </c>
      <c r="CA32">
        <v>7.0000000000000007E-2</v>
      </c>
      <c r="CB32">
        <v>7.0000000000000007E-2</v>
      </c>
      <c r="CC32">
        <v>7.0000000000000007E-2</v>
      </c>
      <c r="CD32">
        <v>7.0000000000000007E-2</v>
      </c>
      <c r="CE32">
        <v>7.0000000000000007E-2</v>
      </c>
      <c r="CF32">
        <v>7.0000000000000007E-2</v>
      </c>
      <c r="CG32">
        <v>7.0000000000000007E-2</v>
      </c>
      <c r="CH32">
        <v>7.0000000000000007E-2</v>
      </c>
      <c r="CI32">
        <v>7.0000000000000007E-2</v>
      </c>
      <c r="CJ32">
        <v>7.0000000000000007E-2</v>
      </c>
      <c r="CK32">
        <v>7.0000000000000007E-2</v>
      </c>
      <c r="CL32">
        <v>7.0000000000000007E-2</v>
      </c>
      <c r="CM32">
        <v>7.0000000000000007E-2</v>
      </c>
      <c r="CN32">
        <v>7.0000000000000007E-2</v>
      </c>
      <c r="CO32">
        <v>7.0000000000000007E-2</v>
      </c>
      <c r="CP32">
        <v>7.0000000000000007E-2</v>
      </c>
      <c r="CQ32">
        <v>7.0000000000000007E-2</v>
      </c>
      <c r="CR32">
        <v>7.0000000000000007E-2</v>
      </c>
      <c r="CS32">
        <v>7.0000000000000007E-2</v>
      </c>
      <c r="CT32">
        <v>7.0000000000000007E-2</v>
      </c>
      <c r="CU32">
        <v>7.0000000000000007E-2</v>
      </c>
      <c r="CV32">
        <v>7.0000000000000007E-2</v>
      </c>
      <c r="CW32">
        <v>7.0000000000000007E-2</v>
      </c>
      <c r="CX32">
        <v>7.0000000000000007E-2</v>
      </c>
      <c r="CY32">
        <v>7.0000000000000007E-2</v>
      </c>
      <c r="CZ32">
        <v>7.0000000000000007E-2</v>
      </c>
      <c r="DA32">
        <v>7.0000000000000007E-2</v>
      </c>
      <c r="DB32">
        <v>7.0000000000000007E-2</v>
      </c>
      <c r="DC32">
        <v>7.0000000000000007E-2</v>
      </c>
      <c r="DD32">
        <v>7.0000000000000007E-2</v>
      </c>
      <c r="DE32">
        <v>7.0000000000000007E-2</v>
      </c>
      <c r="DF32">
        <v>7.0000000000000007E-2</v>
      </c>
      <c r="DG32">
        <v>7.0000000000000007E-2</v>
      </c>
      <c r="DH32">
        <v>7.0000000000000007E-2</v>
      </c>
      <c r="DI32">
        <v>7.0000000000000007E-2</v>
      </c>
      <c r="DJ32">
        <v>7.0000000000000007E-2</v>
      </c>
      <c r="DK32">
        <v>7.0000000000000007E-2</v>
      </c>
      <c r="DL32">
        <v>7.0000000000000007E-2</v>
      </c>
      <c r="DM32">
        <v>7.0000000000000007E-2</v>
      </c>
      <c r="DN32">
        <v>7.0000000000000007E-2</v>
      </c>
      <c r="DO32">
        <v>7.0000000000000007E-2</v>
      </c>
      <c r="DP32">
        <v>7.0000000000000007E-2</v>
      </c>
      <c r="DQ32">
        <v>7.0000000000000007E-2</v>
      </c>
    </row>
    <row r="33" spans="1:168" x14ac:dyDescent="0.3">
      <c r="A33" t="s">
        <v>30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</row>
    <row r="34" spans="1:168" x14ac:dyDescent="0.3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</row>
    <row r="35" spans="1:168" x14ac:dyDescent="0.3">
      <c r="A35" t="s">
        <v>32</v>
      </c>
      <c r="B35" s="3">
        <f>B40/1000/24/INDEX($B$58:$C$58,1,MATCH(B$43,$B$53:$C$53,0))/INDEX($B$57:$C$57,1,MATCH(B$43,$B$53:$C$53,0))/INDEX($B$54:$C$54,1,MATCH(B$43,$B$53:$C$53,0))-B47</f>
        <v>0.21113830595633468</v>
      </c>
      <c r="C35" s="3">
        <f t="shared" ref="C35:BN35" si="18">C40/1000/24/INDEX($B$58:$C$58,1,MATCH(C$43,$B$53:$C$53,0))/INDEX($B$57:$C$57,1,MATCH(C$43,$B$53:$C$53,0))/INDEX($B$54:$C$54,1,MATCH(C$43,$B$53:$C$53,0))-C47</f>
        <v>0.29299579725001068</v>
      </c>
      <c r="D35" s="3">
        <f t="shared" si="18"/>
        <v>0.18270083721828245</v>
      </c>
      <c r="E35" s="3">
        <f t="shared" si="18"/>
        <v>0.1461970013085937</v>
      </c>
      <c r="F35" s="3">
        <f t="shared" si="18"/>
        <v>0.11008164895982316</v>
      </c>
      <c r="G35" s="3">
        <f t="shared" si="18"/>
        <v>0.11500845470670536</v>
      </c>
      <c r="H35" s="3">
        <f t="shared" si="18"/>
        <v>0.17006827508105699</v>
      </c>
      <c r="I35" s="3">
        <f t="shared" si="18"/>
        <v>0.1403709236062618</v>
      </c>
      <c r="J35" s="3">
        <f t="shared" si="18"/>
        <v>0.20041596940004039</v>
      </c>
      <c r="K35" s="3">
        <f t="shared" si="18"/>
        <v>7.6699447888238556E-2</v>
      </c>
      <c r="L35" s="3">
        <f t="shared" si="18"/>
        <v>0.14780039527325589</v>
      </c>
      <c r="M35" s="3">
        <f t="shared" si="18"/>
        <v>0.20827618964297145</v>
      </c>
      <c r="N35" s="3">
        <f t="shared" si="18"/>
        <v>0.16492172617320019</v>
      </c>
      <c r="O35" s="3">
        <f t="shared" si="18"/>
        <v>0.21916690976766656</v>
      </c>
      <c r="P35" s="3">
        <f t="shared" si="18"/>
        <v>0.14660560526564184</v>
      </c>
      <c r="Q35" s="3">
        <f t="shared" si="18"/>
        <v>5.1956094919430873E-2</v>
      </c>
      <c r="R35" s="3">
        <f t="shared" si="18"/>
        <v>9.1536867989413309E-2</v>
      </c>
      <c r="S35" s="3">
        <f t="shared" si="18"/>
        <v>0.20912398804587234</v>
      </c>
      <c r="T35" s="3">
        <f t="shared" si="18"/>
        <v>0.15648809762499838</v>
      </c>
      <c r="U35" s="3">
        <f t="shared" si="18"/>
        <v>0.134158672673515</v>
      </c>
      <c r="V35" s="3">
        <f t="shared" si="18"/>
        <v>0.15389748045348917</v>
      </c>
      <c r="W35" s="3">
        <f t="shared" si="18"/>
        <v>7.5786005430501194E-2</v>
      </c>
      <c r="X35" s="3">
        <f t="shared" si="18"/>
        <v>9.6045619111945771E-2</v>
      </c>
      <c r="Y35" s="3">
        <f t="shared" si="18"/>
        <v>0.13498125680398981</v>
      </c>
      <c r="Z35" s="3">
        <f t="shared" si="18"/>
        <v>0.38567034743948919</v>
      </c>
      <c r="AA35" s="3">
        <f t="shared" si="18"/>
        <v>0.35596491909048644</v>
      </c>
      <c r="AB35" s="3">
        <f t="shared" si="18"/>
        <v>0.44337067930385676</v>
      </c>
      <c r="AC35" s="3">
        <f t="shared" si="18"/>
        <v>0.31296753837813279</v>
      </c>
      <c r="AD35" s="3">
        <f t="shared" si="18"/>
        <v>0.33904816656327785</v>
      </c>
      <c r="AE35" s="3">
        <f t="shared" si="18"/>
        <v>0.51983870390162412</v>
      </c>
      <c r="AF35" s="3">
        <f t="shared" si="18"/>
        <v>0.2852172438971784</v>
      </c>
      <c r="AG35" s="3">
        <f t="shared" si="18"/>
        <v>0.32455755349363519</v>
      </c>
      <c r="AH35" s="3">
        <f t="shared" si="18"/>
        <v>0.16254085055962192</v>
      </c>
      <c r="AI35" s="3">
        <f t="shared" si="18"/>
        <v>0.16254085055962192</v>
      </c>
      <c r="AJ35" s="3">
        <f t="shared" si="18"/>
        <v>0.27872809579477364</v>
      </c>
      <c r="AK35" s="3">
        <f t="shared" si="18"/>
        <v>0.25117497604493977</v>
      </c>
      <c r="AL35" s="3">
        <f t="shared" si="18"/>
        <v>0.21971104592141996</v>
      </c>
      <c r="AM35" s="3">
        <f t="shared" si="18"/>
        <v>0.24405570914929023</v>
      </c>
      <c r="AN35" s="3">
        <f t="shared" si="18"/>
        <v>0.16760073588135868</v>
      </c>
      <c r="AO35" s="3">
        <f t="shared" si="18"/>
        <v>0.23242038421154426</v>
      </c>
      <c r="AP35" s="3">
        <f t="shared" si="18"/>
        <v>0.24439483561989805</v>
      </c>
      <c r="AQ35" s="3">
        <f t="shared" si="18"/>
        <v>0.23077601708766701</v>
      </c>
      <c r="AR35" s="3">
        <f t="shared" si="18"/>
        <v>0.30138049274776935</v>
      </c>
      <c r="AS35" s="3">
        <f t="shared" si="18"/>
        <v>0.20769496196271622</v>
      </c>
      <c r="AT35" s="3">
        <f t="shared" si="18"/>
        <v>0.20660288140911726</v>
      </c>
      <c r="AU35" s="3">
        <f t="shared" si="18"/>
        <v>0.26992198152372143</v>
      </c>
      <c r="AV35" s="3">
        <f t="shared" si="18"/>
        <v>0.28163841092927644</v>
      </c>
      <c r="AW35" s="3">
        <f t="shared" si="18"/>
        <v>0.22021424163365216</v>
      </c>
      <c r="AX35" s="3">
        <f t="shared" si="18"/>
        <v>0.21133352535873362</v>
      </c>
      <c r="AY35" s="3">
        <f t="shared" si="18"/>
        <v>0.22021424163365252</v>
      </c>
      <c r="AZ35" s="3">
        <f t="shared" si="18"/>
        <v>0.25492950711432044</v>
      </c>
      <c r="BA35" s="3">
        <f t="shared" si="18"/>
        <v>0.29049599500371998</v>
      </c>
      <c r="BB35" s="3">
        <f t="shared" si="18"/>
        <v>0.20851851137206323</v>
      </c>
      <c r="BC35" s="3">
        <f t="shared" si="18"/>
        <v>0.20851851137206323</v>
      </c>
      <c r="BD35" s="3">
        <f t="shared" si="18"/>
        <v>0.23205497871128547</v>
      </c>
      <c r="BE35" s="3">
        <f t="shared" si="18"/>
        <v>0.20851851137206273</v>
      </c>
      <c r="BF35" s="3">
        <f t="shared" si="18"/>
        <v>0.20851851137206323</v>
      </c>
      <c r="BG35" s="3">
        <f t="shared" si="18"/>
        <v>0.12403267289103086</v>
      </c>
      <c r="BH35" s="3">
        <f t="shared" si="18"/>
        <v>0.20504659158499816</v>
      </c>
      <c r="BI35" s="3">
        <f t="shared" si="18"/>
        <v>0.23444029166074989</v>
      </c>
      <c r="BJ35" s="3">
        <f t="shared" si="18"/>
        <v>0.3075698873774958</v>
      </c>
      <c r="BK35" s="3">
        <f t="shared" si="18"/>
        <v>0.20504659158499786</v>
      </c>
      <c r="BL35" s="3">
        <f t="shared" si="18"/>
        <v>0.3075698873774958</v>
      </c>
      <c r="BM35" s="3">
        <f t="shared" si="18"/>
        <v>0.2733954554466631</v>
      </c>
      <c r="BN35" s="3">
        <f t="shared" si="18"/>
        <v>0.20504659158499816</v>
      </c>
      <c r="BO35" s="3">
        <f t="shared" ref="BO35:DQ35" si="19">BO40/1000/24/INDEX($B$58:$C$58,1,MATCH(BO$43,$B$53:$C$53,0))/INDEX($B$57:$C$57,1,MATCH(BO$43,$B$53:$C$53,0))/INDEX($B$54:$C$54,1,MATCH(BO$43,$B$53:$C$53,0))-BO47</f>
        <v>0.20504659158499816</v>
      </c>
      <c r="BP35" s="3">
        <f t="shared" si="19"/>
        <v>0.22766156229861967</v>
      </c>
      <c r="BQ35" s="3">
        <f t="shared" si="19"/>
        <v>0.18335681757720484</v>
      </c>
      <c r="BR35" s="3">
        <f t="shared" si="19"/>
        <v>0.29549095534505981</v>
      </c>
      <c r="BS35" s="3">
        <f t="shared" si="19"/>
        <v>0.24046457166154897</v>
      </c>
      <c r="BT35" s="3">
        <f t="shared" si="19"/>
        <v>0.37476273075928179</v>
      </c>
      <c r="BU35" s="3">
        <f t="shared" si="19"/>
        <v>0.20168908078520584</v>
      </c>
      <c r="BV35" s="3">
        <f t="shared" si="19"/>
        <v>0.23445303701028331</v>
      </c>
      <c r="BW35" s="3">
        <f t="shared" si="19"/>
        <v>0.21658313010532709</v>
      </c>
      <c r="BX35" s="3">
        <f t="shared" si="19"/>
        <v>0.24812905709678834</v>
      </c>
      <c r="BY35" s="3">
        <f t="shared" si="19"/>
        <v>0.22055204938713771</v>
      </c>
      <c r="BZ35" s="3">
        <f t="shared" si="19"/>
        <v>0.14462520280833926</v>
      </c>
      <c r="CA35" s="3">
        <f t="shared" si="19"/>
        <v>0.1047136468774488</v>
      </c>
      <c r="CB35" s="3">
        <f t="shared" si="19"/>
        <v>6.8348863879107449E-2</v>
      </c>
      <c r="CC35" s="3">
        <f t="shared" si="19"/>
        <v>0.12491934554878886</v>
      </c>
      <c r="CD35" s="3">
        <f t="shared" si="19"/>
        <v>0.31688254676790023</v>
      </c>
      <c r="CE35" s="3">
        <f t="shared" si="19"/>
        <v>0.36512879474842258</v>
      </c>
      <c r="CF35" s="3">
        <f t="shared" si="19"/>
        <v>0.37373294031992416</v>
      </c>
      <c r="CG35" s="3">
        <f t="shared" si="19"/>
        <v>0.26554708926823367</v>
      </c>
      <c r="CH35" s="3">
        <f t="shared" si="19"/>
        <v>0.25056589882552033</v>
      </c>
      <c r="CI35" s="3">
        <f t="shared" si="19"/>
        <v>0.24976174366691503</v>
      </c>
      <c r="CJ35" s="3">
        <f t="shared" si="19"/>
        <v>0.30094074519829461</v>
      </c>
      <c r="CK35" s="3">
        <f t="shared" si="19"/>
        <v>0.28944477147062203</v>
      </c>
      <c r="CL35" s="3">
        <f t="shared" si="19"/>
        <v>0.23695920131747697</v>
      </c>
      <c r="CM35" s="3">
        <f t="shared" si="19"/>
        <v>0.26378203181822074</v>
      </c>
      <c r="CN35" s="3">
        <f t="shared" si="19"/>
        <v>0.19762820489190358</v>
      </c>
      <c r="CO35" s="3">
        <f t="shared" si="19"/>
        <v>0.19579663832336758</v>
      </c>
      <c r="CP35" s="3">
        <f t="shared" si="19"/>
        <v>0.27606399350574129</v>
      </c>
      <c r="CQ35" s="3">
        <f t="shared" si="19"/>
        <v>0.24917976059602689</v>
      </c>
      <c r="CR35" s="3">
        <f t="shared" si="19"/>
        <v>0.23149155581679196</v>
      </c>
      <c r="CS35" s="3">
        <f t="shared" si="19"/>
        <v>0.2594198886403184</v>
      </c>
      <c r="CT35" s="3">
        <f t="shared" si="19"/>
        <v>0.26450638180181479</v>
      </c>
      <c r="CU35" s="3">
        <f t="shared" si="19"/>
        <v>0.22270813533794157</v>
      </c>
      <c r="CV35" s="3">
        <f t="shared" si="19"/>
        <v>0.28971482239157592</v>
      </c>
      <c r="CW35" s="3">
        <f t="shared" si="19"/>
        <v>0.20918045030824975</v>
      </c>
      <c r="CX35" s="3">
        <f t="shared" si="19"/>
        <v>0.27846597445354265</v>
      </c>
      <c r="CY35" s="3">
        <f t="shared" si="19"/>
        <v>0.23205497871128539</v>
      </c>
      <c r="CZ35" s="3">
        <f t="shared" si="19"/>
        <v>0.20918045030824986</v>
      </c>
      <c r="DA35" s="3">
        <f t="shared" si="19"/>
        <v>0.18564398296902829</v>
      </c>
      <c r="DB35" s="3">
        <f t="shared" si="19"/>
        <v>0.23444029166074964</v>
      </c>
      <c r="DC35" s="3">
        <f t="shared" si="19"/>
        <v>0.27462661513958486</v>
      </c>
      <c r="DD35" s="3">
        <f t="shared" si="19"/>
        <v>0.2663349472034226</v>
      </c>
      <c r="DE35" s="3">
        <f t="shared" si="19"/>
        <v>0.23183918777265597</v>
      </c>
      <c r="DF35" s="3">
        <f t="shared" si="19"/>
        <v>0.33126110831952504</v>
      </c>
      <c r="DG35" s="3">
        <f t="shared" si="19"/>
        <v>0.23505610611310115</v>
      </c>
      <c r="DH35" s="3">
        <f t="shared" si="19"/>
        <v>0.30246516074194346</v>
      </c>
      <c r="DI35" s="3">
        <f t="shared" si="19"/>
        <v>0.30640946904394206</v>
      </c>
      <c r="DJ35" s="3">
        <f t="shared" si="19"/>
        <v>0.27488252361413767</v>
      </c>
      <c r="DK35" s="3">
        <f t="shared" si="19"/>
        <v>0.34268365917339838</v>
      </c>
      <c r="DL35" s="3">
        <f t="shared" si="19"/>
        <v>0.25954401050137826</v>
      </c>
      <c r="DM35" s="3">
        <f t="shared" si="19"/>
        <v>0.28130755740205254</v>
      </c>
      <c r="DN35" s="3">
        <f t="shared" si="19"/>
        <v>0.29690468187740598</v>
      </c>
      <c r="DO35" s="3">
        <f t="shared" si="19"/>
        <v>0.17406558631033042</v>
      </c>
      <c r="DP35" s="3">
        <f t="shared" si="19"/>
        <v>0.3225358402611741</v>
      </c>
      <c r="DQ35" s="3">
        <f t="shared" si="19"/>
        <v>4.5493357992494446E-2</v>
      </c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</row>
    <row r="36" spans="1:168" x14ac:dyDescent="0.3">
      <c r="A36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</row>
    <row r="37" spans="1:168" x14ac:dyDescent="0.3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</row>
    <row r="38" spans="1:168" x14ac:dyDescent="0.3">
      <c r="A38" t="s">
        <v>487</v>
      </c>
      <c r="B38">
        <f>1-B45</f>
        <v>1</v>
      </c>
      <c r="C38">
        <f t="shared" ref="C38:BN38" si="20">1-C45</f>
        <v>1</v>
      </c>
      <c r="D38">
        <f t="shared" si="20"/>
        <v>1</v>
      </c>
      <c r="E38">
        <f t="shared" si="20"/>
        <v>1</v>
      </c>
      <c r="F38">
        <f t="shared" si="20"/>
        <v>1</v>
      </c>
      <c r="G38">
        <f t="shared" si="20"/>
        <v>1</v>
      </c>
      <c r="H38">
        <f t="shared" si="20"/>
        <v>1</v>
      </c>
      <c r="I38">
        <f t="shared" si="20"/>
        <v>1</v>
      </c>
      <c r="J38">
        <f t="shared" si="20"/>
        <v>1</v>
      </c>
      <c r="K38">
        <f t="shared" si="20"/>
        <v>1</v>
      </c>
      <c r="L38">
        <f t="shared" si="20"/>
        <v>1</v>
      </c>
      <c r="M38">
        <f t="shared" si="20"/>
        <v>1</v>
      </c>
      <c r="N38">
        <f t="shared" si="20"/>
        <v>1</v>
      </c>
      <c r="O38">
        <f t="shared" si="20"/>
        <v>1</v>
      </c>
      <c r="P38">
        <f t="shared" si="20"/>
        <v>1</v>
      </c>
      <c r="Q38">
        <f t="shared" si="20"/>
        <v>1</v>
      </c>
      <c r="R38">
        <f t="shared" si="20"/>
        <v>1</v>
      </c>
      <c r="S38">
        <f t="shared" si="20"/>
        <v>1</v>
      </c>
      <c r="T38">
        <f t="shared" si="20"/>
        <v>1</v>
      </c>
      <c r="U38">
        <f t="shared" si="20"/>
        <v>1</v>
      </c>
      <c r="V38">
        <f t="shared" si="20"/>
        <v>1</v>
      </c>
      <c r="W38">
        <f t="shared" si="20"/>
        <v>1</v>
      </c>
      <c r="X38">
        <f t="shared" si="20"/>
        <v>1</v>
      </c>
      <c r="Y38">
        <f t="shared" si="20"/>
        <v>1</v>
      </c>
      <c r="Z38">
        <f t="shared" si="20"/>
        <v>0</v>
      </c>
      <c r="AA38">
        <f t="shared" si="20"/>
        <v>0</v>
      </c>
      <c r="AB38">
        <f t="shared" si="20"/>
        <v>0</v>
      </c>
      <c r="AC38">
        <f t="shared" si="20"/>
        <v>0</v>
      </c>
      <c r="AD38">
        <f t="shared" si="20"/>
        <v>0</v>
      </c>
      <c r="AE38">
        <f t="shared" si="20"/>
        <v>0</v>
      </c>
      <c r="AF38">
        <f t="shared" si="20"/>
        <v>0</v>
      </c>
      <c r="AG38">
        <f t="shared" si="20"/>
        <v>0</v>
      </c>
      <c r="AH38">
        <f t="shared" si="20"/>
        <v>1</v>
      </c>
      <c r="AI38">
        <f t="shared" si="20"/>
        <v>1</v>
      </c>
      <c r="AJ38">
        <f t="shared" si="20"/>
        <v>0</v>
      </c>
      <c r="AK38">
        <f t="shared" si="20"/>
        <v>1</v>
      </c>
      <c r="AL38">
        <f t="shared" si="20"/>
        <v>1</v>
      </c>
      <c r="AM38">
        <f t="shared" si="20"/>
        <v>1</v>
      </c>
      <c r="AN38">
        <f t="shared" si="20"/>
        <v>1</v>
      </c>
      <c r="AO38">
        <f t="shared" si="20"/>
        <v>1</v>
      </c>
      <c r="AP38">
        <f t="shared" si="20"/>
        <v>1</v>
      </c>
      <c r="AQ38">
        <f t="shared" si="20"/>
        <v>1</v>
      </c>
      <c r="AR38">
        <f t="shared" si="20"/>
        <v>0</v>
      </c>
      <c r="AS38">
        <f t="shared" si="20"/>
        <v>1</v>
      </c>
      <c r="AT38">
        <f t="shared" si="20"/>
        <v>1</v>
      </c>
      <c r="AU38">
        <f t="shared" si="20"/>
        <v>0</v>
      </c>
      <c r="AV38">
        <f t="shared" si="20"/>
        <v>0</v>
      </c>
      <c r="AW38">
        <f t="shared" si="20"/>
        <v>1</v>
      </c>
      <c r="AX38">
        <f t="shared" si="20"/>
        <v>1</v>
      </c>
      <c r="AY38">
        <f t="shared" si="20"/>
        <v>1</v>
      </c>
      <c r="AZ38">
        <f t="shared" si="20"/>
        <v>1</v>
      </c>
      <c r="BA38">
        <f t="shared" si="20"/>
        <v>0</v>
      </c>
      <c r="BB38">
        <f t="shared" si="20"/>
        <v>1</v>
      </c>
      <c r="BC38">
        <f t="shared" si="20"/>
        <v>1</v>
      </c>
      <c r="BD38">
        <f t="shared" si="20"/>
        <v>1</v>
      </c>
      <c r="BE38">
        <f t="shared" si="20"/>
        <v>1</v>
      </c>
      <c r="BF38">
        <f t="shared" si="20"/>
        <v>1</v>
      </c>
      <c r="BG38">
        <f t="shared" si="20"/>
        <v>1</v>
      </c>
      <c r="BH38">
        <f t="shared" si="20"/>
        <v>1</v>
      </c>
      <c r="BI38">
        <f t="shared" si="20"/>
        <v>1</v>
      </c>
      <c r="BJ38">
        <f t="shared" si="20"/>
        <v>0</v>
      </c>
      <c r="BK38">
        <f t="shared" si="20"/>
        <v>1</v>
      </c>
      <c r="BL38">
        <f t="shared" si="20"/>
        <v>0</v>
      </c>
      <c r="BM38">
        <f t="shared" si="20"/>
        <v>0</v>
      </c>
      <c r="BN38">
        <f t="shared" si="20"/>
        <v>1</v>
      </c>
      <c r="BO38">
        <f t="shared" ref="BO38:DQ38" si="21">1-BO45</f>
        <v>1</v>
      </c>
      <c r="BP38">
        <f t="shared" si="21"/>
        <v>1</v>
      </c>
      <c r="BQ38">
        <f t="shared" si="21"/>
        <v>1</v>
      </c>
      <c r="BR38">
        <f t="shared" si="21"/>
        <v>0</v>
      </c>
      <c r="BS38">
        <f t="shared" si="21"/>
        <v>1</v>
      </c>
      <c r="BT38">
        <f t="shared" si="21"/>
        <v>0</v>
      </c>
      <c r="BU38">
        <f t="shared" si="21"/>
        <v>1</v>
      </c>
      <c r="BV38">
        <f t="shared" si="21"/>
        <v>1</v>
      </c>
      <c r="BW38">
        <f t="shared" si="21"/>
        <v>1</v>
      </c>
      <c r="BX38">
        <f t="shared" si="21"/>
        <v>1</v>
      </c>
      <c r="BY38">
        <f t="shared" si="21"/>
        <v>1</v>
      </c>
      <c r="BZ38">
        <f t="shared" si="21"/>
        <v>1</v>
      </c>
      <c r="CA38">
        <f t="shared" si="21"/>
        <v>1</v>
      </c>
      <c r="CB38">
        <f t="shared" si="21"/>
        <v>1</v>
      </c>
      <c r="CC38">
        <f t="shared" si="21"/>
        <v>1</v>
      </c>
      <c r="CD38">
        <f t="shared" si="21"/>
        <v>0</v>
      </c>
      <c r="CE38">
        <f t="shared" si="21"/>
        <v>0</v>
      </c>
      <c r="CF38">
        <f t="shared" si="21"/>
        <v>0</v>
      </c>
      <c r="CG38">
        <f t="shared" si="21"/>
        <v>0</v>
      </c>
      <c r="CH38">
        <f t="shared" si="21"/>
        <v>1</v>
      </c>
      <c r="CI38">
        <f t="shared" si="21"/>
        <v>1</v>
      </c>
      <c r="CJ38">
        <f t="shared" si="21"/>
        <v>0</v>
      </c>
      <c r="CK38">
        <f t="shared" si="21"/>
        <v>0</v>
      </c>
      <c r="CL38">
        <f t="shared" si="21"/>
        <v>1</v>
      </c>
      <c r="CM38">
        <f t="shared" si="21"/>
        <v>0</v>
      </c>
      <c r="CN38">
        <f t="shared" si="21"/>
        <v>1</v>
      </c>
      <c r="CO38">
        <f t="shared" si="21"/>
        <v>1</v>
      </c>
      <c r="CP38">
        <f t="shared" si="21"/>
        <v>0</v>
      </c>
      <c r="CQ38">
        <f t="shared" si="21"/>
        <v>1</v>
      </c>
      <c r="CR38">
        <f t="shared" si="21"/>
        <v>1</v>
      </c>
      <c r="CS38">
        <f t="shared" si="21"/>
        <v>0</v>
      </c>
      <c r="CT38">
        <f t="shared" si="21"/>
        <v>0</v>
      </c>
      <c r="CU38">
        <f t="shared" si="21"/>
        <v>1</v>
      </c>
      <c r="CV38">
        <f t="shared" si="21"/>
        <v>0</v>
      </c>
      <c r="CW38">
        <f t="shared" si="21"/>
        <v>1</v>
      </c>
      <c r="CX38">
        <f t="shared" si="21"/>
        <v>0</v>
      </c>
      <c r="CY38">
        <f t="shared" si="21"/>
        <v>1</v>
      </c>
      <c r="CZ38">
        <f t="shared" si="21"/>
        <v>1</v>
      </c>
      <c r="DA38">
        <f t="shared" si="21"/>
        <v>1</v>
      </c>
      <c r="DB38">
        <f t="shared" si="21"/>
        <v>1</v>
      </c>
      <c r="DC38">
        <f t="shared" si="21"/>
        <v>0</v>
      </c>
      <c r="DD38">
        <f t="shared" si="21"/>
        <v>0</v>
      </c>
      <c r="DE38">
        <f t="shared" si="21"/>
        <v>1</v>
      </c>
      <c r="DF38">
        <f t="shared" si="21"/>
        <v>0</v>
      </c>
      <c r="DG38">
        <f t="shared" si="21"/>
        <v>1</v>
      </c>
      <c r="DH38">
        <f t="shared" si="21"/>
        <v>0</v>
      </c>
      <c r="DI38">
        <f t="shared" si="21"/>
        <v>0</v>
      </c>
      <c r="DJ38">
        <f t="shared" si="21"/>
        <v>0</v>
      </c>
      <c r="DK38">
        <f t="shared" si="21"/>
        <v>0</v>
      </c>
      <c r="DL38">
        <f t="shared" si="21"/>
        <v>0</v>
      </c>
      <c r="DM38">
        <f t="shared" si="21"/>
        <v>0</v>
      </c>
      <c r="DN38">
        <f t="shared" si="21"/>
        <v>0</v>
      </c>
      <c r="DO38">
        <f t="shared" si="21"/>
        <v>1</v>
      </c>
      <c r="DP38">
        <f t="shared" si="21"/>
        <v>0</v>
      </c>
      <c r="DQ38">
        <f t="shared" si="21"/>
        <v>1</v>
      </c>
    </row>
    <row r="40" spans="1:168" x14ac:dyDescent="0.3">
      <c r="A40" t="s">
        <v>495</v>
      </c>
      <c r="B40">
        <v>288.83720254826579</v>
      </c>
      <c r="C40">
        <v>400.81825063801455</v>
      </c>
      <c r="D40">
        <v>249.93474531461035</v>
      </c>
      <c r="E40">
        <v>199.99749779015619</v>
      </c>
      <c r="F40">
        <v>150.59169577703807</v>
      </c>
      <c r="G40">
        <v>157.33156603877291</v>
      </c>
      <c r="H40">
        <v>232.65340031088596</v>
      </c>
      <c r="I40">
        <v>192.02742349336614</v>
      </c>
      <c r="J40">
        <v>274.16904613925527</v>
      </c>
      <c r="K40">
        <v>104.92484471111034</v>
      </c>
      <c r="L40">
        <v>202.19094073381402</v>
      </c>
      <c r="M40">
        <v>284.92182743158492</v>
      </c>
      <c r="N40">
        <v>225.61292140493782</v>
      </c>
      <c r="O40">
        <v>299.82033256216783</v>
      </c>
      <c r="P40">
        <v>200.55646800339801</v>
      </c>
      <c r="Q40">
        <v>71.075937849781425</v>
      </c>
      <c r="R40">
        <v>125.2224354095174</v>
      </c>
      <c r="S40">
        <v>286.08161564675333</v>
      </c>
      <c r="T40">
        <v>214.07571755099775</v>
      </c>
      <c r="U40">
        <v>183.5290642173685</v>
      </c>
      <c r="V40">
        <v>210.53175326037314</v>
      </c>
      <c r="W40">
        <v>103.67525542892562</v>
      </c>
      <c r="X40">
        <v>131.39040694514182</v>
      </c>
      <c r="Y40">
        <v>184.65435930785807</v>
      </c>
      <c r="Z40">
        <v>527.59703529722117</v>
      </c>
      <c r="AA40">
        <v>486.96000931578538</v>
      </c>
      <c r="AB40">
        <v>606.53108928767597</v>
      </c>
      <c r="AC40">
        <v>428.13959250128562</v>
      </c>
      <c r="AD40">
        <v>463.817891858564</v>
      </c>
      <c r="AE40">
        <v>711.13934693742181</v>
      </c>
      <c r="AF40">
        <v>390.17718965134003</v>
      </c>
      <c r="AG40">
        <v>443.99473317929284</v>
      </c>
      <c r="AH40">
        <v>222.35588356556281</v>
      </c>
      <c r="AI40">
        <v>222.35588356556281</v>
      </c>
      <c r="AJ40">
        <v>381.30003504725033</v>
      </c>
      <c r="AK40">
        <v>343.60736722947752</v>
      </c>
      <c r="AL40">
        <v>300.56471082050246</v>
      </c>
      <c r="AM40">
        <v>333.86821011622902</v>
      </c>
      <c r="AN40">
        <v>229.27780668569866</v>
      </c>
      <c r="AO40">
        <v>317.95108560139249</v>
      </c>
      <c r="AP40">
        <v>334.33213512802052</v>
      </c>
      <c r="AQ40">
        <v>315.70159137592844</v>
      </c>
      <c r="AR40">
        <v>412.28851407894837</v>
      </c>
      <c r="AS40">
        <v>284.12670796499577</v>
      </c>
      <c r="AT40">
        <v>282.63274176767237</v>
      </c>
      <c r="AU40">
        <v>369.25327072445083</v>
      </c>
      <c r="AV40">
        <v>385.2813461512502</v>
      </c>
      <c r="AW40">
        <v>301.25308255483611</v>
      </c>
      <c r="AX40">
        <v>289.10426269074759</v>
      </c>
      <c r="AY40">
        <v>301.25308255483662</v>
      </c>
      <c r="AZ40">
        <v>348.74356573239032</v>
      </c>
      <c r="BA40">
        <v>397.39852116508888</v>
      </c>
      <c r="BB40">
        <v>285.25332355698248</v>
      </c>
      <c r="BC40">
        <v>285.25332355698248</v>
      </c>
      <c r="BD40">
        <v>317.45121087703848</v>
      </c>
      <c r="BE40">
        <v>285.2533235569818</v>
      </c>
      <c r="BF40">
        <v>285.25332355698248</v>
      </c>
      <c r="BG40">
        <v>169.6766965149302</v>
      </c>
      <c r="BH40">
        <v>280.50373728827748</v>
      </c>
      <c r="BI40">
        <v>320.71431899190583</v>
      </c>
      <c r="BJ40">
        <v>420.75560593241426</v>
      </c>
      <c r="BK40">
        <v>280.50373728827702</v>
      </c>
      <c r="BL40">
        <v>420.75560593241426</v>
      </c>
      <c r="BM40">
        <v>374.00498305103508</v>
      </c>
      <c r="BN40">
        <v>280.50373728827748</v>
      </c>
      <c r="BO40">
        <v>280.50373728827748</v>
      </c>
      <c r="BP40">
        <v>311.44101722451165</v>
      </c>
      <c r="BQ40">
        <v>250.83212644561621</v>
      </c>
      <c r="BR40">
        <v>404.23162691204186</v>
      </c>
      <c r="BS40">
        <v>328.95553403299897</v>
      </c>
      <c r="BT40">
        <v>512.6754156786975</v>
      </c>
      <c r="BU40">
        <v>275.91066251416157</v>
      </c>
      <c r="BV40">
        <v>320.73175463006754</v>
      </c>
      <c r="BW40">
        <v>296.28572198408744</v>
      </c>
      <c r="BX40">
        <v>339.4405501084064</v>
      </c>
      <c r="BY40">
        <v>301.71520356160437</v>
      </c>
      <c r="BZ40">
        <v>197.8472774418081</v>
      </c>
      <c r="CA40">
        <v>143.24826892834997</v>
      </c>
      <c r="CB40">
        <v>93.501245786618995</v>
      </c>
      <c r="CC40">
        <v>170.88966471074315</v>
      </c>
      <c r="CD40">
        <v>433.49532397848742</v>
      </c>
      <c r="CE40">
        <v>499.49619121584203</v>
      </c>
      <c r="CF40">
        <v>511.26666235765617</v>
      </c>
      <c r="CG40">
        <v>363.2684181189436</v>
      </c>
      <c r="CH40">
        <v>342.77414959331179</v>
      </c>
      <c r="CI40">
        <v>341.67406533633977</v>
      </c>
      <c r="CJ40">
        <v>411.68693943126698</v>
      </c>
      <c r="CK40">
        <v>395.96044737181097</v>
      </c>
      <c r="CL40">
        <v>324.16018740230845</v>
      </c>
      <c r="CM40">
        <v>360.85381952732592</v>
      </c>
      <c r="CN40">
        <v>270.35538429212409</v>
      </c>
      <c r="CO40">
        <v>267.84980122636682</v>
      </c>
      <c r="CP40">
        <v>377.65554311585402</v>
      </c>
      <c r="CQ40">
        <v>340.87791249536474</v>
      </c>
      <c r="CR40">
        <v>316.68044835737135</v>
      </c>
      <c r="CS40">
        <v>354.88640765995552</v>
      </c>
      <c r="CT40">
        <v>361.84473030488255</v>
      </c>
      <c r="CU40">
        <v>304.664729142304</v>
      </c>
      <c r="CV40">
        <v>396.32987703167584</v>
      </c>
      <c r="CW40">
        <v>286.15885602168561</v>
      </c>
      <c r="CX40">
        <v>380.94145305244632</v>
      </c>
      <c r="CY40">
        <v>317.45121087703836</v>
      </c>
      <c r="CZ40">
        <v>286.15885602168578</v>
      </c>
      <c r="DA40">
        <v>253.96096870163069</v>
      </c>
      <c r="DB40">
        <v>320.71431899190543</v>
      </c>
      <c r="DC40">
        <v>375.68920951095203</v>
      </c>
      <c r="DD40">
        <v>364.34620777428205</v>
      </c>
      <c r="DE40">
        <v>317.15600887299331</v>
      </c>
      <c r="DF40">
        <v>453.16519618111022</v>
      </c>
      <c r="DG40">
        <v>321.55675316272237</v>
      </c>
      <c r="DH40">
        <v>413.77233989497864</v>
      </c>
      <c r="DI40">
        <v>419.16815365211278</v>
      </c>
      <c r="DJ40">
        <v>376.0392923041403</v>
      </c>
      <c r="DK40">
        <v>468.791245749209</v>
      </c>
      <c r="DL40">
        <v>355.05620636588543</v>
      </c>
      <c r="DM40">
        <v>384.82873852600784</v>
      </c>
      <c r="DN40">
        <v>406.16560480829133</v>
      </c>
      <c r="DO40">
        <v>238.12172207253201</v>
      </c>
      <c r="DP40">
        <v>441.22902947728608</v>
      </c>
      <c r="DQ40">
        <v>62.234913733732398</v>
      </c>
    </row>
    <row r="41" spans="1:168" x14ac:dyDescent="0.3">
      <c r="A41" t="s">
        <v>450</v>
      </c>
      <c r="B41">
        <v>140.30158411148466</v>
      </c>
      <c r="C41">
        <v>183.15366668093887</v>
      </c>
      <c r="D41">
        <v>125.24225578132052</v>
      </c>
      <c r="E41">
        <v>70.043461711652299</v>
      </c>
      <c r="F41">
        <v>51.637605693413569</v>
      </c>
      <c r="G41">
        <v>55.097056218073604</v>
      </c>
      <c r="H41">
        <v>80.548155830874464</v>
      </c>
      <c r="I41">
        <v>68.231814802145436</v>
      </c>
      <c r="J41">
        <v>97.773622177615465</v>
      </c>
      <c r="K41">
        <v>43.423996685804092</v>
      </c>
      <c r="L41">
        <v>67.069937799663407</v>
      </c>
      <c r="M41">
        <v>103.60808735049154</v>
      </c>
      <c r="N41">
        <v>78.424893215957866</v>
      </c>
      <c r="O41">
        <v>104.92380844209612</v>
      </c>
      <c r="P41">
        <v>68.452381231452335</v>
      </c>
      <c r="Q41">
        <v>25.024312757418336</v>
      </c>
      <c r="R41">
        <v>45.611089552668666</v>
      </c>
      <c r="S41">
        <v>110.05061004524507</v>
      </c>
      <c r="T41">
        <v>78.081473848436843</v>
      </c>
      <c r="U41">
        <v>71.716224052715432</v>
      </c>
      <c r="V41">
        <v>81.634420081761689</v>
      </c>
      <c r="W41">
        <v>39.962245155052081</v>
      </c>
      <c r="X41">
        <v>70.312936414299443</v>
      </c>
      <c r="Y41">
        <v>100.83196568595253</v>
      </c>
      <c r="Z41">
        <v>268.67712099947391</v>
      </c>
      <c r="AA41">
        <v>247.98284402934587</v>
      </c>
      <c r="AB41">
        <v>303.2487287808554</v>
      </c>
      <c r="AC41">
        <v>195.79402290557354</v>
      </c>
      <c r="AD41">
        <v>238.79466736726101</v>
      </c>
      <c r="AE41">
        <v>327.528782186662</v>
      </c>
      <c r="AF41">
        <v>196.49951020898746</v>
      </c>
      <c r="AG41">
        <v>238.33271156212987</v>
      </c>
      <c r="AH41">
        <v>121.41917962919732</v>
      </c>
      <c r="AI41">
        <v>118.20931727960496</v>
      </c>
      <c r="AJ41">
        <v>158.92609258240006</v>
      </c>
      <c r="AK41">
        <v>183.87980926084319</v>
      </c>
      <c r="AL41">
        <v>160.84574130954499</v>
      </c>
      <c r="AM41">
        <v>173.94464424598644</v>
      </c>
      <c r="AN41">
        <v>125.19895021751313</v>
      </c>
      <c r="AO41">
        <v>173.74343724402445</v>
      </c>
      <c r="AP41">
        <v>132.59938829796528</v>
      </c>
      <c r="AQ41">
        <v>172.39133778334264</v>
      </c>
      <c r="AR41">
        <v>225.29384810609986</v>
      </c>
      <c r="AS41">
        <v>128.42227101102708</v>
      </c>
      <c r="AT41">
        <v>151.24953533438156</v>
      </c>
      <c r="AU41">
        <v>201.77736569067542</v>
      </c>
      <c r="AV41">
        <v>206.13196978282764</v>
      </c>
      <c r="AW41">
        <v>161.17544221489698</v>
      </c>
      <c r="AX41">
        <v>114.1788968289147</v>
      </c>
      <c r="AY41">
        <v>161.17544221489698</v>
      </c>
      <c r="AZ41">
        <v>186.58364566384265</v>
      </c>
      <c r="BA41">
        <v>174.25013846044953</v>
      </c>
      <c r="BB41">
        <v>156.33977148731202</v>
      </c>
      <c r="BC41">
        <v>156.33977148731202</v>
      </c>
      <c r="BD41">
        <v>173.98657848145001</v>
      </c>
      <c r="BE41">
        <v>152.61530326835143</v>
      </c>
      <c r="BF41">
        <v>128.63073433830456</v>
      </c>
      <c r="BG41">
        <v>93.589161933907022</v>
      </c>
      <c r="BH41">
        <v>146.14186472899647</v>
      </c>
      <c r="BI41">
        <v>149.77056328591857</v>
      </c>
      <c r="BJ41">
        <v>219.21279709349469</v>
      </c>
      <c r="BK41">
        <v>150.11020901934759</v>
      </c>
      <c r="BL41">
        <v>225.16531352902135</v>
      </c>
      <c r="BM41">
        <v>177.38516475975814</v>
      </c>
      <c r="BN41">
        <v>150.11020901934759</v>
      </c>
      <c r="BO41">
        <v>150.11020901934759</v>
      </c>
      <c r="BP41">
        <v>166.66614371002467</v>
      </c>
      <c r="BQ41">
        <v>128.20526424562414</v>
      </c>
      <c r="BR41">
        <v>210.32786733337599</v>
      </c>
      <c r="BS41">
        <v>179.62875745307753</v>
      </c>
      <c r="BT41">
        <v>275.19993564298863</v>
      </c>
      <c r="BU41">
        <v>147.65224737312548</v>
      </c>
      <c r="BV41">
        <v>175.13809802195493</v>
      </c>
      <c r="BW41">
        <v>135.89450876818142</v>
      </c>
      <c r="BX41">
        <v>174.26821581591707</v>
      </c>
      <c r="BY41">
        <v>164.87138712064558</v>
      </c>
      <c r="BZ41">
        <v>108.03606244118077</v>
      </c>
      <c r="CA41">
        <v>54.743015616415043</v>
      </c>
      <c r="CB41">
        <v>34.79568207833249</v>
      </c>
      <c r="CC41">
        <v>66.701539678119886</v>
      </c>
      <c r="CD41">
        <v>228.43643022907531</v>
      </c>
      <c r="CE41">
        <v>177.13060287810418</v>
      </c>
      <c r="CF41">
        <v>196.03123461820201</v>
      </c>
      <c r="CG41">
        <v>119.85254443049043</v>
      </c>
      <c r="CH41">
        <v>133.79137694372605</v>
      </c>
      <c r="CI41">
        <v>130.60372293263362</v>
      </c>
      <c r="CJ41">
        <v>153.00498568297056</v>
      </c>
      <c r="CK41">
        <v>154.44094112948787</v>
      </c>
      <c r="CL41">
        <v>123.90910407096661</v>
      </c>
      <c r="CM41">
        <v>136.71767560399459</v>
      </c>
      <c r="CN41">
        <v>105.52493289252665</v>
      </c>
      <c r="CO41">
        <v>104.54695536219606</v>
      </c>
      <c r="CP41">
        <v>143.08339065472677</v>
      </c>
      <c r="CQ41">
        <v>130.29939631545636</v>
      </c>
      <c r="CR41">
        <v>121.0209579263681</v>
      </c>
      <c r="CS41">
        <v>131.89485628722531</v>
      </c>
      <c r="CT41">
        <v>132.69320340487056</v>
      </c>
      <c r="CU41">
        <v>116.42909301324795</v>
      </c>
      <c r="CV41">
        <v>142.96359563066864</v>
      </c>
      <c r="CW41">
        <v>109.35698449362073</v>
      </c>
      <c r="CX41">
        <v>149.13135298409998</v>
      </c>
      <c r="CY41">
        <v>124.27612748674994</v>
      </c>
      <c r="CZ41">
        <v>112.02576412806988</v>
      </c>
      <c r="DA41">
        <v>99.420901989400008</v>
      </c>
      <c r="DB41">
        <v>125.09184084945625</v>
      </c>
      <c r="DC41">
        <v>122.16402708552988</v>
      </c>
      <c r="DD41">
        <v>123.36811758585421</v>
      </c>
      <c r="DE41">
        <v>123.70395279458263</v>
      </c>
      <c r="DF41">
        <v>171.69193983761107</v>
      </c>
      <c r="DG41">
        <v>119.66457195010582</v>
      </c>
      <c r="DH41">
        <v>161.38831543111965</v>
      </c>
      <c r="DI41">
        <v>137.32557574703014</v>
      </c>
      <c r="DJ41">
        <v>139.75640474104071</v>
      </c>
      <c r="DK41">
        <v>168.34407538071298</v>
      </c>
      <c r="DL41">
        <v>136.13660265521821</v>
      </c>
      <c r="DM41">
        <v>131.4570060179413</v>
      </c>
      <c r="DN41">
        <v>150.95296109676028</v>
      </c>
      <c r="DO41">
        <v>89.117261088196486</v>
      </c>
      <c r="DP41">
        <v>158.72145574763954</v>
      </c>
      <c r="DQ41">
        <v>33.296720666673622</v>
      </c>
    </row>
    <row r="42" spans="1:168" x14ac:dyDescent="0.3">
      <c r="A42" t="s">
        <v>47</v>
      </c>
      <c r="B42" t="s">
        <v>36</v>
      </c>
      <c r="C42" t="s">
        <v>36</v>
      </c>
      <c r="D42" t="s">
        <v>36</v>
      </c>
      <c r="E42" t="s">
        <v>36</v>
      </c>
      <c r="F42" t="s">
        <v>36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36</v>
      </c>
      <c r="AN42" t="s">
        <v>36</v>
      </c>
      <c r="AO42" t="s">
        <v>36</v>
      </c>
      <c r="AP42" t="s">
        <v>36</v>
      </c>
      <c r="AQ42" t="s">
        <v>36</v>
      </c>
      <c r="AR42" t="s">
        <v>36</v>
      </c>
      <c r="AS42" t="s">
        <v>36</v>
      </c>
      <c r="AT42" t="s">
        <v>36</v>
      </c>
      <c r="AU42" t="s">
        <v>36</v>
      </c>
      <c r="AV42" t="s">
        <v>36</v>
      </c>
      <c r="AW42" t="s">
        <v>36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36</v>
      </c>
      <c r="BJ42" t="s">
        <v>36</v>
      </c>
      <c r="BK42" t="s">
        <v>36</v>
      </c>
      <c r="BL42" t="s">
        <v>36</v>
      </c>
      <c r="BM42" t="s">
        <v>36</v>
      </c>
      <c r="BN42" t="s">
        <v>36</v>
      </c>
      <c r="BO42" t="s">
        <v>36</v>
      </c>
      <c r="BP42" t="s">
        <v>36</v>
      </c>
      <c r="BQ42" t="s">
        <v>36</v>
      </c>
      <c r="BR42" t="s">
        <v>36</v>
      </c>
      <c r="BS42" t="s">
        <v>36</v>
      </c>
      <c r="BT42" t="s">
        <v>36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36</v>
      </c>
      <c r="CG42" t="s">
        <v>36</v>
      </c>
      <c r="CH42" t="s">
        <v>36</v>
      </c>
      <c r="CI42" t="s">
        <v>36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</row>
    <row r="43" spans="1:168" x14ac:dyDescent="0.3">
      <c r="A43" t="s">
        <v>50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40</v>
      </c>
      <c r="R43">
        <v>40</v>
      </c>
      <c r="S43">
        <v>40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40</v>
      </c>
      <c r="Z43">
        <v>40</v>
      </c>
      <c r="AA43">
        <v>40</v>
      </c>
      <c r="AB43">
        <v>40</v>
      </c>
      <c r="AC43">
        <v>40</v>
      </c>
      <c r="AD43">
        <v>40</v>
      </c>
      <c r="AE43">
        <v>40</v>
      </c>
      <c r="AF43">
        <v>40</v>
      </c>
      <c r="AG43">
        <v>40</v>
      </c>
      <c r="AH43">
        <v>40</v>
      </c>
      <c r="AI43">
        <v>40</v>
      </c>
      <c r="AJ43">
        <v>40</v>
      </c>
      <c r="AK43">
        <v>40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40</v>
      </c>
      <c r="AU43">
        <v>40</v>
      </c>
      <c r="AV43">
        <v>40</v>
      </c>
      <c r="AW43">
        <v>40</v>
      </c>
      <c r="AX43">
        <v>40</v>
      </c>
      <c r="AY43">
        <v>40</v>
      </c>
      <c r="AZ43">
        <v>40</v>
      </c>
      <c r="BA43">
        <v>40</v>
      </c>
      <c r="BB43">
        <v>40</v>
      </c>
      <c r="BC43">
        <v>40</v>
      </c>
      <c r="BD43">
        <v>40</v>
      </c>
      <c r="BE43">
        <v>40</v>
      </c>
      <c r="BF43">
        <v>40</v>
      </c>
      <c r="BG43">
        <v>40</v>
      </c>
      <c r="BH43">
        <v>40</v>
      </c>
      <c r="BI43">
        <v>40</v>
      </c>
      <c r="BJ43">
        <v>40</v>
      </c>
      <c r="BK43">
        <v>40</v>
      </c>
      <c r="BL43">
        <v>40</v>
      </c>
      <c r="BM43">
        <v>40</v>
      </c>
      <c r="BN43">
        <v>40</v>
      </c>
      <c r="BO43">
        <v>40</v>
      </c>
      <c r="BP43">
        <v>40</v>
      </c>
      <c r="BQ43">
        <v>40</v>
      </c>
      <c r="BR43">
        <v>40</v>
      </c>
      <c r="BS43">
        <v>40</v>
      </c>
      <c r="BT43">
        <v>40</v>
      </c>
      <c r="BU43">
        <v>40</v>
      </c>
      <c r="BV43">
        <v>40</v>
      </c>
      <c r="BW43">
        <v>40</v>
      </c>
      <c r="BX43">
        <v>40</v>
      </c>
      <c r="BY43">
        <v>40</v>
      </c>
      <c r="BZ43">
        <v>40</v>
      </c>
      <c r="CA43">
        <v>40</v>
      </c>
      <c r="CB43">
        <v>40</v>
      </c>
      <c r="CC43">
        <v>40</v>
      </c>
      <c r="CD43">
        <v>40</v>
      </c>
      <c r="CE43">
        <v>40</v>
      </c>
      <c r="CF43">
        <v>40</v>
      </c>
      <c r="CG43">
        <v>40</v>
      </c>
      <c r="CH43">
        <v>40</v>
      </c>
      <c r="CI43">
        <v>40</v>
      </c>
      <c r="CJ43">
        <v>40</v>
      </c>
      <c r="CK43">
        <v>40</v>
      </c>
      <c r="CL43">
        <v>40</v>
      </c>
      <c r="CM43">
        <v>40</v>
      </c>
      <c r="CN43">
        <v>40</v>
      </c>
      <c r="CO43">
        <v>40</v>
      </c>
      <c r="CP43">
        <v>40</v>
      </c>
      <c r="CQ43">
        <v>40</v>
      </c>
      <c r="CR43">
        <v>40</v>
      </c>
      <c r="CS43">
        <v>40</v>
      </c>
      <c r="CT43">
        <v>40</v>
      </c>
      <c r="CU43">
        <v>40</v>
      </c>
      <c r="CV43">
        <v>40</v>
      </c>
      <c r="CW43">
        <v>40</v>
      </c>
      <c r="CX43">
        <v>40</v>
      </c>
      <c r="CY43">
        <v>40</v>
      </c>
      <c r="CZ43">
        <v>40</v>
      </c>
      <c r="DA43">
        <v>40</v>
      </c>
      <c r="DB43">
        <v>40</v>
      </c>
      <c r="DC43">
        <v>40</v>
      </c>
      <c r="DD43">
        <v>40</v>
      </c>
      <c r="DE43">
        <v>40</v>
      </c>
      <c r="DF43">
        <v>40</v>
      </c>
      <c r="DG43">
        <v>40</v>
      </c>
      <c r="DH43">
        <v>40</v>
      </c>
      <c r="DI43">
        <v>40</v>
      </c>
      <c r="DJ43">
        <v>40</v>
      </c>
      <c r="DK43">
        <v>40</v>
      </c>
      <c r="DL43">
        <v>40</v>
      </c>
      <c r="DM43">
        <v>40</v>
      </c>
      <c r="DN43">
        <v>40</v>
      </c>
      <c r="DO43">
        <v>40</v>
      </c>
      <c r="DP43">
        <v>40</v>
      </c>
      <c r="DQ43">
        <v>40</v>
      </c>
    </row>
    <row r="44" spans="1:168" x14ac:dyDescent="0.3">
      <c r="A44" t="s">
        <v>51</v>
      </c>
      <c r="B44" t="s">
        <v>52</v>
      </c>
      <c r="C44" t="s">
        <v>53</v>
      </c>
      <c r="D44" t="s">
        <v>54</v>
      </c>
      <c r="E44" t="s">
        <v>55</v>
      </c>
      <c r="F44" t="s">
        <v>56</v>
      </c>
      <c r="G44" t="s">
        <v>57</v>
      </c>
      <c r="H44" t="s">
        <v>58</v>
      </c>
      <c r="I44" t="s">
        <v>59</v>
      </c>
      <c r="J44" t="s">
        <v>60</v>
      </c>
      <c r="K44" t="s">
        <v>61</v>
      </c>
      <c r="L44" t="s">
        <v>62</v>
      </c>
      <c r="M44" t="s">
        <v>63</v>
      </c>
      <c r="N44" t="s">
        <v>64</v>
      </c>
      <c r="O44" t="s">
        <v>65</v>
      </c>
      <c r="P44" t="s">
        <v>66</v>
      </c>
      <c r="Q44" t="s">
        <v>67</v>
      </c>
      <c r="R44" t="s">
        <v>68</v>
      </c>
      <c r="S44" t="s">
        <v>69</v>
      </c>
      <c r="T44" t="s">
        <v>70</v>
      </c>
      <c r="U44" t="s">
        <v>71</v>
      </c>
      <c r="V44" t="s">
        <v>72</v>
      </c>
      <c r="W44" t="s">
        <v>73</v>
      </c>
      <c r="X44" t="s">
        <v>137</v>
      </c>
      <c r="Y44" t="s">
        <v>138</v>
      </c>
      <c r="Z44" t="s">
        <v>139</v>
      </c>
      <c r="AA44" t="s">
        <v>140</v>
      </c>
      <c r="AB44" t="s">
        <v>141</v>
      </c>
      <c r="AC44" t="s">
        <v>142</v>
      </c>
      <c r="AD44" t="s">
        <v>143</v>
      </c>
      <c r="AE44" t="s">
        <v>144</v>
      </c>
      <c r="AF44" t="s">
        <v>145</v>
      </c>
      <c r="AG44" t="s">
        <v>146</v>
      </c>
      <c r="AH44" t="s">
        <v>147</v>
      </c>
      <c r="AI44" t="s">
        <v>148</v>
      </c>
      <c r="AJ44" t="s">
        <v>149</v>
      </c>
      <c r="AK44" t="s">
        <v>150</v>
      </c>
      <c r="AL44" t="s">
        <v>151</v>
      </c>
      <c r="AM44" t="s">
        <v>152</v>
      </c>
      <c r="AN44" t="s">
        <v>153</v>
      </c>
      <c r="AO44" t="s">
        <v>154</v>
      </c>
      <c r="AP44" t="s">
        <v>155</v>
      </c>
      <c r="AQ44" t="s">
        <v>156</v>
      </c>
      <c r="AR44" t="s">
        <v>157</v>
      </c>
      <c r="AS44" t="s">
        <v>158</v>
      </c>
      <c r="AT44" t="s">
        <v>159</v>
      </c>
      <c r="AU44" t="s">
        <v>160</v>
      </c>
      <c r="AV44" t="s">
        <v>161</v>
      </c>
      <c r="AW44" t="s">
        <v>162</v>
      </c>
      <c r="AX44" t="s">
        <v>163</v>
      </c>
      <c r="AY44" t="s">
        <v>164</v>
      </c>
      <c r="AZ44" t="s">
        <v>165</v>
      </c>
      <c r="BA44" t="s">
        <v>166</v>
      </c>
      <c r="BB44" t="s">
        <v>167</v>
      </c>
      <c r="BC44" t="s">
        <v>168</v>
      </c>
      <c r="BD44" t="s">
        <v>169</v>
      </c>
      <c r="BE44" t="s">
        <v>170</v>
      </c>
      <c r="BF44" t="s">
        <v>171</v>
      </c>
      <c r="BG44" t="s">
        <v>172</v>
      </c>
      <c r="BH44" t="s">
        <v>173</v>
      </c>
      <c r="BI44" t="s">
        <v>174</v>
      </c>
      <c r="BJ44" t="s">
        <v>175</v>
      </c>
      <c r="BK44" t="s">
        <v>176</v>
      </c>
      <c r="BL44" t="s">
        <v>177</v>
      </c>
      <c r="BM44" t="s">
        <v>178</v>
      </c>
      <c r="BN44" t="s">
        <v>179</v>
      </c>
      <c r="BO44" t="s">
        <v>180</v>
      </c>
      <c r="BP44" t="s">
        <v>181</v>
      </c>
      <c r="BQ44" t="s">
        <v>182</v>
      </c>
      <c r="BR44" t="s">
        <v>183</v>
      </c>
      <c r="BS44" t="s">
        <v>184</v>
      </c>
      <c r="BT44" t="s">
        <v>185</v>
      </c>
      <c r="BU44" t="s">
        <v>186</v>
      </c>
      <c r="BV44" t="s">
        <v>187</v>
      </c>
      <c r="BW44" t="s">
        <v>503</v>
      </c>
      <c r="BX44" t="s">
        <v>504</v>
      </c>
      <c r="BY44" t="s">
        <v>505</v>
      </c>
      <c r="BZ44" t="s">
        <v>188</v>
      </c>
      <c r="CA44" t="s">
        <v>189</v>
      </c>
      <c r="CB44" t="s">
        <v>190</v>
      </c>
      <c r="CC44" t="s">
        <v>191</v>
      </c>
      <c r="CD44" t="s">
        <v>192</v>
      </c>
      <c r="CE44" t="s">
        <v>193</v>
      </c>
      <c r="CF44" t="s">
        <v>194</v>
      </c>
      <c r="CG44" t="s">
        <v>195</v>
      </c>
      <c r="CH44" t="s">
        <v>196</v>
      </c>
      <c r="CI44" t="s">
        <v>197</v>
      </c>
      <c r="CJ44" t="s">
        <v>198</v>
      </c>
      <c r="CK44" t="s">
        <v>199</v>
      </c>
      <c r="CL44" t="s">
        <v>200</v>
      </c>
      <c r="CM44" t="s">
        <v>201</v>
      </c>
      <c r="CN44" t="s">
        <v>202</v>
      </c>
      <c r="CO44" t="s">
        <v>203</v>
      </c>
      <c r="CP44" t="s">
        <v>204</v>
      </c>
      <c r="CQ44" t="s">
        <v>205</v>
      </c>
      <c r="CR44" t="s">
        <v>206</v>
      </c>
      <c r="CS44" t="s">
        <v>207</v>
      </c>
      <c r="CT44" t="s">
        <v>208</v>
      </c>
      <c r="CU44" t="s">
        <v>209</v>
      </c>
      <c r="CV44" t="s">
        <v>210</v>
      </c>
      <c r="CW44" t="s">
        <v>211</v>
      </c>
      <c r="CX44" t="s">
        <v>212</v>
      </c>
      <c r="CY44" t="s">
        <v>213</v>
      </c>
      <c r="CZ44" t="s">
        <v>214</v>
      </c>
      <c r="DA44" t="s">
        <v>215</v>
      </c>
      <c r="DB44" t="s">
        <v>216</v>
      </c>
      <c r="DC44" t="s">
        <v>217</v>
      </c>
      <c r="DD44" t="s">
        <v>218</v>
      </c>
      <c r="DE44" t="s">
        <v>219</v>
      </c>
      <c r="DF44" t="s">
        <v>220</v>
      </c>
      <c r="DG44" t="s">
        <v>221</v>
      </c>
      <c r="DH44" t="s">
        <v>222</v>
      </c>
      <c r="DI44" t="s">
        <v>223</v>
      </c>
      <c r="DJ44" t="s">
        <v>224</v>
      </c>
      <c r="DK44" t="s">
        <v>225</v>
      </c>
      <c r="DL44" t="s">
        <v>226</v>
      </c>
      <c r="DM44" t="s">
        <v>227</v>
      </c>
      <c r="DN44" t="s">
        <v>228</v>
      </c>
      <c r="DO44" t="s">
        <v>229</v>
      </c>
      <c r="DP44" t="s">
        <v>230</v>
      </c>
      <c r="DQ44" t="s">
        <v>231</v>
      </c>
    </row>
    <row r="45" spans="1:168" x14ac:dyDescent="0.3">
      <c r="A45" t="s">
        <v>458</v>
      </c>
      <c r="B45">
        <f>IF($F$54=2,0,INDEX(LnkTbl!G$3:G$18,MATCH($B$54*1000&amp;B$42,LnkTbl!$C$3:$C$18,0),1)+0)</f>
        <v>0</v>
      </c>
      <c r="C45">
        <f>IF($F$54=2,0,INDEX(LnkTbl!H$3:H$18,MATCH($B$54*1000&amp;C$42,LnkTbl!$C$3:$C$18,0),1)+0)</f>
        <v>0</v>
      </c>
      <c r="D45">
        <f>IF($F$54=2,0,INDEX(LnkTbl!I$3:I$18,MATCH($B$54*1000&amp;D$42,LnkTbl!$C$3:$C$18,0),1)+0)</f>
        <v>0</v>
      </c>
      <c r="E45">
        <f>IF($F$54=2,0,INDEX(LnkTbl!J$3:J$18,MATCH($B$54*1000&amp;E$42,LnkTbl!$C$3:$C$18,0),1)+0)</f>
        <v>0</v>
      </c>
      <c r="F45">
        <f>IF($F$54=2,0,INDEX(LnkTbl!K$3:K$18,MATCH($B$54*1000&amp;F$42,LnkTbl!$C$3:$C$18,0),1)+0)</f>
        <v>0</v>
      </c>
      <c r="G45">
        <f>IF($F$54=2,0,INDEX(LnkTbl!L$3:L$18,MATCH($B$54*1000&amp;G$42,LnkTbl!$C$3:$C$18,0),1)+0)</f>
        <v>0</v>
      </c>
      <c r="H45">
        <f>IF($F$54=2,0,INDEX(LnkTbl!M$3:M$18,MATCH($B$54*1000&amp;H$42,LnkTbl!$C$3:$C$18,0),1)+0)</f>
        <v>0</v>
      </c>
      <c r="I45">
        <f>IF($F$54=2,0,INDEX(LnkTbl!N$3:N$18,MATCH($B$54*1000&amp;I$42,LnkTbl!$C$3:$C$18,0),1)+0)</f>
        <v>0</v>
      </c>
      <c r="J45">
        <f>IF($F$54=2,0,INDEX(LnkTbl!O$3:O$18,MATCH($B$54*1000&amp;J$42,LnkTbl!$C$3:$C$18,0),1)+0)</f>
        <v>0</v>
      </c>
      <c r="K45">
        <f>IF($F$54=2,0,INDEX(LnkTbl!P$3:P$18,MATCH($B$54*1000&amp;K$42,LnkTbl!$C$3:$C$18,0),1)+0)</f>
        <v>0</v>
      </c>
      <c r="L45">
        <f>IF($F$54=2,0,INDEX(LnkTbl!Q$3:Q$18,MATCH($B$54*1000&amp;L$42,LnkTbl!$C$3:$C$18,0),1)+0)</f>
        <v>0</v>
      </c>
      <c r="M45">
        <f>IF($F$54=2,0,INDEX(LnkTbl!R$3:R$18,MATCH($B$54*1000&amp;M$42,LnkTbl!$C$3:$C$18,0),1)+0)</f>
        <v>0</v>
      </c>
      <c r="N45">
        <f>IF($F$54=2,0,INDEX(LnkTbl!S$3:S$18,MATCH($B$54*1000&amp;N$42,LnkTbl!$C$3:$C$18,0),1)+0)</f>
        <v>0</v>
      </c>
      <c r="O45">
        <f>IF($F$54=2,0,INDEX(LnkTbl!T$3:T$18,MATCH($B$54*1000&amp;O$42,LnkTbl!$C$3:$C$18,0),1)+0)</f>
        <v>0</v>
      </c>
      <c r="P45">
        <f>IF($F$54=2,0,INDEX(LnkTbl!U$3:U$18,MATCH($B$54*1000&amp;P$42,LnkTbl!$C$3:$C$18,0),1)+0)</f>
        <v>0</v>
      </c>
      <c r="Q45">
        <f>IF($F$54=2,0,INDEX(LnkTbl!V$3:V$18,MATCH($B$54*1000&amp;Q$42,LnkTbl!$C$3:$C$18,0),1)+0)</f>
        <v>0</v>
      </c>
      <c r="R45">
        <f>IF($F$54=2,0,INDEX(LnkTbl!W$3:W$18,MATCH($B$54*1000&amp;R$42,LnkTbl!$C$3:$C$18,0),1)+0)</f>
        <v>0</v>
      </c>
      <c r="S45">
        <f>IF($F$54=2,0,INDEX(LnkTbl!X$3:X$18,MATCH($B$54*1000&amp;S$42,LnkTbl!$C$3:$C$18,0),1)+0)</f>
        <v>0</v>
      </c>
      <c r="T45">
        <f>IF($F$54=2,0,INDEX(LnkTbl!Y$3:Y$18,MATCH($B$54*1000&amp;T$42,LnkTbl!$C$3:$C$18,0),1)+0)</f>
        <v>0</v>
      </c>
      <c r="U45">
        <f>IF($F$54=2,0,INDEX(LnkTbl!Z$3:Z$18,MATCH($B$54*1000&amp;U$42,LnkTbl!$C$3:$C$18,0),1)+0)</f>
        <v>0</v>
      </c>
      <c r="V45">
        <f>IF($F$54=2,0,INDEX(LnkTbl!AA$3:AA$18,MATCH($B$54*1000&amp;V$42,LnkTbl!$C$3:$C$18,0),1)+0)</f>
        <v>0</v>
      </c>
      <c r="W45">
        <f>IF($F$54=2,0,INDEX(LnkTbl!AB$3:AB$18,MATCH($B$54*1000&amp;W$42,LnkTbl!$C$3:$C$18,0),1)+0)</f>
        <v>0</v>
      </c>
      <c r="X45">
        <f>IF($F$54=2,0,INDEX(LnkTbl!AC$3:AC$18,MATCH($B$54*1000&amp;X$42,LnkTbl!$C$3:$C$18,0),1)+0)</f>
        <v>0</v>
      </c>
      <c r="Y45">
        <f>IF($F$54=2,0,INDEX(LnkTbl!AD$3:AD$18,MATCH($B$54*1000&amp;Y$42,LnkTbl!$C$3:$C$18,0),1)+0)</f>
        <v>0</v>
      </c>
      <c r="Z45">
        <f>IF($F$54=2,0,INDEX(LnkTbl!AE$3:AE$18,MATCH($B$54*1000&amp;Z$42,LnkTbl!$C$3:$C$18,0),1)+0)</f>
        <v>1</v>
      </c>
      <c r="AA45">
        <f>IF($F$54=2,0,INDEX(LnkTbl!AF$3:AF$18,MATCH($B$54*1000&amp;AA$42,LnkTbl!$C$3:$C$18,0),1)+0)</f>
        <v>1</v>
      </c>
      <c r="AB45">
        <f>IF($F$54=2,0,INDEX(LnkTbl!AG$3:AG$18,MATCH($B$54*1000&amp;AB$42,LnkTbl!$C$3:$C$18,0),1)+0)</f>
        <v>1</v>
      </c>
      <c r="AC45">
        <f>IF($F$54=2,0,INDEX(LnkTbl!AH$3:AH$18,MATCH($B$54*1000&amp;AC$42,LnkTbl!$C$3:$C$18,0),1)+0)</f>
        <v>1</v>
      </c>
      <c r="AD45">
        <f>IF($F$54=2,0,INDEX(LnkTbl!AI$3:AI$18,MATCH($B$54*1000&amp;AD$42,LnkTbl!$C$3:$C$18,0),1)+0)</f>
        <v>1</v>
      </c>
      <c r="AE45">
        <f>IF($F$54=2,0,INDEX(LnkTbl!AJ$3:AJ$18,MATCH($B$54*1000&amp;AE$42,LnkTbl!$C$3:$C$18,0),1)+0)</f>
        <v>1</v>
      </c>
      <c r="AF45">
        <f>IF($F$54=2,0,INDEX(LnkTbl!AK$3:AK$18,MATCH($B$54*1000&amp;AF$42,LnkTbl!$C$3:$C$18,0),1)+0)</f>
        <v>1</v>
      </c>
      <c r="AG45">
        <f>IF($F$54=2,0,INDEX(LnkTbl!AL$3:AL$18,MATCH($B$54*1000&amp;AG$42,LnkTbl!$C$3:$C$18,0),1)+0)</f>
        <v>1</v>
      </c>
      <c r="AH45">
        <f>IF($F$54=2,0,INDEX(LnkTbl!AM$3:AM$18,MATCH($B$54*1000&amp;AH$42,LnkTbl!$C$3:$C$18,0),1)+0)</f>
        <v>0</v>
      </c>
      <c r="AI45">
        <f>IF($F$54=2,0,INDEX(LnkTbl!AN$3:AN$18,MATCH($B$54*1000&amp;AI$42,LnkTbl!$C$3:$C$18,0),1)+0)</f>
        <v>0</v>
      </c>
      <c r="AJ45">
        <f>IF($F$54=2,0,INDEX(LnkTbl!AO$3:AO$18,MATCH($B$54*1000&amp;AJ$42,LnkTbl!$C$3:$C$18,0),1)+0)</f>
        <v>1</v>
      </c>
      <c r="AK45">
        <f>IF($F$54=2,0,INDEX(LnkTbl!AP$3:AP$18,MATCH($B$54*1000&amp;AK$42,LnkTbl!$C$3:$C$18,0),1)+0)</f>
        <v>0</v>
      </c>
      <c r="AL45">
        <f>IF($F$54=2,0,INDEX(LnkTbl!AQ$3:AQ$18,MATCH($B$54*1000&amp;AL$42,LnkTbl!$C$3:$C$18,0),1)+0)</f>
        <v>0</v>
      </c>
      <c r="AM45">
        <f>IF($F$54=2,0,INDEX(LnkTbl!AR$3:AR$18,MATCH($B$54*1000&amp;AM$42,LnkTbl!$C$3:$C$18,0),1)+0)</f>
        <v>0</v>
      </c>
      <c r="AN45">
        <f>IF($F$54=2,0,INDEX(LnkTbl!AS$3:AS$18,MATCH($B$54*1000&amp;AN$42,LnkTbl!$C$3:$C$18,0),1)+0)</f>
        <v>0</v>
      </c>
      <c r="AO45">
        <f>IF($F$54=2,0,INDEX(LnkTbl!AT$3:AT$18,MATCH($B$54*1000&amp;AO$42,LnkTbl!$C$3:$C$18,0),1)+0)</f>
        <v>0</v>
      </c>
      <c r="AP45">
        <f>IF($F$54=2,0,INDEX(LnkTbl!AU$3:AU$18,MATCH($B$54*1000&amp;AP$42,LnkTbl!$C$3:$C$18,0),1)+0)</f>
        <v>0</v>
      </c>
      <c r="AQ45">
        <f>IF($F$54=2,0,INDEX(LnkTbl!AV$3:AV$18,MATCH($B$54*1000&amp;AQ$42,LnkTbl!$C$3:$C$18,0),1)+0)</f>
        <v>0</v>
      </c>
      <c r="AR45">
        <f>IF($F$54=2,0,INDEX(LnkTbl!AW$3:AW$18,MATCH($B$54*1000&amp;AR$42,LnkTbl!$C$3:$C$18,0),1)+0)</f>
        <v>1</v>
      </c>
      <c r="AS45">
        <f>IF($F$54=2,0,INDEX(LnkTbl!AX$3:AX$18,MATCH($B$54*1000&amp;AS$42,LnkTbl!$C$3:$C$18,0),1)+0)</f>
        <v>0</v>
      </c>
      <c r="AT45">
        <f>IF($F$54=2,0,INDEX(LnkTbl!AY$3:AY$18,MATCH($B$54*1000&amp;AT$42,LnkTbl!$C$3:$C$18,0),1)+0)</f>
        <v>0</v>
      </c>
      <c r="AU45">
        <f>IF($F$54=2,0,INDEX(LnkTbl!AZ$3:AZ$18,MATCH($B$54*1000&amp;AU$42,LnkTbl!$C$3:$C$18,0),1)+0)</f>
        <v>1</v>
      </c>
      <c r="AV45">
        <f>IF($F$54=2,0,INDEX(LnkTbl!BA$3:BA$18,MATCH($B$54*1000&amp;AV$42,LnkTbl!$C$3:$C$18,0),1)+0)</f>
        <v>1</v>
      </c>
      <c r="AW45">
        <f>IF($F$54=2,0,INDEX(LnkTbl!BB$3:BB$18,MATCH($B$54*1000&amp;AW$42,LnkTbl!$C$3:$C$18,0),1)+0)</f>
        <v>0</v>
      </c>
      <c r="AX45">
        <f>IF($F$54=2,0,INDEX(LnkTbl!BC$3:BC$18,MATCH($B$54*1000&amp;AX$42,LnkTbl!$C$3:$C$18,0),1)+0)</f>
        <v>0</v>
      </c>
      <c r="AY45">
        <f>IF($F$54=2,0,INDEX(LnkTbl!BD$3:BD$18,MATCH($B$54*1000&amp;AY$42,LnkTbl!$C$3:$C$18,0),1)+0)</f>
        <v>0</v>
      </c>
      <c r="AZ45">
        <f>IF($F$54=2,0,INDEX(LnkTbl!BE$3:BE$18,MATCH($B$54*1000&amp;AZ$42,LnkTbl!$C$3:$C$18,0),1)+0)</f>
        <v>0</v>
      </c>
      <c r="BA45">
        <f>IF($F$54=2,0,INDEX(LnkTbl!BF$3:BF$18,MATCH($B$54*1000&amp;BA$42,LnkTbl!$C$3:$C$18,0),1)+0)</f>
        <v>1</v>
      </c>
      <c r="BB45">
        <f>IF($F$54=2,0,INDEX(LnkTbl!BG$3:BG$18,MATCH($B$54*1000&amp;BB$42,LnkTbl!$C$3:$C$18,0),1)+0)</f>
        <v>0</v>
      </c>
      <c r="BC45">
        <f>IF($F$54=2,0,INDEX(LnkTbl!BH$3:BH$18,MATCH($B$54*1000&amp;BC$42,LnkTbl!$C$3:$C$18,0),1)+0)</f>
        <v>0</v>
      </c>
      <c r="BD45">
        <f>IF($F$54=2,0,INDEX(LnkTbl!BI$3:BI$18,MATCH($B$54*1000&amp;BD$42,LnkTbl!$C$3:$C$18,0),1)+0)</f>
        <v>0</v>
      </c>
      <c r="BE45">
        <f>IF($F$54=2,0,INDEX(LnkTbl!BJ$3:BJ$18,MATCH($B$54*1000&amp;BE$42,LnkTbl!$C$3:$C$18,0),1)+0)</f>
        <v>0</v>
      </c>
      <c r="BF45">
        <f>IF($F$54=2,0,INDEX(LnkTbl!BK$3:BK$18,MATCH($B$54*1000&amp;BF$42,LnkTbl!$C$3:$C$18,0),1)+0)</f>
        <v>0</v>
      </c>
      <c r="BG45">
        <f>IF($F$54=2,0,INDEX(LnkTbl!BL$3:BL$18,MATCH($B$54*1000&amp;BG$42,LnkTbl!$C$3:$C$18,0),1)+0)</f>
        <v>0</v>
      </c>
      <c r="BH45">
        <f>IF($F$54=2,0,INDEX(LnkTbl!BM$3:BM$18,MATCH($B$54*1000&amp;BH$42,LnkTbl!$C$3:$C$18,0),1)+0)</f>
        <v>0</v>
      </c>
      <c r="BI45">
        <f>IF($F$54=2,0,INDEX(LnkTbl!BN$3:BN$18,MATCH($B$54*1000&amp;BI$42,LnkTbl!$C$3:$C$18,0),1)+0)</f>
        <v>0</v>
      </c>
      <c r="BJ45">
        <f>IF($F$54=2,0,INDEX(LnkTbl!BO$3:BO$18,MATCH($B$54*1000&amp;BJ$42,LnkTbl!$C$3:$C$18,0),1)+0)</f>
        <v>1</v>
      </c>
      <c r="BK45">
        <f>IF($F$54=2,0,INDEX(LnkTbl!BP$3:BP$18,MATCH($B$54*1000&amp;BK$42,LnkTbl!$C$3:$C$18,0),1)+0)</f>
        <v>0</v>
      </c>
      <c r="BL45">
        <f>IF($F$54=2,0,INDEX(LnkTbl!BQ$3:BQ$18,MATCH($B$54*1000&amp;BL$42,LnkTbl!$C$3:$C$18,0),1)+0)</f>
        <v>1</v>
      </c>
      <c r="BM45">
        <f>IF($F$54=2,0,INDEX(LnkTbl!BR$3:BR$18,MATCH($B$54*1000&amp;BM$42,LnkTbl!$C$3:$C$18,0),1)+0)</f>
        <v>1</v>
      </c>
      <c r="BN45">
        <f>IF($F$54=2,0,INDEX(LnkTbl!BS$3:BS$18,MATCH($B$54*1000&amp;BN$42,LnkTbl!$C$3:$C$18,0),1)+0)</f>
        <v>0</v>
      </c>
      <c r="BO45">
        <f>IF($F$54=2,0,INDEX(LnkTbl!BT$3:BT$18,MATCH($B$54*1000&amp;BO$42,LnkTbl!$C$3:$C$18,0),1)+0)</f>
        <v>0</v>
      </c>
      <c r="BP45">
        <f>IF($F$54=2,0,INDEX(LnkTbl!BU$3:BU$18,MATCH($B$54*1000&amp;BP$42,LnkTbl!$C$3:$C$18,0),1)+0)</f>
        <v>0</v>
      </c>
      <c r="BQ45">
        <f>IF($F$54=2,0,INDEX(LnkTbl!BV$3:BV$18,MATCH($B$54*1000&amp;BQ$42,LnkTbl!$C$3:$C$18,0),1)+0)</f>
        <v>0</v>
      </c>
      <c r="BR45">
        <f>IF($F$54=2,0,INDEX(LnkTbl!BW$3:BW$18,MATCH($B$54*1000&amp;BR$42,LnkTbl!$C$3:$C$18,0),1)+0)</f>
        <v>1</v>
      </c>
      <c r="BS45">
        <f>IF($F$54=2,0,INDEX(LnkTbl!BX$3:BX$18,MATCH($B$54*1000&amp;BS$42,LnkTbl!$C$3:$C$18,0),1)+0)</f>
        <v>0</v>
      </c>
      <c r="BT45">
        <f>IF($F$54=2,0,INDEX(LnkTbl!BY$3:BY$18,MATCH($B$54*1000&amp;BT$42,LnkTbl!$C$3:$C$18,0),1)+0)</f>
        <v>1</v>
      </c>
      <c r="BU45">
        <f>IF($F$54=2,0,INDEX(LnkTbl!BZ$3:BZ$18,MATCH($B$54*1000&amp;BU$42,LnkTbl!$C$3:$C$18,0),1)+0)</f>
        <v>0</v>
      </c>
      <c r="BV45">
        <f>IF($F$54=2,0,INDEX(LnkTbl!CA$3:CA$18,MATCH($B$54*1000&amp;BV$42,LnkTbl!$C$3:$C$18,0),1)+0)</f>
        <v>0</v>
      </c>
      <c r="BW45">
        <f>IF($F$54=2,0,INDEX(LnkTbl!CB$3:CB$18,MATCH($B$54*1000&amp;BW$42,LnkTbl!$C$3:$C$18,0),1)+0)</f>
        <v>0</v>
      </c>
      <c r="BX45">
        <f>IF($F$54=2,0,INDEX(LnkTbl!CC$3:CC$18,MATCH($B$54*1000&amp;BX$42,LnkTbl!$C$3:$C$18,0),1)+0)</f>
        <v>0</v>
      </c>
      <c r="BY45">
        <f>IF($F$54=2,0,INDEX(LnkTbl!CD$3:CD$18,MATCH($B$54*1000&amp;BY$42,LnkTbl!$C$3:$C$18,0),1)+0)</f>
        <v>0</v>
      </c>
      <c r="BZ45">
        <f>IF($F$54=2,0,INDEX(LnkTbl!CE$3:CE$18,MATCH($B$54*1000&amp;BZ$42,LnkTbl!$C$3:$C$18,0),1)+0)</f>
        <v>0</v>
      </c>
      <c r="CA45">
        <f>IF($F$54=2,0,INDEX(LnkTbl!CF$3:CF$18,MATCH($B$54*1000&amp;CA$42,LnkTbl!$C$3:$C$18,0),1)+0)</f>
        <v>0</v>
      </c>
      <c r="CB45">
        <f>IF($F$54=2,0,INDEX(LnkTbl!CG$3:CG$18,MATCH($B$54*1000&amp;CB$42,LnkTbl!$C$3:$C$18,0),1)+0)</f>
        <v>0</v>
      </c>
      <c r="CC45">
        <f>IF($F$54=2,0,INDEX(LnkTbl!CH$3:CH$18,MATCH($B$54*1000&amp;CC$42,LnkTbl!$C$3:$C$18,0),1)+0)</f>
        <v>0</v>
      </c>
      <c r="CD45">
        <f>IF($F$54=2,0,INDEX(LnkTbl!CI$3:CI$18,MATCH($B$54*1000&amp;CD$42,LnkTbl!$C$3:$C$18,0),1)+0)</f>
        <v>1</v>
      </c>
      <c r="CE45">
        <f>IF($F$54=2,0,INDEX(LnkTbl!CJ$3:CJ$18,MATCH($B$54*1000&amp;CE$42,LnkTbl!$C$3:$C$18,0),1)+0)</f>
        <v>1</v>
      </c>
      <c r="CF45">
        <f>IF($F$54=2,0,INDEX(LnkTbl!CK$3:CK$18,MATCH($B$54*1000&amp;CF$42,LnkTbl!$C$3:$C$18,0),1)+0)</f>
        <v>1</v>
      </c>
      <c r="CG45">
        <f>IF($F$54=2,0,INDEX(LnkTbl!CL$3:CL$18,MATCH($B$54*1000&amp;CG$42,LnkTbl!$C$3:$C$18,0),1)+0)</f>
        <v>1</v>
      </c>
      <c r="CH45">
        <f>IF($F$54=2,0,INDEX(LnkTbl!CM$3:CM$18,MATCH($B$54*1000&amp;CH$42,LnkTbl!$C$3:$C$18,0),1)+0)</f>
        <v>0</v>
      </c>
      <c r="CI45">
        <f>IF($F$54=2,0,INDEX(LnkTbl!CN$3:CN$18,MATCH($B$54*1000&amp;CI$42,LnkTbl!$C$3:$C$18,0),1)+0)</f>
        <v>0</v>
      </c>
      <c r="CJ45">
        <f>IF($F$54=2,0,INDEX(LnkTbl!CO$3:CO$18,MATCH($B$54*1000&amp;CJ$42,LnkTbl!$C$3:$C$18,0),1)+0)</f>
        <v>1</v>
      </c>
      <c r="CK45">
        <f>IF($F$54=2,0,INDEX(LnkTbl!CP$3:CP$18,MATCH($B$54*1000&amp;CK$42,LnkTbl!$C$3:$C$18,0),1)+0)</f>
        <v>1</v>
      </c>
      <c r="CL45">
        <f>IF($F$54=2,0,INDEX(LnkTbl!CQ$3:CQ$18,MATCH($B$54*1000&amp;CL$42,LnkTbl!$C$3:$C$18,0),1)+0)</f>
        <v>0</v>
      </c>
      <c r="CM45">
        <f>IF($F$54=2,0,INDEX(LnkTbl!CR$3:CR$18,MATCH($B$54*1000&amp;CM$42,LnkTbl!$C$3:$C$18,0),1)+0)</f>
        <v>1</v>
      </c>
      <c r="CN45">
        <f>IF($F$54=2,0,INDEX(LnkTbl!CS$3:CS$18,MATCH($B$54*1000&amp;CN$42,LnkTbl!$C$3:$C$18,0),1)+0)</f>
        <v>0</v>
      </c>
      <c r="CO45">
        <f>IF($F$54=2,0,INDEX(LnkTbl!CT$3:CT$18,MATCH($B$54*1000&amp;CO$42,LnkTbl!$C$3:$C$18,0),1)+0)</f>
        <v>0</v>
      </c>
      <c r="CP45">
        <f>IF($F$54=2,0,INDEX(LnkTbl!CU$3:CU$18,MATCH($B$54*1000&amp;CP$42,LnkTbl!$C$3:$C$18,0),1)+0)</f>
        <v>1</v>
      </c>
      <c r="CQ45">
        <f>IF($F$54=2,0,INDEX(LnkTbl!CV$3:CV$18,MATCH($B$54*1000&amp;CQ$42,LnkTbl!$C$3:$C$18,0),1)+0)</f>
        <v>0</v>
      </c>
      <c r="CR45">
        <f>IF($F$54=2,0,INDEX(LnkTbl!CW$3:CW$18,MATCH($B$54*1000&amp;CR$42,LnkTbl!$C$3:$C$18,0),1)+0)</f>
        <v>0</v>
      </c>
      <c r="CS45">
        <f>IF($F$54=2,0,INDEX(LnkTbl!CX$3:CX$18,MATCH($B$54*1000&amp;CS$42,LnkTbl!$C$3:$C$18,0),1)+0)</f>
        <v>1</v>
      </c>
      <c r="CT45">
        <f>IF($F$54=2,0,INDEX(LnkTbl!CY$3:CY$18,MATCH($B$54*1000&amp;CT$42,LnkTbl!$C$3:$C$18,0),1)+0)</f>
        <v>1</v>
      </c>
      <c r="CU45">
        <f>IF($F$54=2,0,INDEX(LnkTbl!CZ$3:CZ$18,MATCH($B$54*1000&amp;CU$42,LnkTbl!$C$3:$C$18,0),1)+0)</f>
        <v>0</v>
      </c>
      <c r="CV45">
        <f>IF($F$54=2,0,INDEX(LnkTbl!DA$3:DA$18,MATCH($B$54*1000&amp;CV$42,LnkTbl!$C$3:$C$18,0),1)+0)</f>
        <v>1</v>
      </c>
      <c r="CW45">
        <f>IF($F$54=2,0,INDEX(LnkTbl!DB$3:DB$18,MATCH($B$54*1000&amp;CW$42,LnkTbl!$C$3:$C$18,0),1)+0)</f>
        <v>0</v>
      </c>
      <c r="CX45">
        <f>IF($F$54=2,0,INDEX(LnkTbl!DC$3:DC$18,MATCH($B$54*1000&amp;CX$42,LnkTbl!$C$3:$C$18,0),1)+0)</f>
        <v>1</v>
      </c>
      <c r="CY45">
        <f>IF($F$54=2,0,INDEX(LnkTbl!DD$3:DD$18,MATCH($B$54*1000&amp;CY$42,LnkTbl!$C$3:$C$18,0),1)+0)</f>
        <v>0</v>
      </c>
      <c r="CZ45">
        <f>IF($F$54=2,0,INDEX(LnkTbl!DE$3:DE$18,MATCH($B$54*1000&amp;CZ$42,LnkTbl!$C$3:$C$18,0),1)+0)</f>
        <v>0</v>
      </c>
      <c r="DA45">
        <f>IF($F$54=2,0,INDEX(LnkTbl!DF$3:DF$18,MATCH($B$54*1000&amp;DA$42,LnkTbl!$C$3:$C$18,0),1)+0)</f>
        <v>0</v>
      </c>
      <c r="DB45">
        <f>IF($F$54=2,0,INDEX(LnkTbl!DG$3:DG$18,MATCH($B$54*1000&amp;DB$42,LnkTbl!$C$3:$C$18,0),1)+0)</f>
        <v>0</v>
      </c>
      <c r="DC45">
        <f>IF($F$54=2,0,INDEX(LnkTbl!DH$3:DH$18,MATCH($B$54*1000&amp;DC$42,LnkTbl!$C$3:$C$18,0),1)+0)</f>
        <v>1</v>
      </c>
      <c r="DD45">
        <f>IF($F$54=2,0,INDEX(LnkTbl!DI$3:DI$18,MATCH($B$54*1000&amp;DD$42,LnkTbl!$C$3:$C$18,0),1)+0)</f>
        <v>1</v>
      </c>
      <c r="DE45">
        <f>IF($F$54=2,0,INDEX(LnkTbl!DJ$3:DJ$18,MATCH($B$54*1000&amp;DE$42,LnkTbl!$C$3:$C$18,0),1)+0)</f>
        <v>0</v>
      </c>
      <c r="DF45">
        <f>IF($F$54=2,0,INDEX(LnkTbl!DK$3:DK$18,MATCH($B$54*1000&amp;DF$42,LnkTbl!$C$3:$C$18,0),1)+0)</f>
        <v>1</v>
      </c>
      <c r="DG45">
        <f>IF($F$54=2,0,INDEX(LnkTbl!DL$3:DL$18,MATCH($B$54*1000&amp;DG$42,LnkTbl!$C$3:$C$18,0),1)+0)</f>
        <v>0</v>
      </c>
      <c r="DH45">
        <f>IF($F$54=2,0,INDEX(LnkTbl!DM$3:DM$18,MATCH($B$54*1000&amp;DH$42,LnkTbl!$C$3:$C$18,0),1)+0)</f>
        <v>1</v>
      </c>
      <c r="DI45">
        <f>IF($F$54=2,0,INDEX(LnkTbl!DN$3:DN$18,MATCH($B$54*1000&amp;DI$42,LnkTbl!$C$3:$C$18,0),1)+0)</f>
        <v>1</v>
      </c>
      <c r="DJ45">
        <f>IF($F$54=2,0,INDEX(LnkTbl!DO$3:DO$18,MATCH($B$54*1000&amp;DJ$42,LnkTbl!$C$3:$C$18,0),1)+0)</f>
        <v>1</v>
      </c>
      <c r="DK45">
        <f>IF($F$54=2,0,INDEX(LnkTbl!DP$3:DP$18,MATCH($B$54*1000&amp;DK$42,LnkTbl!$C$3:$C$18,0),1)+0)</f>
        <v>1</v>
      </c>
      <c r="DL45">
        <f>IF($F$54=2,0,INDEX(LnkTbl!DQ$3:DQ$18,MATCH($B$54*1000&amp;DL$42,LnkTbl!$C$3:$C$18,0),1)+0)</f>
        <v>1</v>
      </c>
      <c r="DM45">
        <f>IF($F$54=2,0,INDEX(LnkTbl!DR$3:DR$18,MATCH($B$54*1000&amp;DM$42,LnkTbl!$C$3:$C$18,0),1)+0)</f>
        <v>1</v>
      </c>
      <c r="DN45">
        <f>IF($F$54=2,0,INDEX(LnkTbl!DS$3:DS$18,MATCH($B$54*1000&amp;DN$42,LnkTbl!$C$3:$C$18,0),1)+0)</f>
        <v>1</v>
      </c>
      <c r="DO45">
        <f>IF($F$54=2,0,INDEX(LnkTbl!DT$3:DT$18,MATCH($B$54*1000&amp;DO$42,LnkTbl!$C$3:$C$18,0),1)+0)</f>
        <v>0</v>
      </c>
      <c r="DP45">
        <f>IF($F$54=2,0,INDEX(LnkTbl!DU$3:DU$18,MATCH($B$54*1000&amp;DP$42,LnkTbl!$C$3:$C$18,0),1)+0)</f>
        <v>1</v>
      </c>
      <c r="DQ45">
        <f>IF($F$54=2,0,INDEX(LnkTbl!DV$3:DV$18,MATCH($B$54*1000&amp;DQ$42,LnkTbl!$C$3:$C$18,0),1)+0)</f>
        <v>0</v>
      </c>
    </row>
    <row r="46" spans="1:168" x14ac:dyDescent="0.3">
      <c r="A46" t="s">
        <v>463</v>
      </c>
      <c r="B46">
        <v>913.1960928082317</v>
      </c>
      <c r="C46">
        <v>1011.3406738165954</v>
      </c>
      <c r="D46">
        <v>737.01952353138586</v>
      </c>
      <c r="E46">
        <v>464.0287322753428</v>
      </c>
      <c r="F46">
        <v>346.67317036797698</v>
      </c>
      <c r="G46">
        <v>348.51243366846035</v>
      </c>
      <c r="H46">
        <v>535.32504007854141</v>
      </c>
      <c r="I46">
        <v>442.24029726471736</v>
      </c>
      <c r="J46">
        <v>634.99322703717053</v>
      </c>
      <c r="K46">
        <v>306.72201026507764</v>
      </c>
      <c r="L46">
        <v>453.99356257844829</v>
      </c>
      <c r="M46">
        <v>666.71430524314337</v>
      </c>
      <c r="N46">
        <v>518.82448705680588</v>
      </c>
      <c r="O46">
        <v>694.65743721028502</v>
      </c>
      <c r="P46">
        <v>453.99356257844829</v>
      </c>
      <c r="Q46">
        <v>166.7640150620752</v>
      </c>
      <c r="R46">
        <v>300.18516907552163</v>
      </c>
      <c r="S46">
        <v>615.84873302099015</v>
      </c>
      <c r="T46">
        <v>483.90023239340348</v>
      </c>
      <c r="U46">
        <v>384.48370139311777</v>
      </c>
      <c r="V46">
        <v>431.95347160947972</v>
      </c>
      <c r="W46">
        <v>214.55068537412845</v>
      </c>
      <c r="X46">
        <v>385.47106267165435</v>
      </c>
      <c r="Y46">
        <v>552.78312848745463</v>
      </c>
      <c r="Z46">
        <v>1770.6693427119199</v>
      </c>
      <c r="AA46">
        <v>1634.2873476083366</v>
      </c>
      <c r="AB46">
        <v>1984.4917792386937</v>
      </c>
      <c r="AC46">
        <v>1284.0829159779789</v>
      </c>
      <c r="AD46">
        <v>1517.552537064885</v>
      </c>
      <c r="AE46">
        <v>2086.3291784209673</v>
      </c>
      <c r="AF46">
        <v>1179.3965227981646</v>
      </c>
      <c r="AG46">
        <v>1342.0719052530849</v>
      </c>
      <c r="AH46">
        <v>665.64678688157881</v>
      </c>
      <c r="AI46">
        <v>665.64678688157881</v>
      </c>
      <c r="AJ46">
        <v>1141.4635813439045</v>
      </c>
      <c r="AK46">
        <v>1008.069767730871</v>
      </c>
      <c r="AL46">
        <v>881.79191469795012</v>
      </c>
      <c r="AM46">
        <v>979.49718518150235</v>
      </c>
      <c r="AN46">
        <v>686.36832490337667</v>
      </c>
      <c r="AO46">
        <v>932.79978127679715</v>
      </c>
      <c r="AP46">
        <v>1010.5925410416687</v>
      </c>
      <c r="AQ46">
        <v>945.08742714404661</v>
      </c>
      <c r="AR46">
        <v>1209.5654119079868</v>
      </c>
      <c r="AS46">
        <v>816.13021487069284</v>
      </c>
      <c r="AT46">
        <v>829.18339194949533</v>
      </c>
      <c r="AU46">
        <v>1083.3093069208498</v>
      </c>
      <c r="AV46">
        <v>1106.6884561372981</v>
      </c>
      <c r="AW46">
        <v>865.3242944312575</v>
      </c>
      <c r="AX46">
        <v>848.1694359178299</v>
      </c>
      <c r="AY46">
        <v>865.32429443125761</v>
      </c>
      <c r="AZ46">
        <v>1001.7367367989361</v>
      </c>
      <c r="BA46">
        <v>1141.4940286080002</v>
      </c>
      <c r="BB46">
        <v>819.36632408316427</v>
      </c>
      <c r="BC46">
        <v>819.36632408316427</v>
      </c>
      <c r="BD46">
        <v>911.85206357885863</v>
      </c>
      <c r="BE46">
        <v>819.36632408316427</v>
      </c>
      <c r="BF46">
        <v>819.36632408316427</v>
      </c>
      <c r="BG46">
        <v>478.39611269215953</v>
      </c>
      <c r="BH46">
        <v>822.93735320069106</v>
      </c>
      <c r="BI46">
        <v>960.09357873413887</v>
      </c>
      <c r="BJ46">
        <v>1234.4060298010365</v>
      </c>
      <c r="BK46">
        <v>822.93735320069106</v>
      </c>
      <c r="BL46">
        <v>1234.4060298010365</v>
      </c>
      <c r="BM46">
        <v>1097.2498042675884</v>
      </c>
      <c r="BN46">
        <v>822.93735320069106</v>
      </c>
      <c r="BO46">
        <v>822.93735320069106</v>
      </c>
      <c r="BP46">
        <v>913.70064747039169</v>
      </c>
      <c r="BQ46">
        <v>793.03813985857551</v>
      </c>
      <c r="BR46">
        <v>1221.8791554301758</v>
      </c>
      <c r="BS46">
        <v>984.76456187008375</v>
      </c>
      <c r="BT46">
        <v>1549.6744006859965</v>
      </c>
      <c r="BU46">
        <v>809.46226403370349</v>
      </c>
      <c r="BV46">
        <v>960.1457740440178</v>
      </c>
      <c r="BW46">
        <v>895.58887494252326</v>
      </c>
      <c r="BX46">
        <v>1045.9635627027235</v>
      </c>
      <c r="BY46">
        <v>885.16721140343213</v>
      </c>
      <c r="BZ46">
        <v>592.27757962891621</v>
      </c>
      <c r="CA46">
        <v>293.90619757167536</v>
      </c>
      <c r="CB46">
        <v>195.93746504778358</v>
      </c>
      <c r="CC46">
        <v>358.1095355860167</v>
      </c>
      <c r="CD46">
        <v>1365.8232567387877</v>
      </c>
      <c r="CE46">
        <v>1167.3481054345261</v>
      </c>
      <c r="CF46">
        <v>1103.8686666583812</v>
      </c>
      <c r="CG46">
        <v>784.32773683621826</v>
      </c>
      <c r="CH46">
        <v>718.30377670349333</v>
      </c>
      <c r="CI46">
        <v>715.99848385052258</v>
      </c>
      <c r="CJ46">
        <v>888.86748605018261</v>
      </c>
      <c r="CK46">
        <v>846.67938409534361</v>
      </c>
      <c r="CL46">
        <v>679.29710316030184</v>
      </c>
      <c r="CM46">
        <v>794.24795257683309</v>
      </c>
      <c r="CN46">
        <v>566.54591323151089</v>
      </c>
      <c r="CO46">
        <v>561.29531360682006</v>
      </c>
      <c r="CP46">
        <v>831.228950998546</v>
      </c>
      <c r="CQ46">
        <v>714.33009805261793</v>
      </c>
      <c r="CR46">
        <v>649.74150894155389</v>
      </c>
      <c r="CS46">
        <v>766.23025588129281</v>
      </c>
      <c r="CT46">
        <v>796.42897088247321</v>
      </c>
      <c r="CU46">
        <v>625.08854561497276</v>
      </c>
      <c r="CV46">
        <v>830.53301353349821</v>
      </c>
      <c r="CW46">
        <v>587.11956454198594</v>
      </c>
      <c r="CX46">
        <v>781.58748306759298</v>
      </c>
      <c r="CY46">
        <v>651.32290255632722</v>
      </c>
      <c r="CZ46">
        <v>587.11956454198594</v>
      </c>
      <c r="DA46">
        <v>521.05832204506203</v>
      </c>
      <c r="DB46">
        <v>685.78112766724212</v>
      </c>
      <c r="DC46">
        <v>787.2792573353056</v>
      </c>
      <c r="DD46">
        <v>786.65477773497219</v>
      </c>
      <c r="DE46">
        <v>678.17241850696541</v>
      </c>
      <c r="DF46">
        <v>997.42751687026998</v>
      </c>
      <c r="DG46">
        <v>673.84145053251609</v>
      </c>
      <c r="DH46">
        <v>884.76642598829346</v>
      </c>
      <c r="DI46">
        <v>905.02007033939424</v>
      </c>
      <c r="DJ46">
        <v>811.90115202505376</v>
      </c>
      <c r="DK46">
        <v>903.81150036660995</v>
      </c>
      <c r="DL46">
        <v>766.59686579591619</v>
      </c>
      <c r="DM46">
        <v>869.06123006946939</v>
      </c>
      <c r="DN46">
        <v>876.94645009755527</v>
      </c>
      <c r="DO46">
        <v>488.56052791827693</v>
      </c>
      <c r="DP46">
        <v>952.65139746728448</v>
      </c>
      <c r="DQ46">
        <v>178.76458672499285</v>
      </c>
    </row>
    <row r="47" spans="1:168" x14ac:dyDescent="0.3">
      <c r="A47" t="s">
        <v>488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</row>
    <row r="48" spans="1:168" x14ac:dyDescent="0.3">
      <c r="C48">
        <v>0.01</v>
      </c>
    </row>
    <row r="49" spans="1:15" x14ac:dyDescent="0.3">
      <c r="A49" s="1" t="s">
        <v>35</v>
      </c>
      <c r="B49" s="2" t="s">
        <v>36</v>
      </c>
      <c r="D49" t="s">
        <v>448</v>
      </c>
      <c r="E49" s="3">
        <f>MAX(B35:CCC35)</f>
        <v>0.51983870390162412</v>
      </c>
      <c r="F49" s="10">
        <f>MATCH(E49,B$35:AAA$35,0)</f>
        <v>30</v>
      </c>
      <c r="H49" t="s">
        <v>490</v>
      </c>
      <c r="I49" s="3">
        <f>AVERAGE(B46:AAA46)/7</f>
        <v>117.04024853134122</v>
      </c>
      <c r="J49" t="s">
        <v>493</v>
      </c>
    </row>
    <row r="50" spans="1:15" x14ac:dyDescent="0.3">
      <c r="A50" t="s">
        <v>37</v>
      </c>
      <c r="B50" s="3">
        <v>270.08</v>
      </c>
      <c r="D50" t="s">
        <v>449</v>
      </c>
      <c r="E50" s="3">
        <f>MAX($B$40:$CCC$40)</f>
        <v>711.13934693742181</v>
      </c>
      <c r="F50" s="10">
        <f>MATCH(E50,B$40:AAA$40,0)</f>
        <v>30</v>
      </c>
      <c r="H50" t="s">
        <v>491</v>
      </c>
      <c r="I50" s="3">
        <f>AVERAGE(B41:AAA41)/7</f>
        <v>20.035494979810057</v>
      </c>
      <c r="J50" t="s">
        <v>494</v>
      </c>
    </row>
    <row r="51" spans="1:15" x14ac:dyDescent="0.3">
      <c r="A51" t="s">
        <v>38</v>
      </c>
      <c r="B51" s="3">
        <f>B50/1000/24/$B$58/$B$57/$B$54</f>
        <v>0.19742690058479531</v>
      </c>
      <c r="D51" t="s">
        <v>489</v>
      </c>
      <c r="E51">
        <f t="array" ref="E51">MAX(B40:AAA40*(1-B45:AAA45))</f>
        <v>400.81825063801455</v>
      </c>
      <c r="F51" s="10">
        <f>MATCH(E51,B$40:AAA$40,0)</f>
        <v>2</v>
      </c>
      <c r="H51" t="s">
        <v>492</v>
      </c>
      <c r="I51" s="3">
        <f>AVERAGE(B40:AAA40)</f>
        <v>315.48509549513182</v>
      </c>
      <c r="J51" t="s">
        <v>42</v>
      </c>
    </row>
    <row r="53" spans="1:15" x14ac:dyDescent="0.3">
      <c r="A53" t="s">
        <v>50</v>
      </c>
      <c r="B53">
        <v>40</v>
      </c>
      <c r="C53">
        <v>60</v>
      </c>
      <c r="E53" t="s">
        <v>467</v>
      </c>
      <c r="F53" t="s">
        <v>513</v>
      </c>
      <c r="H53">
        <v>1</v>
      </c>
      <c r="I53" t="s">
        <v>512</v>
      </c>
    </row>
    <row r="54" spans="1:15" x14ac:dyDescent="0.3">
      <c r="A54" t="s">
        <v>39</v>
      </c>
      <c r="B54">
        <v>0.06</v>
      </c>
      <c r="C54">
        <f>B54</f>
        <v>0.06</v>
      </c>
      <c r="D54" t="s">
        <v>40</v>
      </c>
      <c r="E54">
        <f>IF(B54=0.06,1,2)</f>
        <v>1</v>
      </c>
      <c r="F54">
        <v>1</v>
      </c>
      <c r="H54">
        <v>2</v>
      </c>
      <c r="I54" t="s">
        <v>514</v>
      </c>
      <c r="J54" t="s">
        <v>515</v>
      </c>
    </row>
    <row r="55" spans="1:15" x14ac:dyDescent="0.3">
      <c r="A55" t="s">
        <v>41</v>
      </c>
      <c r="B55">
        <v>350</v>
      </c>
      <c r="C55">
        <v>550</v>
      </c>
      <c r="D55" t="s">
        <v>42</v>
      </c>
      <c r="E55" t="s">
        <v>476</v>
      </c>
    </row>
    <row r="56" spans="1:15" x14ac:dyDescent="0.3">
      <c r="A56" t="s">
        <v>43</v>
      </c>
      <c r="B56" s="3">
        <f>B55/1000/B54</f>
        <v>5.833333333333333</v>
      </c>
      <c r="C56" s="3">
        <f>C55/1000/C54</f>
        <v>9.1666666666666679</v>
      </c>
      <c r="D56" t="s">
        <v>46</v>
      </c>
    </row>
    <row r="57" spans="1:15" x14ac:dyDescent="0.3">
      <c r="A57" t="s">
        <v>44</v>
      </c>
      <c r="B57">
        <v>0.95</v>
      </c>
      <c r="C57">
        <v>0.95</v>
      </c>
      <c r="E57" t="s">
        <v>475</v>
      </c>
    </row>
    <row r="58" spans="1:15" x14ac:dyDescent="0.3">
      <c r="A58" t="s">
        <v>45</v>
      </c>
      <c r="B58">
        <v>1</v>
      </c>
      <c r="C58">
        <v>1</v>
      </c>
    </row>
    <row r="59" spans="1:15" x14ac:dyDescent="0.3">
      <c r="A59" t="s">
        <v>454</v>
      </c>
      <c r="B59">
        <v>2.44</v>
      </c>
      <c r="C59">
        <v>2.44</v>
      </c>
      <c r="D59" t="s">
        <v>453</v>
      </c>
    </row>
    <row r="60" spans="1:15" x14ac:dyDescent="0.3">
      <c r="A60" t="s">
        <v>455</v>
      </c>
      <c r="B60" s="6">
        <v>900000</v>
      </c>
      <c r="C60" s="6">
        <f>ROUND(B60/B61*C61,-3)</f>
        <v>1264000</v>
      </c>
      <c r="D60" t="s">
        <v>457</v>
      </c>
      <c r="E60" t="s">
        <v>469</v>
      </c>
      <c r="N60" s="6"/>
      <c r="O60" s="6"/>
    </row>
    <row r="61" spans="1:15" x14ac:dyDescent="0.3">
      <c r="A61" t="s">
        <v>456</v>
      </c>
      <c r="B61" s="6">
        <v>700000</v>
      </c>
      <c r="C61" s="6">
        <f>ROUND(1080000*0.91,-3)</f>
        <v>983000</v>
      </c>
      <c r="D61" t="s">
        <v>457</v>
      </c>
      <c r="E61" t="s">
        <v>516</v>
      </c>
      <c r="N61" s="6"/>
      <c r="O61" s="6"/>
    </row>
    <row r="62" spans="1:15" x14ac:dyDescent="0.3">
      <c r="A62" t="s">
        <v>460</v>
      </c>
      <c r="B62">
        <v>0.26</v>
      </c>
      <c r="C62">
        <v>0.26</v>
      </c>
      <c r="D62" t="s">
        <v>462</v>
      </c>
      <c r="E62" t="s">
        <v>459</v>
      </c>
    </row>
    <row r="63" spans="1:15" x14ac:dyDescent="0.3">
      <c r="A63" t="s">
        <v>461</v>
      </c>
      <c r="B63">
        <v>0.32</v>
      </c>
      <c r="C63">
        <v>0.32</v>
      </c>
      <c r="D63" t="s">
        <v>462</v>
      </c>
      <c r="E63" t="s">
        <v>459</v>
      </c>
    </row>
    <row r="64" spans="1:15" x14ac:dyDescent="0.3">
      <c r="A64" t="s">
        <v>464</v>
      </c>
      <c r="B64" s="6">
        <v>40000</v>
      </c>
      <c r="C64" s="6"/>
      <c r="D64" t="s">
        <v>457</v>
      </c>
      <c r="E64">
        <v>50</v>
      </c>
      <c r="F64" t="s">
        <v>466</v>
      </c>
      <c r="G64" t="s">
        <v>468</v>
      </c>
    </row>
    <row r="65" spans="1:121" x14ac:dyDescent="0.3">
      <c r="A65" t="s">
        <v>464</v>
      </c>
      <c r="B65" s="6">
        <v>90000</v>
      </c>
      <c r="C65" s="6"/>
      <c r="D65" t="s">
        <v>457</v>
      </c>
      <c r="E65">
        <v>150</v>
      </c>
      <c r="F65" t="s">
        <v>466</v>
      </c>
      <c r="G65" t="s">
        <v>465</v>
      </c>
    </row>
    <row r="66" spans="1:121" x14ac:dyDescent="0.3">
      <c r="A66" t="s">
        <v>473</v>
      </c>
      <c r="B66" s="8">
        <v>0.5</v>
      </c>
      <c r="C66" s="8"/>
    </row>
    <row r="67" spans="1:121" x14ac:dyDescent="0.3">
      <c r="A67" t="s">
        <v>470</v>
      </c>
      <c r="B67" s="6">
        <f>1700000/11*0.88</f>
        <v>136000</v>
      </c>
      <c r="C67" s="6"/>
      <c r="D67" t="s">
        <v>457</v>
      </c>
      <c r="E67" t="s">
        <v>471</v>
      </c>
    </row>
    <row r="68" spans="1:121" x14ac:dyDescent="0.3">
      <c r="A68" t="s">
        <v>472</v>
      </c>
      <c r="B68" s="6">
        <v>0</v>
      </c>
      <c r="C68" s="6"/>
      <c r="D68" t="s">
        <v>474</v>
      </c>
    </row>
    <row r="71" spans="1:121" x14ac:dyDescent="0.3">
      <c r="A71" t="s">
        <v>477</v>
      </c>
      <c r="B71">
        <v>0.12</v>
      </c>
      <c r="C71" t="s">
        <v>484</v>
      </c>
    </row>
    <row r="72" spans="1:121" x14ac:dyDescent="0.3">
      <c r="A72" t="s">
        <v>478</v>
      </c>
      <c r="B72" s="6">
        <f>B16*B$2*($B$30+$B$30/((1+$B$30)^$B$26-1))</f>
        <v>108477.08920459443</v>
      </c>
      <c r="C72" s="6">
        <f t="shared" ref="C72:BN72" si="22">C16*C$2*($B$30+$B$30/((1+$B$30)^$B$26-1))</f>
        <v>108477.08920459443</v>
      </c>
      <c r="D72" s="6">
        <f t="shared" si="22"/>
        <v>108477.08920459443</v>
      </c>
      <c r="E72" s="6">
        <f t="shared" si="22"/>
        <v>108477.08920459443</v>
      </c>
      <c r="F72" s="6">
        <f t="shared" si="22"/>
        <v>108477.08920459443</v>
      </c>
      <c r="G72" s="6">
        <f t="shared" si="22"/>
        <v>108477.08920459443</v>
      </c>
      <c r="H72" s="6">
        <f t="shared" si="22"/>
        <v>108477.08920459443</v>
      </c>
      <c r="I72" s="6">
        <f t="shared" si="22"/>
        <v>108477.08920459443</v>
      </c>
      <c r="J72" s="6">
        <f t="shared" si="22"/>
        <v>108477.08920459443</v>
      </c>
      <c r="K72" s="6">
        <f t="shared" si="22"/>
        <v>108477.08920459443</v>
      </c>
      <c r="L72" s="6">
        <f t="shared" si="22"/>
        <v>108477.08920459443</v>
      </c>
      <c r="M72" s="6">
        <f t="shared" si="22"/>
        <v>108477.08920459443</v>
      </c>
      <c r="N72" s="6">
        <f t="shared" si="22"/>
        <v>108477.08920459443</v>
      </c>
      <c r="O72" s="6">
        <f t="shared" si="22"/>
        <v>108477.08920459443</v>
      </c>
      <c r="P72" s="6">
        <f t="shared" si="22"/>
        <v>108477.08920459443</v>
      </c>
      <c r="Q72" s="6">
        <f t="shared" si="22"/>
        <v>108477.08920459443</v>
      </c>
      <c r="R72" s="6">
        <f t="shared" si="22"/>
        <v>108477.08920459443</v>
      </c>
      <c r="S72" s="6">
        <f t="shared" si="22"/>
        <v>108477.08920459443</v>
      </c>
      <c r="T72" s="6">
        <f t="shared" si="22"/>
        <v>108477.08920459443</v>
      </c>
      <c r="U72" s="6">
        <f t="shared" si="22"/>
        <v>108477.08920459443</v>
      </c>
      <c r="V72" s="6">
        <f t="shared" si="22"/>
        <v>108477.08920459443</v>
      </c>
      <c r="W72" s="6">
        <f t="shared" si="22"/>
        <v>108477.08920459443</v>
      </c>
      <c r="X72" s="6">
        <f t="shared" si="22"/>
        <v>108477.08920459443</v>
      </c>
      <c r="Y72" s="6">
        <f t="shared" si="22"/>
        <v>108477.08920459443</v>
      </c>
      <c r="Z72" s="6">
        <f t="shared" si="22"/>
        <v>108477.08920459443</v>
      </c>
      <c r="AA72" s="6">
        <f t="shared" si="22"/>
        <v>108477.08920459443</v>
      </c>
      <c r="AB72" s="6">
        <f t="shared" si="22"/>
        <v>108477.08920459443</v>
      </c>
      <c r="AC72" s="6">
        <f t="shared" si="22"/>
        <v>108477.08920459443</v>
      </c>
      <c r="AD72" s="6">
        <f t="shared" si="22"/>
        <v>108477.08920459443</v>
      </c>
      <c r="AE72" s="6">
        <f t="shared" si="22"/>
        <v>108477.08920459443</v>
      </c>
      <c r="AF72" s="6">
        <f t="shared" si="22"/>
        <v>108477.08920459443</v>
      </c>
      <c r="AG72" s="6">
        <f t="shared" si="22"/>
        <v>108477.08920459443</v>
      </c>
      <c r="AH72" s="6">
        <f t="shared" si="22"/>
        <v>108477.08920459443</v>
      </c>
      <c r="AI72" s="6">
        <f t="shared" si="22"/>
        <v>108477.08920459443</v>
      </c>
      <c r="AJ72" s="6">
        <f t="shared" si="22"/>
        <v>108477.08920459443</v>
      </c>
      <c r="AK72" s="6">
        <f t="shared" si="22"/>
        <v>108477.08920459443</v>
      </c>
      <c r="AL72" s="6">
        <f t="shared" si="22"/>
        <v>108477.08920459443</v>
      </c>
      <c r="AM72" s="6">
        <f t="shared" si="22"/>
        <v>108477.08920459443</v>
      </c>
      <c r="AN72" s="6">
        <f t="shared" si="22"/>
        <v>108477.08920459443</v>
      </c>
      <c r="AO72" s="6">
        <f t="shared" si="22"/>
        <v>108477.08920459443</v>
      </c>
      <c r="AP72" s="6">
        <f t="shared" si="22"/>
        <v>108477.08920459443</v>
      </c>
      <c r="AQ72" s="6">
        <f t="shared" si="22"/>
        <v>108477.08920459443</v>
      </c>
      <c r="AR72" s="6">
        <f t="shared" si="22"/>
        <v>108477.08920459443</v>
      </c>
      <c r="AS72" s="6">
        <f t="shared" si="22"/>
        <v>108477.08920459443</v>
      </c>
      <c r="AT72" s="6">
        <f t="shared" si="22"/>
        <v>108477.08920459443</v>
      </c>
      <c r="AU72" s="6">
        <f t="shared" si="22"/>
        <v>108477.08920459443</v>
      </c>
      <c r="AV72" s="6">
        <f t="shared" si="22"/>
        <v>108477.08920459443</v>
      </c>
      <c r="AW72" s="6">
        <f t="shared" si="22"/>
        <v>108477.08920459443</v>
      </c>
      <c r="AX72" s="6">
        <f t="shared" si="22"/>
        <v>108477.08920459443</v>
      </c>
      <c r="AY72" s="6">
        <f t="shared" si="22"/>
        <v>108477.08920459443</v>
      </c>
      <c r="AZ72" s="6">
        <f t="shared" si="22"/>
        <v>108477.08920459443</v>
      </c>
      <c r="BA72" s="6">
        <f t="shared" si="22"/>
        <v>108477.08920459443</v>
      </c>
      <c r="BB72" s="6">
        <f t="shared" si="22"/>
        <v>108477.08920459443</v>
      </c>
      <c r="BC72" s="6">
        <f t="shared" si="22"/>
        <v>108477.08920459443</v>
      </c>
      <c r="BD72" s="6">
        <f t="shared" si="22"/>
        <v>108477.08920459443</v>
      </c>
      <c r="BE72" s="6">
        <f t="shared" si="22"/>
        <v>108477.08920459443</v>
      </c>
      <c r="BF72" s="6">
        <f t="shared" si="22"/>
        <v>108477.08920459443</v>
      </c>
      <c r="BG72" s="6">
        <f t="shared" si="22"/>
        <v>108477.08920459443</v>
      </c>
      <c r="BH72" s="6">
        <f t="shared" si="22"/>
        <v>108477.08920459443</v>
      </c>
      <c r="BI72" s="6">
        <f t="shared" si="22"/>
        <v>108477.08920459443</v>
      </c>
      <c r="BJ72" s="6">
        <f t="shared" si="22"/>
        <v>108477.08920459443</v>
      </c>
      <c r="BK72" s="6">
        <f t="shared" si="22"/>
        <v>108477.08920459443</v>
      </c>
      <c r="BL72" s="6">
        <f t="shared" si="22"/>
        <v>108477.08920459443</v>
      </c>
      <c r="BM72" s="6">
        <f t="shared" si="22"/>
        <v>108477.08920459443</v>
      </c>
      <c r="BN72" s="6">
        <f t="shared" si="22"/>
        <v>108477.08920459443</v>
      </c>
      <c r="BO72" s="6">
        <f t="shared" ref="BO72:BZ72" si="23">BO16*BO$2*($B$30+$B$30/((1+$B$30)^$B$26-1))</f>
        <v>108477.08920459443</v>
      </c>
      <c r="BP72" s="6">
        <f t="shared" si="23"/>
        <v>108477.08920459443</v>
      </c>
      <c r="BQ72" s="6">
        <f t="shared" si="23"/>
        <v>108477.08920459443</v>
      </c>
      <c r="BR72" s="6">
        <f t="shared" si="23"/>
        <v>108477.08920459443</v>
      </c>
      <c r="BS72" s="6">
        <f t="shared" si="23"/>
        <v>108477.08920459443</v>
      </c>
      <c r="BT72" s="6">
        <f t="shared" si="23"/>
        <v>108477.08920459443</v>
      </c>
      <c r="BU72" s="6">
        <f t="shared" si="23"/>
        <v>108477.08920459443</v>
      </c>
      <c r="BV72" s="6">
        <f t="shared" si="23"/>
        <v>108477.08920459443</v>
      </c>
      <c r="BW72" s="6">
        <f t="shared" si="23"/>
        <v>108477.08920459443</v>
      </c>
      <c r="BX72" s="6">
        <f t="shared" si="23"/>
        <v>108477.08920459443</v>
      </c>
      <c r="BY72" s="6">
        <f t="shared" si="23"/>
        <v>108477.08920459443</v>
      </c>
      <c r="BZ72" s="6">
        <f t="shared" si="23"/>
        <v>108477.08920459443</v>
      </c>
      <c r="CA72" s="6">
        <f t="shared" ref="CA72:DQ72" si="24">CA16*CA$2*($B$30+$B$30/((1+$B$30)^$B$26-1))</f>
        <v>108477.08920459443</v>
      </c>
      <c r="CB72" s="6">
        <f t="shared" si="24"/>
        <v>108477.08920459443</v>
      </c>
      <c r="CC72" s="6">
        <f t="shared" si="24"/>
        <v>108477.08920459443</v>
      </c>
      <c r="CD72" s="6">
        <f t="shared" si="24"/>
        <v>108477.08920459443</v>
      </c>
      <c r="CE72" s="6">
        <f t="shared" si="24"/>
        <v>108477.08920459443</v>
      </c>
      <c r="CF72" s="6">
        <f t="shared" si="24"/>
        <v>108477.08920459443</v>
      </c>
      <c r="CG72" s="6">
        <f t="shared" si="24"/>
        <v>108477.08920459443</v>
      </c>
      <c r="CH72" s="6">
        <f t="shared" si="24"/>
        <v>108477.08920459443</v>
      </c>
      <c r="CI72" s="6">
        <f t="shared" si="24"/>
        <v>108477.08920459443</v>
      </c>
      <c r="CJ72" s="6">
        <f t="shared" si="24"/>
        <v>108477.08920459443</v>
      </c>
      <c r="CK72" s="6">
        <f t="shared" si="24"/>
        <v>108477.08920459443</v>
      </c>
      <c r="CL72" s="6">
        <f t="shared" si="24"/>
        <v>108477.08920459443</v>
      </c>
      <c r="CM72" s="6">
        <f t="shared" si="24"/>
        <v>108477.08920459443</v>
      </c>
      <c r="CN72" s="6">
        <f t="shared" si="24"/>
        <v>108477.08920459443</v>
      </c>
      <c r="CO72" s="6">
        <f t="shared" si="24"/>
        <v>108477.08920459443</v>
      </c>
      <c r="CP72" s="6">
        <f t="shared" si="24"/>
        <v>108477.08920459443</v>
      </c>
      <c r="CQ72" s="6">
        <f t="shared" si="24"/>
        <v>108477.08920459443</v>
      </c>
      <c r="CR72" s="6">
        <f t="shared" si="24"/>
        <v>108477.08920459443</v>
      </c>
      <c r="CS72" s="6">
        <f t="shared" si="24"/>
        <v>108477.08920459443</v>
      </c>
      <c r="CT72" s="6">
        <f t="shared" si="24"/>
        <v>108477.08920459443</v>
      </c>
      <c r="CU72" s="6">
        <f t="shared" si="24"/>
        <v>108477.08920459443</v>
      </c>
      <c r="CV72" s="6">
        <f t="shared" si="24"/>
        <v>108477.08920459443</v>
      </c>
      <c r="CW72" s="6">
        <f t="shared" si="24"/>
        <v>108477.08920459443</v>
      </c>
      <c r="CX72" s="6">
        <f t="shared" si="24"/>
        <v>108477.08920459443</v>
      </c>
      <c r="CY72" s="6">
        <f t="shared" si="24"/>
        <v>108477.08920459443</v>
      </c>
      <c r="CZ72" s="6">
        <f t="shared" si="24"/>
        <v>108477.08920459443</v>
      </c>
      <c r="DA72" s="6">
        <f t="shared" si="24"/>
        <v>108477.08920459443</v>
      </c>
      <c r="DB72" s="6">
        <f t="shared" si="24"/>
        <v>108477.08920459443</v>
      </c>
      <c r="DC72" s="6">
        <f t="shared" si="24"/>
        <v>108477.08920459443</v>
      </c>
      <c r="DD72" s="6">
        <f t="shared" si="24"/>
        <v>108477.08920459443</v>
      </c>
      <c r="DE72" s="6">
        <f t="shared" si="24"/>
        <v>108477.08920459443</v>
      </c>
      <c r="DF72" s="6">
        <f t="shared" si="24"/>
        <v>108477.08920459443</v>
      </c>
      <c r="DG72" s="6">
        <f t="shared" si="24"/>
        <v>108477.08920459443</v>
      </c>
      <c r="DH72" s="6">
        <f t="shared" si="24"/>
        <v>108477.08920459443</v>
      </c>
      <c r="DI72" s="6">
        <f t="shared" si="24"/>
        <v>108477.08920459443</v>
      </c>
      <c r="DJ72" s="6">
        <f t="shared" si="24"/>
        <v>108477.08920459443</v>
      </c>
      <c r="DK72" s="6">
        <f t="shared" si="24"/>
        <v>108477.08920459443</v>
      </c>
      <c r="DL72" s="6">
        <f t="shared" si="24"/>
        <v>108477.08920459443</v>
      </c>
      <c r="DM72" s="6">
        <f t="shared" si="24"/>
        <v>108477.08920459443</v>
      </c>
      <c r="DN72" s="6">
        <f t="shared" si="24"/>
        <v>108477.08920459443</v>
      </c>
      <c r="DO72" s="6">
        <f t="shared" si="24"/>
        <v>108477.08920459443</v>
      </c>
      <c r="DP72" s="6">
        <f t="shared" si="24"/>
        <v>108477.08920459443</v>
      </c>
      <c r="DQ72" s="6">
        <f t="shared" si="24"/>
        <v>108477.08920459443</v>
      </c>
    </row>
    <row r="73" spans="1:121" x14ac:dyDescent="0.3">
      <c r="A73" t="s">
        <v>479</v>
      </c>
      <c r="B73" s="6">
        <f>B17*B$2*($B$30+$B$30/((1+$B$30)^$B$26-1))</f>
        <v>76856.237290704565</v>
      </c>
      <c r="C73" s="6">
        <f t="shared" ref="C73:BN73" si="25">C17*C$2*($B$30+$B$30/((1+$B$30)^$B$26-1))</f>
        <v>76856.237290704565</v>
      </c>
      <c r="D73" s="6">
        <f t="shared" si="25"/>
        <v>76856.237290704565</v>
      </c>
      <c r="E73" s="6">
        <f t="shared" si="25"/>
        <v>76856.237290704565</v>
      </c>
      <c r="F73" s="6">
        <f t="shared" si="25"/>
        <v>76856.237290704565</v>
      </c>
      <c r="G73" s="6">
        <f t="shared" si="25"/>
        <v>76856.237290704565</v>
      </c>
      <c r="H73" s="6">
        <f t="shared" si="25"/>
        <v>76856.237290704565</v>
      </c>
      <c r="I73" s="6">
        <f t="shared" si="25"/>
        <v>76856.237290704565</v>
      </c>
      <c r="J73" s="6">
        <f t="shared" si="25"/>
        <v>76856.237290704565</v>
      </c>
      <c r="K73" s="6">
        <f t="shared" si="25"/>
        <v>76856.237290704565</v>
      </c>
      <c r="L73" s="6">
        <f t="shared" si="25"/>
        <v>76856.237290704565</v>
      </c>
      <c r="M73" s="6">
        <f t="shared" si="25"/>
        <v>76856.237290704565</v>
      </c>
      <c r="N73" s="6">
        <f t="shared" si="25"/>
        <v>76856.237290704565</v>
      </c>
      <c r="O73" s="6">
        <f t="shared" si="25"/>
        <v>76856.237290704565</v>
      </c>
      <c r="P73" s="6">
        <f t="shared" si="25"/>
        <v>76856.237290704565</v>
      </c>
      <c r="Q73" s="6">
        <f t="shared" si="25"/>
        <v>76856.237290704565</v>
      </c>
      <c r="R73" s="6">
        <f t="shared" si="25"/>
        <v>76856.237290704565</v>
      </c>
      <c r="S73" s="6">
        <f t="shared" si="25"/>
        <v>76856.237290704565</v>
      </c>
      <c r="T73" s="6">
        <f t="shared" si="25"/>
        <v>76856.237290704565</v>
      </c>
      <c r="U73" s="6">
        <f t="shared" si="25"/>
        <v>76856.237290704565</v>
      </c>
      <c r="V73" s="6">
        <f t="shared" si="25"/>
        <v>76856.237290704565</v>
      </c>
      <c r="W73" s="6">
        <f t="shared" si="25"/>
        <v>76856.237290704565</v>
      </c>
      <c r="X73" s="6">
        <f t="shared" si="25"/>
        <v>76856.237290704565</v>
      </c>
      <c r="Y73" s="6">
        <f t="shared" si="25"/>
        <v>76856.237290704565</v>
      </c>
      <c r="Z73" s="6">
        <f t="shared" si="25"/>
        <v>76856.237290704565</v>
      </c>
      <c r="AA73" s="6">
        <f t="shared" si="25"/>
        <v>76856.237290704565</v>
      </c>
      <c r="AB73" s="6">
        <f t="shared" si="25"/>
        <v>76856.237290704565</v>
      </c>
      <c r="AC73" s="6">
        <f t="shared" si="25"/>
        <v>76856.237290704565</v>
      </c>
      <c r="AD73" s="6">
        <f t="shared" si="25"/>
        <v>76856.237290704565</v>
      </c>
      <c r="AE73" s="6">
        <f t="shared" si="25"/>
        <v>76856.237290704565</v>
      </c>
      <c r="AF73" s="6">
        <f t="shared" si="25"/>
        <v>76856.237290704565</v>
      </c>
      <c r="AG73" s="6">
        <f t="shared" si="25"/>
        <v>76856.237290704565</v>
      </c>
      <c r="AH73" s="6">
        <f t="shared" si="25"/>
        <v>76856.237290704565</v>
      </c>
      <c r="AI73" s="6">
        <f t="shared" si="25"/>
        <v>76856.237290704565</v>
      </c>
      <c r="AJ73" s="6">
        <f t="shared" si="25"/>
        <v>76856.237290704565</v>
      </c>
      <c r="AK73" s="6">
        <f t="shared" si="25"/>
        <v>76856.237290704565</v>
      </c>
      <c r="AL73" s="6">
        <f t="shared" si="25"/>
        <v>76856.237290704565</v>
      </c>
      <c r="AM73" s="6">
        <f t="shared" si="25"/>
        <v>76856.237290704565</v>
      </c>
      <c r="AN73" s="6">
        <f t="shared" si="25"/>
        <v>76856.237290704565</v>
      </c>
      <c r="AO73" s="6">
        <f t="shared" si="25"/>
        <v>76856.237290704565</v>
      </c>
      <c r="AP73" s="6">
        <f t="shared" si="25"/>
        <v>76856.237290704565</v>
      </c>
      <c r="AQ73" s="6">
        <f t="shared" si="25"/>
        <v>76856.237290704565</v>
      </c>
      <c r="AR73" s="6">
        <f t="shared" si="25"/>
        <v>76856.237290704565</v>
      </c>
      <c r="AS73" s="6">
        <f t="shared" si="25"/>
        <v>76856.237290704565</v>
      </c>
      <c r="AT73" s="6">
        <f t="shared" si="25"/>
        <v>76856.237290704565</v>
      </c>
      <c r="AU73" s="6">
        <f t="shared" si="25"/>
        <v>76856.237290704565</v>
      </c>
      <c r="AV73" s="6">
        <f t="shared" si="25"/>
        <v>76856.237290704565</v>
      </c>
      <c r="AW73" s="6">
        <f t="shared" si="25"/>
        <v>76856.237290704565</v>
      </c>
      <c r="AX73" s="6">
        <f t="shared" si="25"/>
        <v>76856.237290704565</v>
      </c>
      <c r="AY73" s="6">
        <f t="shared" si="25"/>
        <v>76856.237290704565</v>
      </c>
      <c r="AZ73" s="6">
        <f t="shared" si="25"/>
        <v>76856.237290704565</v>
      </c>
      <c r="BA73" s="6">
        <f t="shared" si="25"/>
        <v>76856.237290704565</v>
      </c>
      <c r="BB73" s="6">
        <f t="shared" si="25"/>
        <v>76856.237290704565</v>
      </c>
      <c r="BC73" s="6">
        <f t="shared" si="25"/>
        <v>76856.237290704565</v>
      </c>
      <c r="BD73" s="6">
        <f t="shared" si="25"/>
        <v>76856.237290704565</v>
      </c>
      <c r="BE73" s="6">
        <f t="shared" si="25"/>
        <v>76856.237290704565</v>
      </c>
      <c r="BF73" s="6">
        <f t="shared" si="25"/>
        <v>76856.237290704565</v>
      </c>
      <c r="BG73" s="6">
        <f t="shared" si="25"/>
        <v>76856.237290704565</v>
      </c>
      <c r="BH73" s="6">
        <f t="shared" si="25"/>
        <v>76856.237290704565</v>
      </c>
      <c r="BI73" s="6">
        <f t="shared" si="25"/>
        <v>76856.237290704565</v>
      </c>
      <c r="BJ73" s="6">
        <f t="shared" si="25"/>
        <v>76856.237290704565</v>
      </c>
      <c r="BK73" s="6">
        <f t="shared" si="25"/>
        <v>76856.237290704565</v>
      </c>
      <c r="BL73" s="6">
        <f t="shared" si="25"/>
        <v>76856.237290704565</v>
      </c>
      <c r="BM73" s="6">
        <f t="shared" si="25"/>
        <v>76856.237290704565</v>
      </c>
      <c r="BN73" s="6">
        <f t="shared" si="25"/>
        <v>76856.237290704565</v>
      </c>
      <c r="BO73" s="6">
        <f t="shared" ref="BO73:BZ73" si="26">BO17*BO$2*($B$30+$B$30/((1+$B$30)^$B$26-1))</f>
        <v>76856.237290704565</v>
      </c>
      <c r="BP73" s="6">
        <f t="shared" si="26"/>
        <v>76856.237290704565</v>
      </c>
      <c r="BQ73" s="6">
        <f t="shared" si="26"/>
        <v>76856.237290704565</v>
      </c>
      <c r="BR73" s="6">
        <f t="shared" si="26"/>
        <v>76856.237290704565</v>
      </c>
      <c r="BS73" s="6">
        <f t="shared" si="26"/>
        <v>76856.237290704565</v>
      </c>
      <c r="BT73" s="6">
        <f t="shared" si="26"/>
        <v>76856.237290704565</v>
      </c>
      <c r="BU73" s="6">
        <f t="shared" si="26"/>
        <v>76856.237290704565</v>
      </c>
      <c r="BV73" s="6">
        <f t="shared" si="26"/>
        <v>76856.237290704565</v>
      </c>
      <c r="BW73" s="6">
        <f t="shared" si="26"/>
        <v>76856.237290704565</v>
      </c>
      <c r="BX73" s="6">
        <f t="shared" si="26"/>
        <v>76856.237290704565</v>
      </c>
      <c r="BY73" s="6">
        <f t="shared" si="26"/>
        <v>76856.237290704565</v>
      </c>
      <c r="BZ73" s="6">
        <f t="shared" si="26"/>
        <v>76856.237290704565</v>
      </c>
      <c r="CA73" s="6">
        <f t="shared" ref="CA73:DQ73" si="27">CA17*CA$2*($B$30+$B$30/((1+$B$30)^$B$26-1))</f>
        <v>76856.237290704565</v>
      </c>
      <c r="CB73" s="6">
        <f t="shared" si="27"/>
        <v>76856.237290704565</v>
      </c>
      <c r="CC73" s="6">
        <f t="shared" si="27"/>
        <v>76856.237290704565</v>
      </c>
      <c r="CD73" s="6">
        <f t="shared" si="27"/>
        <v>76856.237290704565</v>
      </c>
      <c r="CE73" s="6">
        <f t="shared" si="27"/>
        <v>76856.237290704565</v>
      </c>
      <c r="CF73" s="6">
        <f t="shared" si="27"/>
        <v>76856.237290704565</v>
      </c>
      <c r="CG73" s="6">
        <f t="shared" si="27"/>
        <v>76856.237290704565</v>
      </c>
      <c r="CH73" s="6">
        <f t="shared" si="27"/>
        <v>76856.237290704565</v>
      </c>
      <c r="CI73" s="6">
        <f t="shared" si="27"/>
        <v>76856.237290704565</v>
      </c>
      <c r="CJ73" s="6">
        <f t="shared" si="27"/>
        <v>76856.237290704565</v>
      </c>
      <c r="CK73" s="6">
        <f t="shared" si="27"/>
        <v>76856.237290704565</v>
      </c>
      <c r="CL73" s="6">
        <f t="shared" si="27"/>
        <v>76856.237290704565</v>
      </c>
      <c r="CM73" s="6">
        <f t="shared" si="27"/>
        <v>76856.237290704565</v>
      </c>
      <c r="CN73" s="6">
        <f t="shared" si="27"/>
        <v>76856.237290704565</v>
      </c>
      <c r="CO73" s="6">
        <f t="shared" si="27"/>
        <v>76856.237290704565</v>
      </c>
      <c r="CP73" s="6">
        <f t="shared" si="27"/>
        <v>76856.237290704565</v>
      </c>
      <c r="CQ73" s="6">
        <f t="shared" si="27"/>
        <v>76856.237290704565</v>
      </c>
      <c r="CR73" s="6">
        <f t="shared" si="27"/>
        <v>76856.237290704565</v>
      </c>
      <c r="CS73" s="6">
        <f t="shared" si="27"/>
        <v>76856.237290704565</v>
      </c>
      <c r="CT73" s="6">
        <f t="shared" si="27"/>
        <v>76856.237290704565</v>
      </c>
      <c r="CU73" s="6">
        <f t="shared" si="27"/>
        <v>76856.237290704565</v>
      </c>
      <c r="CV73" s="6">
        <f t="shared" si="27"/>
        <v>76856.237290704565</v>
      </c>
      <c r="CW73" s="6">
        <f t="shared" si="27"/>
        <v>76856.237290704565</v>
      </c>
      <c r="CX73" s="6">
        <f t="shared" si="27"/>
        <v>76856.237290704565</v>
      </c>
      <c r="CY73" s="6">
        <f t="shared" si="27"/>
        <v>76856.237290704565</v>
      </c>
      <c r="CZ73" s="6">
        <f t="shared" si="27"/>
        <v>76856.237290704565</v>
      </c>
      <c r="DA73" s="6">
        <f t="shared" si="27"/>
        <v>76856.237290704565</v>
      </c>
      <c r="DB73" s="6">
        <f t="shared" si="27"/>
        <v>76856.237290704565</v>
      </c>
      <c r="DC73" s="6">
        <f t="shared" si="27"/>
        <v>76856.237290704565</v>
      </c>
      <c r="DD73" s="6">
        <f t="shared" si="27"/>
        <v>76856.237290704565</v>
      </c>
      <c r="DE73" s="6">
        <f t="shared" si="27"/>
        <v>76856.237290704565</v>
      </c>
      <c r="DF73" s="6">
        <f t="shared" si="27"/>
        <v>76856.237290704565</v>
      </c>
      <c r="DG73" s="6">
        <f t="shared" si="27"/>
        <v>76856.237290704565</v>
      </c>
      <c r="DH73" s="6">
        <f t="shared" si="27"/>
        <v>76856.237290704565</v>
      </c>
      <c r="DI73" s="6">
        <f t="shared" si="27"/>
        <v>76856.237290704565</v>
      </c>
      <c r="DJ73" s="6">
        <f t="shared" si="27"/>
        <v>76856.237290704565</v>
      </c>
      <c r="DK73" s="6">
        <f t="shared" si="27"/>
        <v>76856.237290704565</v>
      </c>
      <c r="DL73" s="6">
        <f t="shared" si="27"/>
        <v>76856.237290704565</v>
      </c>
      <c r="DM73" s="6">
        <f t="shared" si="27"/>
        <v>76856.237290704565</v>
      </c>
      <c r="DN73" s="6">
        <f t="shared" si="27"/>
        <v>76856.237290704565</v>
      </c>
      <c r="DO73" s="6">
        <f t="shared" si="27"/>
        <v>76856.237290704565</v>
      </c>
      <c r="DP73" s="6">
        <f t="shared" si="27"/>
        <v>76856.237290704565</v>
      </c>
      <c r="DQ73" s="6">
        <f t="shared" si="27"/>
        <v>76856.237290704565</v>
      </c>
    </row>
    <row r="74" spans="1:121" x14ac:dyDescent="0.3">
      <c r="A74" t="s">
        <v>480</v>
      </c>
      <c r="B74" s="6">
        <f>B21*B$2</f>
        <v>12380.329886785885</v>
      </c>
      <c r="C74" s="6">
        <f t="shared" ref="C74:BN74" si="28">C21*C$2</f>
        <v>13710.889992170702</v>
      </c>
      <c r="D74" s="6">
        <f t="shared" si="28"/>
        <v>9991.8789690183603</v>
      </c>
      <c r="E74" s="6">
        <f t="shared" si="28"/>
        <v>6290.9038132757196</v>
      </c>
      <c r="F74" s="6">
        <f t="shared" si="28"/>
        <v>4699.8976954172886</v>
      </c>
      <c r="G74" s="6">
        <f t="shared" si="28"/>
        <v>4724.832850733841</v>
      </c>
      <c r="H74" s="6">
        <f t="shared" si="28"/>
        <v>7257.4780433505121</v>
      </c>
      <c r="I74" s="6">
        <f t="shared" si="28"/>
        <v>5995.5148872030968</v>
      </c>
      <c r="J74" s="6">
        <f t="shared" si="28"/>
        <v>8608.6938922610698</v>
      </c>
      <c r="K74" s="6">
        <f t="shared" si="28"/>
        <v>4158.2741105936957</v>
      </c>
      <c r="L74" s="6">
        <f t="shared" si="28"/>
        <v>6154.8555840992494</v>
      </c>
      <c r="M74" s="6">
        <f t="shared" si="28"/>
        <v>9038.7410810820438</v>
      </c>
      <c r="N74" s="6">
        <f t="shared" si="28"/>
        <v>7033.7776888129838</v>
      </c>
      <c r="O74" s="6">
        <f t="shared" si="28"/>
        <v>9417.5701130365778</v>
      </c>
      <c r="P74" s="6">
        <f t="shared" si="28"/>
        <v>6154.8555840992494</v>
      </c>
      <c r="Q74" s="6">
        <f t="shared" si="28"/>
        <v>2260.843575627277</v>
      </c>
      <c r="R74" s="6">
        <f t="shared" si="28"/>
        <v>4069.6532207524288</v>
      </c>
      <c r="S74" s="6">
        <f t="shared" si="28"/>
        <v>8349.1492519559961</v>
      </c>
      <c r="T74" s="6">
        <f t="shared" si="28"/>
        <v>6560.3045791619988</v>
      </c>
      <c r="U74" s="6">
        <f t="shared" si="28"/>
        <v>5212.5004660295544</v>
      </c>
      <c r="V74" s="6">
        <f t="shared" si="28"/>
        <v>5856.0549222485188</v>
      </c>
      <c r="W74" s="6">
        <f t="shared" si="28"/>
        <v>2908.6942917149704</v>
      </c>
      <c r="X74" s="6">
        <f t="shared" si="28"/>
        <v>5225.886263934286</v>
      </c>
      <c r="Y74" s="6">
        <f t="shared" si="28"/>
        <v>7494.1598419227776</v>
      </c>
      <c r="Z74" s="6">
        <f t="shared" si="28"/>
        <v>24005.217231908744</v>
      </c>
      <c r="AA74" s="6">
        <f t="shared" si="28"/>
        <v>22156.267041147308</v>
      </c>
      <c r="AB74" s="6">
        <f t="shared" si="28"/>
        <v>26904.038549964574</v>
      </c>
      <c r="AC74" s="6">
        <f t="shared" si="28"/>
        <v>17408.495532330031</v>
      </c>
      <c r="AD74" s="6">
        <f t="shared" si="28"/>
        <v>20573.67653820823</v>
      </c>
      <c r="AE74" s="6">
        <f t="shared" si="28"/>
        <v>28284.662718878542</v>
      </c>
      <c r="AF74" s="6">
        <f t="shared" si="28"/>
        <v>15989.247144792262</v>
      </c>
      <c r="AG74" s="6">
        <f t="shared" si="28"/>
        <v>18194.660544073966</v>
      </c>
      <c r="AH74" s="6">
        <f t="shared" si="28"/>
        <v>9024.2685821516898</v>
      </c>
      <c r="AI74" s="6">
        <f t="shared" si="28"/>
        <v>9024.2685821516898</v>
      </c>
      <c r="AJ74" s="6">
        <f t="shared" si="28"/>
        <v>15474.984838505221</v>
      </c>
      <c r="AK74" s="6">
        <f t="shared" si="28"/>
        <v>13666.545851094237</v>
      </c>
      <c r="AL74" s="6">
        <f t="shared" si="28"/>
        <v>11954.578957833639</v>
      </c>
      <c r="AM74" s="6">
        <f t="shared" si="28"/>
        <v>13279.18326767494</v>
      </c>
      <c r="AN74" s="6">
        <f t="shared" si="28"/>
        <v>9305.1934333329227</v>
      </c>
      <c r="AO74" s="6">
        <f t="shared" si="28"/>
        <v>12646.099891881151</v>
      </c>
      <c r="AP74" s="6">
        <f t="shared" si="28"/>
        <v>13700.747449264911</v>
      </c>
      <c r="AQ74" s="6">
        <f t="shared" si="28"/>
        <v>12812.685262281433</v>
      </c>
      <c r="AR74" s="6">
        <f t="shared" si="28"/>
        <v>16398.251084295422</v>
      </c>
      <c r="AS74" s="6">
        <f t="shared" si="28"/>
        <v>11064.39391303268</v>
      </c>
      <c r="AT74" s="6">
        <f t="shared" si="28"/>
        <v>11241.357699429587</v>
      </c>
      <c r="AU74" s="6">
        <f t="shared" si="28"/>
        <v>14686.579032398382</v>
      </c>
      <c r="AV74" s="6">
        <f t="shared" si="28"/>
        <v>15003.53349820423</v>
      </c>
      <c r="AW74" s="6">
        <f t="shared" si="28"/>
        <v>11731.325077360907</v>
      </c>
      <c r="AX74" s="6">
        <f t="shared" si="28"/>
        <v>11498.754209800294</v>
      </c>
      <c r="AY74" s="6">
        <f t="shared" si="28"/>
        <v>11731.325077360907</v>
      </c>
      <c r="AZ74" s="6">
        <f t="shared" si="28"/>
        <v>13580.688046031293</v>
      </c>
      <c r="BA74" s="6">
        <f t="shared" si="28"/>
        <v>15475.397616414177</v>
      </c>
      <c r="BB74" s="6">
        <f t="shared" si="28"/>
        <v>11108.266307927472</v>
      </c>
      <c r="BC74" s="6">
        <f t="shared" si="28"/>
        <v>11108.266307927472</v>
      </c>
      <c r="BD74" s="6">
        <f t="shared" si="28"/>
        <v>12362.108690519099</v>
      </c>
      <c r="BE74" s="6">
        <f t="shared" si="28"/>
        <v>11108.266307927472</v>
      </c>
      <c r="BF74" s="6">
        <f t="shared" si="28"/>
        <v>11108.266307927472</v>
      </c>
      <c r="BG74" s="6">
        <f t="shared" si="28"/>
        <v>6485.6844420694206</v>
      </c>
      <c r="BH74" s="6">
        <f t="shared" si="28"/>
        <v>11156.679259820798</v>
      </c>
      <c r="BI74" s="6">
        <f t="shared" si="28"/>
        <v>13016.125803124256</v>
      </c>
      <c r="BJ74" s="6">
        <f t="shared" si="28"/>
        <v>16735.018889731196</v>
      </c>
      <c r="BK74" s="6">
        <f t="shared" si="28"/>
        <v>11156.679259820798</v>
      </c>
      <c r="BL74" s="6">
        <f t="shared" si="28"/>
        <v>16735.018889731196</v>
      </c>
      <c r="BM74" s="6">
        <f t="shared" si="28"/>
        <v>14875.572346427736</v>
      </c>
      <c r="BN74" s="6">
        <f t="shared" si="28"/>
        <v>11156.679259820798</v>
      </c>
      <c r="BO74" s="6">
        <f t="shared" ref="BO74:BZ74" si="29">BO21*BO$2</f>
        <v>11156.679259820798</v>
      </c>
      <c r="BP74" s="6">
        <f t="shared" si="29"/>
        <v>12387.170206420025</v>
      </c>
      <c r="BQ74" s="6">
        <f t="shared" si="29"/>
        <v>10751.331353225545</v>
      </c>
      <c r="BR74" s="6">
        <f t="shared" si="29"/>
        <v>16565.190264331959</v>
      </c>
      <c r="BS74" s="6">
        <f t="shared" si="29"/>
        <v>13350.593845924421</v>
      </c>
      <c r="BT74" s="6">
        <f t="shared" si="29"/>
        <v>21009.157232157297</v>
      </c>
      <c r="BU74" s="6">
        <f t="shared" si="29"/>
        <v>10973.995550971209</v>
      </c>
      <c r="BV74" s="6">
        <f t="shared" si="29"/>
        <v>13016.833422396758</v>
      </c>
      <c r="BW74" s="6">
        <f t="shared" si="29"/>
        <v>12141.626318863639</v>
      </c>
      <c r="BX74" s="6">
        <f t="shared" si="29"/>
        <v>14180.277442926923</v>
      </c>
      <c r="BY74" s="6">
        <f t="shared" si="29"/>
        <v>12000.338337455103</v>
      </c>
      <c r="BZ74" s="6">
        <f t="shared" si="29"/>
        <v>8029.591758112022</v>
      </c>
      <c r="CA74" s="6">
        <f t="shared" ref="CA74:DQ74" si="30">CA21*CA$2</f>
        <v>3984.5283070788564</v>
      </c>
      <c r="CB74" s="6">
        <f t="shared" si="30"/>
        <v>2656.3522047192378</v>
      </c>
      <c r="CC74" s="6">
        <f t="shared" si="30"/>
        <v>4854.942132444713</v>
      </c>
      <c r="CD74" s="6">
        <f t="shared" si="30"/>
        <v>18516.661009215852</v>
      </c>
      <c r="CE74" s="6">
        <f t="shared" si="30"/>
        <v>15825.905029390931</v>
      </c>
      <c r="CF74" s="6">
        <f t="shared" si="30"/>
        <v>14965.305209411485</v>
      </c>
      <c r="CG74" s="6">
        <f t="shared" si="30"/>
        <v>10633.24317510816</v>
      </c>
      <c r="CH74" s="6">
        <f t="shared" si="30"/>
        <v>9738.1469155945033</v>
      </c>
      <c r="CI74" s="6">
        <f t="shared" si="30"/>
        <v>9706.8937310592282</v>
      </c>
      <c r="CJ74" s="6">
        <f t="shared" si="30"/>
        <v>12050.503489451761</v>
      </c>
      <c r="CK74" s="6">
        <f t="shared" si="30"/>
        <v>11478.553364378302</v>
      </c>
      <c r="CL74" s="6">
        <f t="shared" si="30"/>
        <v>9209.3278699875227</v>
      </c>
      <c r="CM74" s="6">
        <f t="shared" si="30"/>
        <v>10767.732957077353</v>
      </c>
      <c r="CN74" s="6">
        <f t="shared" si="30"/>
        <v>7680.7438808100551</v>
      </c>
      <c r="CO74" s="6">
        <f t="shared" si="30"/>
        <v>7609.560751612461</v>
      </c>
      <c r="CP74" s="6">
        <f t="shared" si="30"/>
        <v>11269.08963568029</v>
      </c>
      <c r="CQ74" s="6">
        <f t="shared" si="30"/>
        <v>9684.2751864562069</v>
      </c>
      <c r="CR74" s="6">
        <f t="shared" si="30"/>
        <v>8808.638456936209</v>
      </c>
      <c r="CS74" s="6">
        <f t="shared" si="30"/>
        <v>10387.893040447814</v>
      </c>
      <c r="CT74" s="6">
        <f t="shared" si="30"/>
        <v>10797.301333820958</v>
      </c>
      <c r="CU74" s="6">
        <f t="shared" si="30"/>
        <v>8474.4147112658466</v>
      </c>
      <c r="CV74" s="6">
        <f t="shared" si="30"/>
        <v>11259.654712046999</v>
      </c>
      <c r="CW74" s="6">
        <f t="shared" si="30"/>
        <v>7959.6638107192102</v>
      </c>
      <c r="CX74" s="6">
        <f t="shared" si="30"/>
        <v>10596.093163302083</v>
      </c>
      <c r="CY74" s="6">
        <f t="shared" si="30"/>
        <v>8830.077636085065</v>
      </c>
      <c r="CZ74" s="6">
        <f t="shared" si="30"/>
        <v>7959.6638107192102</v>
      </c>
      <c r="DA74" s="6">
        <f t="shared" si="30"/>
        <v>7064.0621088680555</v>
      </c>
      <c r="DB74" s="6">
        <f t="shared" si="30"/>
        <v>9297.2327165173265</v>
      </c>
      <c r="DC74" s="6">
        <f t="shared" si="30"/>
        <v>10673.257360160072</v>
      </c>
      <c r="DD74" s="6">
        <f t="shared" si="30"/>
        <v>10664.791201006981</v>
      </c>
      <c r="DE74" s="6">
        <f t="shared" si="30"/>
        <v>9194.0803594730041</v>
      </c>
      <c r="DF74" s="6">
        <f t="shared" si="30"/>
        <v>13522.267335855518</v>
      </c>
      <c r="DG74" s="6">
        <f t="shared" si="30"/>
        <v>9135.3648079336817</v>
      </c>
      <c r="DH74" s="6">
        <f t="shared" si="30"/>
        <v>11994.904832327009</v>
      </c>
      <c r="DI74" s="6">
        <f t="shared" si="30"/>
        <v>12269.486382172647</v>
      </c>
      <c r="DJ74" s="6">
        <f t="shared" si="30"/>
        <v>11007.059903882517</v>
      </c>
      <c r="DK74" s="6">
        <f t="shared" si="30"/>
        <v>12253.101626398757</v>
      </c>
      <c r="DL74" s="6">
        <f t="shared" si="30"/>
        <v>10392.863223433207</v>
      </c>
      <c r="DM74" s="6">
        <f t="shared" si="30"/>
        <v>11781.987247656094</v>
      </c>
      <c r="DN74" s="6">
        <f t="shared" si="30"/>
        <v>11888.888302036858</v>
      </c>
      <c r="DO74" s="6">
        <f t="shared" si="30"/>
        <v>6623.484871349212</v>
      </c>
      <c r="DP74" s="6">
        <f t="shared" si="30"/>
        <v>12915.231088520759</v>
      </c>
      <c r="DQ74" s="6">
        <f t="shared" si="30"/>
        <v>2423.5370400288316</v>
      </c>
    </row>
    <row r="75" spans="1:121" x14ac:dyDescent="0.3">
      <c r="A75" t="s">
        <v>481</v>
      </c>
      <c r="B75" s="6">
        <f>B22*B$2</f>
        <v>33087.699207098536</v>
      </c>
      <c r="C75" s="6">
        <f t="shared" ref="C75:BN75" si="31">C22*C$2</f>
        <v>40177.320892546071</v>
      </c>
      <c r="D75" s="6">
        <f t="shared" si="31"/>
        <v>28232.090478187136</v>
      </c>
      <c r="E75" s="6">
        <f t="shared" si="31"/>
        <v>16654.180418593944</v>
      </c>
      <c r="F75" s="6">
        <f t="shared" si="31"/>
        <v>12354.268275647692</v>
      </c>
      <c r="G75" s="6">
        <f t="shared" si="31"/>
        <v>12825.098645756076</v>
      </c>
      <c r="H75" s="6">
        <f t="shared" si="31"/>
        <v>19180.307466307204</v>
      </c>
      <c r="I75" s="6">
        <f t="shared" si="31"/>
        <v>16060.131569044248</v>
      </c>
      <c r="J75" s="6">
        <f t="shared" si="31"/>
        <v>23034.913832760838</v>
      </c>
      <c r="K75" s="6">
        <f t="shared" si="31"/>
        <v>10642.648892476886</v>
      </c>
      <c r="L75" s="6">
        <f t="shared" si="31"/>
        <v>16108.419244791856</v>
      </c>
      <c r="M75" s="6">
        <f t="shared" si="31"/>
        <v>24306.513349535275</v>
      </c>
      <c r="N75" s="6">
        <f t="shared" si="31"/>
        <v>18634.844283766717</v>
      </c>
      <c r="O75" s="6">
        <f t="shared" si="31"/>
        <v>24940.1617806703</v>
      </c>
      <c r="P75" s="6">
        <f t="shared" si="31"/>
        <v>16284.305547699176</v>
      </c>
      <c r="Q75" s="6">
        <f t="shared" si="31"/>
        <v>5966.3842715724513</v>
      </c>
      <c r="R75" s="6">
        <f t="shared" si="31"/>
        <v>10811.837729089662</v>
      </c>
      <c r="S75" s="6">
        <f t="shared" si="31"/>
        <v>24277.457903306702</v>
      </c>
      <c r="T75" s="6">
        <f t="shared" si="31"/>
        <v>18008.415393281055</v>
      </c>
      <c r="U75" s="6">
        <f t="shared" si="31"/>
        <v>15539.737923437788</v>
      </c>
      <c r="V75" s="6">
        <f t="shared" si="31"/>
        <v>17593.6828584006</v>
      </c>
      <c r="W75" s="6">
        <f t="shared" si="31"/>
        <v>8664.2707981125131</v>
      </c>
      <c r="X75" s="6">
        <f t="shared" si="31"/>
        <v>15377.674470089187</v>
      </c>
      <c r="Y75" s="6">
        <f t="shared" si="31"/>
        <v>22052.288292463429</v>
      </c>
      <c r="Z75" s="6">
        <f t="shared" si="31"/>
        <v>63728.289027269115</v>
      </c>
      <c r="AA75" s="6">
        <f t="shared" si="31"/>
        <v>58819.754727598454</v>
      </c>
      <c r="AB75" s="6">
        <f t="shared" si="31"/>
        <v>71694.565381044187</v>
      </c>
      <c r="AC75" s="6">
        <f t="shared" si="31"/>
        <v>46336.434483704536</v>
      </c>
      <c r="AD75" s="6">
        <f t="shared" si="31"/>
        <v>55702.952440923036</v>
      </c>
      <c r="AE75" s="6">
        <f t="shared" si="31"/>
        <v>76482.911636430043</v>
      </c>
      <c r="AF75" s="6">
        <f t="shared" si="31"/>
        <v>44679.425379278553</v>
      </c>
      <c r="AG75" s="6">
        <f t="shared" si="31"/>
        <v>52716.158778684738</v>
      </c>
      <c r="AH75" s="6">
        <f t="shared" si="31"/>
        <v>26554.780869361646</v>
      </c>
      <c r="AI75" s="6">
        <f t="shared" si="31"/>
        <v>26146.394668140656</v>
      </c>
      <c r="AJ75" s="6">
        <f t="shared" si="31"/>
        <v>39266.074907836221</v>
      </c>
      <c r="AK75" s="6">
        <f t="shared" si="31"/>
        <v>40215.129571238962</v>
      </c>
      <c r="AL75" s="6">
        <f t="shared" si="31"/>
        <v>35177.501835285912</v>
      </c>
      <c r="AM75" s="6">
        <f t="shared" si="31"/>
        <v>38474.338770667862</v>
      </c>
      <c r="AN75" s="6">
        <f t="shared" si="31"/>
        <v>27381.429344633085</v>
      </c>
      <c r="AO75" s="6">
        <f t="shared" si="31"/>
        <v>37669.559951808296</v>
      </c>
      <c r="AP75" s="6">
        <f t="shared" si="31"/>
        <v>33732.889144547822</v>
      </c>
      <c r="AQ75" s="6">
        <f t="shared" si="31"/>
        <v>37702.562417181376</v>
      </c>
      <c r="AR75" s="6">
        <f t="shared" si="31"/>
        <v>48846.27731916363</v>
      </c>
      <c r="AS75" s="6">
        <f t="shared" si="31"/>
        <v>29956.697665616804</v>
      </c>
      <c r="AT75" s="6">
        <f t="shared" si="31"/>
        <v>33078.779478357326</v>
      </c>
      <c r="AU75" s="6">
        <f t="shared" si="31"/>
        <v>43747.635561781535</v>
      </c>
      <c r="AV75" s="6">
        <f t="shared" si="31"/>
        <v>44691.763423631819</v>
      </c>
      <c r="AW75" s="6">
        <f t="shared" si="31"/>
        <v>34944.675203736879</v>
      </c>
      <c r="AX75" s="6">
        <f t="shared" si="31"/>
        <v>28679.130804433422</v>
      </c>
      <c r="AY75" s="6">
        <f t="shared" si="31"/>
        <v>34944.675203736879</v>
      </c>
      <c r="AZ75" s="6">
        <f t="shared" si="31"/>
        <v>40453.463669476296</v>
      </c>
      <c r="BA75" s="6">
        <f t="shared" si="31"/>
        <v>41216.239407755827</v>
      </c>
      <c r="BB75" s="6">
        <f t="shared" si="31"/>
        <v>33562.598162787668</v>
      </c>
      <c r="BC75" s="6">
        <f t="shared" si="31"/>
        <v>33562.598162787668</v>
      </c>
      <c r="BD75" s="6">
        <f t="shared" si="31"/>
        <v>37350.966831655722</v>
      </c>
      <c r="BE75" s="6">
        <f t="shared" si="31"/>
        <v>33088.739391958195</v>
      </c>
      <c r="BF75" s="6">
        <f t="shared" si="31"/>
        <v>30037.216950658236</v>
      </c>
      <c r="BG75" s="6">
        <f t="shared" si="31"/>
        <v>19889.596225825979</v>
      </c>
      <c r="BH75" s="6">
        <f t="shared" si="31"/>
        <v>32324.718225926426</v>
      </c>
      <c r="BI75" s="6">
        <f t="shared" si="31"/>
        <v>35074.94195122664</v>
      </c>
      <c r="BJ75" s="6">
        <f t="shared" si="31"/>
        <v>48487.077338889634</v>
      </c>
      <c r="BK75" s="6">
        <f t="shared" si="31"/>
        <v>32829.605000924523</v>
      </c>
      <c r="BL75" s="6">
        <f t="shared" si="31"/>
        <v>49244.407501386784</v>
      </c>
      <c r="BM75" s="6">
        <f t="shared" si="31"/>
        <v>40876.857839070704</v>
      </c>
      <c r="BN75" s="6">
        <f t="shared" si="31"/>
        <v>32829.605000924523</v>
      </c>
      <c r="BO75" s="6">
        <f t="shared" ref="BO75:BZ75" si="32">BO22*BO$2</f>
        <v>32829.605000924523</v>
      </c>
      <c r="BP75" s="6">
        <f t="shared" si="32"/>
        <v>36450.443316098528</v>
      </c>
      <c r="BQ75" s="6">
        <f t="shared" si="32"/>
        <v>29543.780438947782</v>
      </c>
      <c r="BR75" s="6">
        <f t="shared" si="32"/>
        <v>47147.640571621319</v>
      </c>
      <c r="BS75" s="6">
        <f t="shared" si="32"/>
        <v>39285.410316305235</v>
      </c>
      <c r="BT75" s="6">
        <f t="shared" si="32"/>
        <v>60870.718954824297</v>
      </c>
      <c r="BU75" s="6">
        <f t="shared" si="32"/>
        <v>32292.04056423459</v>
      </c>
      <c r="BV75" s="6">
        <f t="shared" si="32"/>
        <v>38303.288072384908</v>
      </c>
      <c r="BW75" s="6">
        <f t="shared" si="32"/>
        <v>32233.204300318441</v>
      </c>
      <c r="BX75" s="6">
        <f t="shared" si="32"/>
        <v>39624.545304190557</v>
      </c>
      <c r="BY75" s="6">
        <f t="shared" si="32"/>
        <v>35745.998237366832</v>
      </c>
      <c r="BZ75" s="6">
        <f t="shared" si="32"/>
        <v>23627.848358681858</v>
      </c>
      <c r="CA75" s="6">
        <f t="shared" ref="CA75:DQ75" si="33">CA22*CA$2</f>
        <v>11868.910512050132</v>
      </c>
      <c r="CB75" s="6">
        <f t="shared" si="33"/>
        <v>7696.3614823634343</v>
      </c>
      <c r="CC75" s="6">
        <f t="shared" si="33"/>
        <v>14461.654999111477</v>
      </c>
      <c r="CD75" s="6">
        <f t="shared" si="33"/>
        <v>51853.377307014984</v>
      </c>
      <c r="CE75" s="6">
        <f t="shared" si="33"/>
        <v>42014.110519713184</v>
      </c>
      <c r="CF75" s="6">
        <f t="shared" si="33"/>
        <v>43359.611116667096</v>
      </c>
      <c r="CG75" s="6">
        <f t="shared" si="33"/>
        <v>28335.736533180723</v>
      </c>
      <c r="CH75" s="6">
        <f t="shared" si="33"/>
        <v>29007.497346435779</v>
      </c>
      <c r="CI75" s="6">
        <f t="shared" si="33"/>
        <v>28563.471222506363</v>
      </c>
      <c r="CJ75" s="6">
        <f t="shared" si="33"/>
        <v>34297.994659987846</v>
      </c>
      <c r="CK75" s="6">
        <f t="shared" si="33"/>
        <v>33776.750604608285</v>
      </c>
      <c r="CL75" s="6">
        <f t="shared" si="33"/>
        <v>27099.335676389448</v>
      </c>
      <c r="CM75" s="6">
        <f t="shared" si="33"/>
        <v>30646.988964841672</v>
      </c>
      <c r="CN75" s="6">
        <f t="shared" si="33"/>
        <v>22879.009699932099</v>
      </c>
      <c r="CO75" s="6">
        <f t="shared" si="33"/>
        <v>22666.973010692625</v>
      </c>
      <c r="CP75" s="6">
        <f t="shared" si="33"/>
        <v>32073.944170532839</v>
      </c>
      <c r="CQ75" s="6">
        <f t="shared" si="33"/>
        <v>28496.913973013037</v>
      </c>
      <c r="CR75" s="6">
        <f t="shared" si="33"/>
        <v>26238.724767656706</v>
      </c>
      <c r="CS75" s="6">
        <f t="shared" si="33"/>
        <v>29565.89327090541</v>
      </c>
      <c r="CT75" s="6">
        <f t="shared" si="33"/>
        <v>30171.35296449294</v>
      </c>
      <c r="CU75" s="6">
        <f t="shared" si="33"/>
        <v>25243.156052203925</v>
      </c>
      <c r="CV75" s="6">
        <f t="shared" si="33"/>
        <v>32047.09060705515</v>
      </c>
      <c r="CW75" s="6">
        <f t="shared" si="33"/>
        <v>23709.842218360369</v>
      </c>
      <c r="CX75" s="6">
        <f t="shared" si="33"/>
        <v>32015.114427133478</v>
      </c>
      <c r="CY75" s="6">
        <f t="shared" si="33"/>
        <v>26679.262022611219</v>
      </c>
      <c r="CZ75" s="6">
        <f t="shared" si="33"/>
        <v>24049.387238709001</v>
      </c>
      <c r="DA75" s="6">
        <f t="shared" si="33"/>
        <v>21343.40961808899</v>
      </c>
      <c r="DB75" s="6">
        <f t="shared" si="33"/>
        <v>27358.004167437088</v>
      </c>
      <c r="DC75" s="6">
        <f t="shared" si="33"/>
        <v>28679.071397019517</v>
      </c>
      <c r="DD75" s="6">
        <f t="shared" si="33"/>
        <v>28821.846223058077</v>
      </c>
      <c r="DE75" s="6">
        <f t="shared" si="33"/>
        <v>27054.468405781266</v>
      </c>
      <c r="DF75" s="6">
        <f t="shared" si="33"/>
        <v>38486.910798546291</v>
      </c>
      <c r="DG75" s="6">
        <f t="shared" si="33"/>
        <v>26468.278457280303</v>
      </c>
      <c r="DH75" s="6">
        <f t="shared" si="33"/>
        <v>35296.164611198263</v>
      </c>
      <c r="DI75" s="6">
        <f t="shared" si="33"/>
        <v>32572.643139420899</v>
      </c>
      <c r="DJ75" s="6">
        <f t="shared" si="33"/>
        <v>31328.158374128168</v>
      </c>
      <c r="DK75" s="6">
        <f t="shared" si="33"/>
        <v>36498.916682411858</v>
      </c>
      <c r="DL75" s="6">
        <f t="shared" si="33"/>
        <v>30111.681749957195</v>
      </c>
      <c r="DM75" s="6">
        <f t="shared" si="33"/>
        <v>31225.994461670369</v>
      </c>
      <c r="DN75" s="6">
        <f t="shared" si="33"/>
        <v>33838.00750345274</v>
      </c>
      <c r="DO75" s="6">
        <f t="shared" si="33"/>
        <v>19490.243198000364</v>
      </c>
      <c r="DP75" s="6">
        <f t="shared" si="33"/>
        <v>36089.573101860944</v>
      </c>
      <c r="DQ75" s="6">
        <f t="shared" si="33"/>
        <v>7219.1090221740997</v>
      </c>
    </row>
    <row r="76" spans="1:121" x14ac:dyDescent="0.3">
      <c r="A76" t="s">
        <v>482</v>
      </c>
      <c r="B76" s="6">
        <f>$B$71*B$40*365</f>
        <v>12651.069471614041</v>
      </c>
      <c r="C76" s="6">
        <f t="shared" ref="C76:BN76" si="34">$B$71*C$40*365</f>
        <v>17555.839377945034</v>
      </c>
      <c r="D76" s="6">
        <f t="shared" si="34"/>
        <v>10947.141844779933</v>
      </c>
      <c r="E76" s="6">
        <f t="shared" si="34"/>
        <v>8759.8904032088412</v>
      </c>
      <c r="F76" s="6">
        <f t="shared" si="34"/>
        <v>6595.9162750342675</v>
      </c>
      <c r="G76" s="6">
        <f t="shared" si="34"/>
        <v>6891.1225924982537</v>
      </c>
      <c r="H76" s="6">
        <f t="shared" si="34"/>
        <v>10190.218933616805</v>
      </c>
      <c r="I76" s="6">
        <f t="shared" si="34"/>
        <v>8410.8011490094359</v>
      </c>
      <c r="J76" s="6">
        <f t="shared" si="34"/>
        <v>12008.60422089938</v>
      </c>
      <c r="K76" s="6">
        <f t="shared" si="34"/>
        <v>4595.7081983466323</v>
      </c>
      <c r="L76" s="6">
        <f t="shared" si="34"/>
        <v>8855.9632041410532</v>
      </c>
      <c r="M76" s="6">
        <f t="shared" si="34"/>
        <v>12479.57604150342</v>
      </c>
      <c r="N76" s="6">
        <f t="shared" si="34"/>
        <v>9881.8459575362758</v>
      </c>
      <c r="O76" s="6">
        <f t="shared" si="34"/>
        <v>13132.13056622295</v>
      </c>
      <c r="P76" s="6">
        <f t="shared" si="34"/>
        <v>8784.3732985488314</v>
      </c>
      <c r="Q76" s="6">
        <f t="shared" si="34"/>
        <v>3113.126077820426</v>
      </c>
      <c r="R76" s="6">
        <f t="shared" si="34"/>
        <v>5484.7426709368619</v>
      </c>
      <c r="S76" s="6">
        <f t="shared" si="34"/>
        <v>12530.374765327795</v>
      </c>
      <c r="T76" s="6">
        <f t="shared" si="34"/>
        <v>9376.5164287337011</v>
      </c>
      <c r="U76" s="6">
        <f t="shared" si="34"/>
        <v>8038.5730127207398</v>
      </c>
      <c r="V76" s="6">
        <f t="shared" si="34"/>
        <v>9221.2907928043423</v>
      </c>
      <c r="W76" s="6">
        <f t="shared" si="34"/>
        <v>4540.9761877869423</v>
      </c>
      <c r="X76" s="6">
        <f t="shared" si="34"/>
        <v>5754.8998241972122</v>
      </c>
      <c r="Y76" s="6">
        <f t="shared" si="34"/>
        <v>8087.8609376841823</v>
      </c>
      <c r="Z76" s="6">
        <f t="shared" si="34"/>
        <v>23108.750146018287</v>
      </c>
      <c r="AA76" s="6">
        <f t="shared" si="34"/>
        <v>21328.848408031401</v>
      </c>
      <c r="AB76" s="6">
        <f t="shared" si="34"/>
        <v>26566.061710800208</v>
      </c>
      <c r="AC76" s="6">
        <f t="shared" si="34"/>
        <v>18752.514151556308</v>
      </c>
      <c r="AD76" s="6">
        <f t="shared" si="34"/>
        <v>20315.223663405104</v>
      </c>
      <c r="AE76" s="6">
        <f t="shared" si="34"/>
        <v>31147.903395859073</v>
      </c>
      <c r="AF76" s="6">
        <f t="shared" si="34"/>
        <v>17089.76090672869</v>
      </c>
      <c r="AG76" s="6">
        <f t="shared" si="34"/>
        <v>19446.969313253026</v>
      </c>
      <c r="AH76" s="6">
        <f t="shared" si="34"/>
        <v>9739.1877001716512</v>
      </c>
      <c r="AI76" s="6">
        <f t="shared" si="34"/>
        <v>9739.1877001716512</v>
      </c>
      <c r="AJ76" s="6">
        <f t="shared" si="34"/>
        <v>16700.941535069564</v>
      </c>
      <c r="AK76" s="6">
        <f t="shared" si="34"/>
        <v>15050.002684651114</v>
      </c>
      <c r="AL76" s="6">
        <f t="shared" si="34"/>
        <v>13164.734333938008</v>
      </c>
      <c r="AM76" s="6">
        <f t="shared" si="34"/>
        <v>14623.427603090831</v>
      </c>
      <c r="AN76" s="6">
        <f t="shared" si="34"/>
        <v>10042.3679328336</v>
      </c>
      <c r="AO76" s="6">
        <f t="shared" si="34"/>
        <v>13926.257549340989</v>
      </c>
      <c r="AP76" s="6">
        <f t="shared" si="34"/>
        <v>14643.747518607299</v>
      </c>
      <c r="AQ76" s="6">
        <f t="shared" si="34"/>
        <v>13827.729702265666</v>
      </c>
      <c r="AR76" s="6">
        <f t="shared" si="34"/>
        <v>18058.236916657937</v>
      </c>
      <c r="AS76" s="6">
        <f t="shared" si="34"/>
        <v>12444.749808866813</v>
      </c>
      <c r="AT76" s="6">
        <f t="shared" si="34"/>
        <v>12379.31408942405</v>
      </c>
      <c r="AU76" s="6">
        <f t="shared" si="34"/>
        <v>16173.293257730946</v>
      </c>
      <c r="AV76" s="6">
        <f t="shared" si="34"/>
        <v>16875.322961424758</v>
      </c>
      <c r="AW76" s="6">
        <f t="shared" si="34"/>
        <v>13194.88501590182</v>
      </c>
      <c r="AX76" s="6">
        <f t="shared" si="34"/>
        <v>12662.766705854745</v>
      </c>
      <c r="AY76" s="6">
        <f t="shared" si="34"/>
        <v>13194.885015901844</v>
      </c>
      <c r="AZ76" s="6">
        <f t="shared" si="34"/>
        <v>15274.968179078696</v>
      </c>
      <c r="BA76" s="6">
        <f t="shared" si="34"/>
        <v>17406.055227030891</v>
      </c>
      <c r="BB76" s="6">
        <f t="shared" si="34"/>
        <v>12494.095571795833</v>
      </c>
      <c r="BC76" s="6">
        <f t="shared" si="34"/>
        <v>12494.095571795833</v>
      </c>
      <c r="BD76" s="6">
        <f t="shared" si="34"/>
        <v>13904.363036414285</v>
      </c>
      <c r="BE76" s="6">
        <f t="shared" si="34"/>
        <v>12494.095571795802</v>
      </c>
      <c r="BF76" s="6">
        <f t="shared" si="34"/>
        <v>12494.095571795833</v>
      </c>
      <c r="BG76" s="6">
        <f t="shared" si="34"/>
        <v>7431.8393073539428</v>
      </c>
      <c r="BH76" s="6">
        <f t="shared" si="34"/>
        <v>12286.063693226553</v>
      </c>
      <c r="BI76" s="6">
        <f t="shared" si="34"/>
        <v>14047.287171845473</v>
      </c>
      <c r="BJ76" s="6">
        <f t="shared" si="34"/>
        <v>18429.095539839742</v>
      </c>
      <c r="BK76" s="6">
        <f t="shared" si="34"/>
        <v>12286.063693226532</v>
      </c>
      <c r="BL76" s="6">
        <f t="shared" si="34"/>
        <v>18429.095539839742</v>
      </c>
      <c r="BM76" s="6">
        <f t="shared" si="34"/>
        <v>16381.418257635336</v>
      </c>
      <c r="BN76" s="6">
        <f t="shared" si="34"/>
        <v>12286.063693226553</v>
      </c>
      <c r="BO76" s="6">
        <f t="shared" ref="BO76:DQ76" si="35">$B$71*BO$40*365</f>
        <v>12286.063693226553</v>
      </c>
      <c r="BP76" s="6">
        <f t="shared" si="35"/>
        <v>13641.116554433611</v>
      </c>
      <c r="BQ76" s="6">
        <f t="shared" si="35"/>
        <v>10986.44713831799</v>
      </c>
      <c r="BR76" s="6">
        <f t="shared" si="35"/>
        <v>17705.345258747435</v>
      </c>
      <c r="BS76" s="6">
        <f t="shared" si="35"/>
        <v>14408.252390645353</v>
      </c>
      <c r="BT76" s="6">
        <f t="shared" si="35"/>
        <v>22455.18320672695</v>
      </c>
      <c r="BU76" s="6">
        <f t="shared" si="35"/>
        <v>12084.887018120278</v>
      </c>
      <c r="BV76" s="6">
        <f t="shared" si="35"/>
        <v>14048.05085279696</v>
      </c>
      <c r="BW76" s="6">
        <f t="shared" si="35"/>
        <v>12977.314622903032</v>
      </c>
      <c r="BX76" s="6">
        <f t="shared" si="35"/>
        <v>14867.4960947482</v>
      </c>
      <c r="BY76" s="6">
        <f t="shared" si="35"/>
        <v>13215.125915998271</v>
      </c>
      <c r="BZ76" s="6">
        <f t="shared" si="35"/>
        <v>8665.7107519511956</v>
      </c>
      <c r="CA76" s="6">
        <f t="shared" si="35"/>
        <v>6274.2741790617283</v>
      </c>
      <c r="CB76" s="6">
        <f t="shared" si="35"/>
        <v>4095.3545654539121</v>
      </c>
      <c r="CC76" s="6">
        <f t="shared" si="35"/>
        <v>7484.9673143305499</v>
      </c>
      <c r="CD76" s="6">
        <f t="shared" si="35"/>
        <v>18987.095190257747</v>
      </c>
      <c r="CE76" s="6">
        <f t="shared" si="35"/>
        <v>21877.933175253878</v>
      </c>
      <c r="CF76" s="6">
        <f t="shared" si="35"/>
        <v>22393.479811265337</v>
      </c>
      <c r="CG76" s="6">
        <f t="shared" si="35"/>
        <v>15911.156713609731</v>
      </c>
      <c r="CH76" s="6">
        <f t="shared" si="35"/>
        <v>15013.507752187055</v>
      </c>
      <c r="CI76" s="6">
        <f t="shared" si="35"/>
        <v>14965.324061731681</v>
      </c>
      <c r="CJ76" s="6">
        <f t="shared" si="35"/>
        <v>18031.887947089494</v>
      </c>
      <c r="CK76" s="6">
        <f t="shared" si="35"/>
        <v>17343.06759488532</v>
      </c>
      <c r="CL76" s="6">
        <f t="shared" si="35"/>
        <v>14198.216208221109</v>
      </c>
      <c r="CM76" s="6">
        <f t="shared" si="35"/>
        <v>15805.397295296874</v>
      </c>
      <c r="CN76" s="6">
        <f t="shared" si="35"/>
        <v>11841.565831995036</v>
      </c>
      <c r="CO76" s="6">
        <f t="shared" si="35"/>
        <v>11731.821293714866</v>
      </c>
      <c r="CP76" s="6">
        <f t="shared" si="35"/>
        <v>16541.312788474406</v>
      </c>
      <c r="CQ76" s="6">
        <f t="shared" si="35"/>
        <v>14930.452567296974</v>
      </c>
      <c r="CR76" s="6">
        <f t="shared" si="35"/>
        <v>13870.603638052866</v>
      </c>
      <c r="CS76" s="6">
        <f t="shared" si="35"/>
        <v>15544.024655506051</v>
      </c>
      <c r="CT76" s="6">
        <f t="shared" si="35"/>
        <v>15848.799187353856</v>
      </c>
      <c r="CU76" s="6">
        <f t="shared" si="35"/>
        <v>13344.315136432915</v>
      </c>
      <c r="CV76" s="6">
        <f t="shared" si="35"/>
        <v>17359.248613987398</v>
      </c>
      <c r="CW76" s="6">
        <f t="shared" si="35"/>
        <v>12533.757893749829</v>
      </c>
      <c r="CX76" s="6">
        <f t="shared" si="35"/>
        <v>16685.235643697149</v>
      </c>
      <c r="CY76" s="6">
        <f t="shared" si="35"/>
        <v>13904.363036414279</v>
      </c>
      <c r="CZ76" s="6">
        <f t="shared" si="35"/>
        <v>12533.757893749837</v>
      </c>
      <c r="DA76" s="6">
        <f t="shared" si="35"/>
        <v>11123.490429131423</v>
      </c>
      <c r="DB76" s="6">
        <f t="shared" si="35"/>
        <v>14047.287171845459</v>
      </c>
      <c r="DC76" s="6">
        <f t="shared" si="35"/>
        <v>16455.187376579699</v>
      </c>
      <c r="DD76" s="6">
        <f t="shared" si="35"/>
        <v>15958.363900513554</v>
      </c>
      <c r="DE76" s="6">
        <f t="shared" si="35"/>
        <v>13891.433188637107</v>
      </c>
      <c r="DF76" s="6">
        <f t="shared" si="35"/>
        <v>19848.635592732626</v>
      </c>
      <c r="DG76" s="6">
        <f t="shared" si="35"/>
        <v>14084.185788527238</v>
      </c>
      <c r="DH76" s="6">
        <f t="shared" si="35"/>
        <v>18123.228487400065</v>
      </c>
      <c r="DI76" s="6">
        <f t="shared" si="35"/>
        <v>18359.565129962539</v>
      </c>
      <c r="DJ76" s="6">
        <f t="shared" si="35"/>
        <v>16470.521002921345</v>
      </c>
      <c r="DK76" s="6">
        <f t="shared" si="35"/>
        <v>20533.056563815353</v>
      </c>
      <c r="DL76" s="6">
        <f t="shared" si="35"/>
        <v>15551.46183882578</v>
      </c>
      <c r="DM76" s="6">
        <f t="shared" si="35"/>
        <v>16855.498747439142</v>
      </c>
      <c r="DN76" s="6">
        <f t="shared" si="35"/>
        <v>17790.053490603157</v>
      </c>
      <c r="DO76" s="6">
        <f t="shared" si="35"/>
        <v>10429.731426776902</v>
      </c>
      <c r="DP76" s="6">
        <f t="shared" si="35"/>
        <v>19325.831491105131</v>
      </c>
      <c r="DQ76" s="6">
        <f t="shared" si="35"/>
        <v>2725.889221537479</v>
      </c>
    </row>
    <row r="77" spans="1:121" x14ac:dyDescent="0.3">
      <c r="A77" t="s">
        <v>483</v>
      </c>
      <c r="B77" s="6">
        <f>$B$59*B$41*(8760/24/7)</f>
        <v>17850.37011566975</v>
      </c>
      <c r="C77" s="6">
        <f t="shared" ref="C77:BN77" si="36">$B$59*C$41*(8760/24/7)</f>
        <v>23302.379363720593</v>
      </c>
      <c r="D77" s="6">
        <f t="shared" si="36"/>
        <v>15934.393285549151</v>
      </c>
      <c r="E77" s="6">
        <f t="shared" si="36"/>
        <v>8911.5295714853637</v>
      </c>
      <c r="F77" s="6">
        <f t="shared" si="36"/>
        <v>6569.7788043648752</v>
      </c>
      <c r="G77" s="6">
        <f t="shared" si="36"/>
        <v>7009.9197525451928</v>
      </c>
      <c r="H77" s="6">
        <f t="shared" si="36"/>
        <v>10248.026797568114</v>
      </c>
      <c r="I77" s="6">
        <f t="shared" si="36"/>
        <v>8681.0363232558175</v>
      </c>
      <c r="J77" s="6">
        <f t="shared" si="36"/>
        <v>12439.598273054904</v>
      </c>
      <c r="K77" s="6">
        <f t="shared" si="36"/>
        <v>5524.7730640538748</v>
      </c>
      <c r="L77" s="6">
        <f t="shared" si="36"/>
        <v>8533.2123720543186</v>
      </c>
      <c r="M77" s="6">
        <f t="shared" si="36"/>
        <v>13181.908942049682</v>
      </c>
      <c r="N77" s="6">
        <f t="shared" si="36"/>
        <v>9977.8871283045828</v>
      </c>
      <c r="O77" s="6">
        <f t="shared" si="36"/>
        <v>13349.306256932972</v>
      </c>
      <c r="P77" s="6">
        <f t="shared" si="36"/>
        <v>8709.098674961635</v>
      </c>
      <c r="Q77" s="6">
        <f t="shared" si="36"/>
        <v>3183.8075631081101</v>
      </c>
      <c r="R77" s="6">
        <f t="shared" si="36"/>
        <v>5803.0337650866732</v>
      </c>
      <c r="S77" s="6">
        <f t="shared" si="36"/>
        <v>14001.581900899322</v>
      </c>
      <c r="T77" s="6">
        <f t="shared" si="36"/>
        <v>9934.1943727739799</v>
      </c>
      <c r="U77" s="6">
        <f t="shared" si="36"/>
        <v>9124.3527344783379</v>
      </c>
      <c r="V77" s="6">
        <f t="shared" si="36"/>
        <v>10386.230646402424</v>
      </c>
      <c r="W77" s="6">
        <f t="shared" si="36"/>
        <v>5084.3393621556261</v>
      </c>
      <c r="X77" s="6">
        <f t="shared" si="36"/>
        <v>8945.8144529392976</v>
      </c>
      <c r="Y77" s="6">
        <f t="shared" si="36"/>
        <v>12828.706948558474</v>
      </c>
      <c r="Z77" s="6">
        <f t="shared" si="36"/>
        <v>34183.406280304494</v>
      </c>
      <c r="AA77" s="6">
        <f t="shared" si="36"/>
        <v>31550.502984647916</v>
      </c>
      <c r="AB77" s="6">
        <f t="shared" si="36"/>
        <v>38581.902550318548</v>
      </c>
      <c r="AC77" s="6">
        <f t="shared" si="36"/>
        <v>24910.593828529116</v>
      </c>
      <c r="AD77" s="6">
        <f t="shared" si="36"/>
        <v>30381.504393897525</v>
      </c>
      <c r="AE77" s="6">
        <f t="shared" si="36"/>
        <v>41671.019059348742</v>
      </c>
      <c r="AF77" s="6">
        <f t="shared" si="36"/>
        <v>25000.351970303462</v>
      </c>
      <c r="AG77" s="6">
        <f t="shared" si="36"/>
        <v>30322.730416747552</v>
      </c>
      <c r="AH77" s="6">
        <f t="shared" si="36"/>
        <v>15447.988768251877</v>
      </c>
      <c r="AI77" s="6">
        <f t="shared" si="36"/>
        <v>15039.602567030883</v>
      </c>
      <c r="AJ77" s="6">
        <f t="shared" si="36"/>
        <v>20219.939721983643</v>
      </c>
      <c r="AK77" s="6">
        <f t="shared" si="36"/>
        <v>23394.76544681528</v>
      </c>
      <c r="AL77" s="6">
        <f t="shared" si="36"/>
        <v>20464.173887182966</v>
      </c>
      <c r="AM77" s="6">
        <f t="shared" si="36"/>
        <v>22130.728595067932</v>
      </c>
      <c r="AN77" s="6">
        <f t="shared" si="36"/>
        <v>15928.883580531028</v>
      </c>
      <c r="AO77" s="6">
        <f t="shared" si="36"/>
        <v>22105.129315646882</v>
      </c>
      <c r="AP77" s="6">
        <f t="shared" si="36"/>
        <v>16870.430745452555</v>
      </c>
      <c r="AQ77" s="6">
        <f t="shared" si="36"/>
        <v>21933.103632834995</v>
      </c>
      <c r="AR77" s="6">
        <f t="shared" si="36"/>
        <v>28663.81444618465</v>
      </c>
      <c r="AS77" s="6">
        <f t="shared" si="36"/>
        <v>16338.982080345817</v>
      </c>
      <c r="AT77" s="6">
        <f t="shared" si="36"/>
        <v>19243.262309828602</v>
      </c>
      <c r="AU77" s="6">
        <f t="shared" si="36"/>
        <v>25671.845983445077</v>
      </c>
      <c r="AV77" s="6">
        <f t="shared" si="36"/>
        <v>26225.876041226617</v>
      </c>
      <c r="AW77" s="6">
        <f t="shared" si="36"/>
        <v>20506.121262369608</v>
      </c>
      <c r="AX77" s="6">
        <f t="shared" si="36"/>
        <v>14526.817930833064</v>
      </c>
      <c r="AY77" s="6">
        <f t="shared" si="36"/>
        <v>20506.121262369608</v>
      </c>
      <c r="AZ77" s="6">
        <f t="shared" si="36"/>
        <v>23738.770689745466</v>
      </c>
      <c r="BA77" s="6">
        <f t="shared" si="36"/>
        <v>22169.596187553765</v>
      </c>
      <c r="BB77" s="6">
        <f t="shared" si="36"/>
        <v>19890.885783800015</v>
      </c>
      <c r="BC77" s="6">
        <f t="shared" si="36"/>
        <v>19890.885783800015</v>
      </c>
      <c r="BD77" s="6">
        <f t="shared" si="36"/>
        <v>22136.063827939914</v>
      </c>
      <c r="BE77" s="6">
        <f t="shared" si="36"/>
        <v>19417.027012970539</v>
      </c>
      <c r="BF77" s="6">
        <f t="shared" si="36"/>
        <v>16365.504571670577</v>
      </c>
      <c r="BG77" s="6">
        <f t="shared" si="36"/>
        <v>11907.215374048228</v>
      </c>
      <c r="BH77" s="6">
        <f t="shared" si="36"/>
        <v>18593.420675377751</v>
      </c>
      <c r="BI77" s="6">
        <f t="shared" si="36"/>
        <v>19055.094808919868</v>
      </c>
      <c r="BJ77" s="6">
        <f t="shared" si="36"/>
        <v>27890.131013066628</v>
      </c>
      <c r="BK77" s="6">
        <f t="shared" si="36"/>
        <v>19098.307450375851</v>
      </c>
      <c r="BL77" s="6">
        <f t="shared" si="36"/>
        <v>28647.461175563774</v>
      </c>
      <c r="BM77" s="6">
        <f t="shared" si="36"/>
        <v>22568.461105005801</v>
      </c>
      <c r="BN77" s="6">
        <f t="shared" si="36"/>
        <v>19098.307450375851</v>
      </c>
      <c r="BO77" s="6">
        <f t="shared" ref="BO77:DQ77" si="37">$B$59*BO$41*(8760/24/7)</f>
        <v>19098.307450375851</v>
      </c>
      <c r="BP77" s="6">
        <f t="shared" si="37"/>
        <v>21204.695369735426</v>
      </c>
      <c r="BQ77" s="6">
        <f t="shared" si="37"/>
        <v>16311.372619593265</v>
      </c>
      <c r="BR77" s="6">
        <f t="shared" si="37"/>
        <v>26759.714092443523</v>
      </c>
      <c r="BS77" s="6">
        <f t="shared" si="37"/>
        <v>22853.910198244408</v>
      </c>
      <c r="BT77" s="6">
        <f t="shared" si="37"/>
        <v>35013.29466909224</v>
      </c>
      <c r="BU77" s="6">
        <f t="shared" si="37"/>
        <v>18785.584501500794</v>
      </c>
      <c r="BV77" s="6">
        <f t="shared" si="37"/>
        <v>22282.570014050441</v>
      </c>
      <c r="BW77" s="6">
        <f t="shared" si="37"/>
        <v>17289.664215563196</v>
      </c>
      <c r="BX77" s="6">
        <f t="shared" si="37"/>
        <v>22171.896143665108</v>
      </c>
      <c r="BY77" s="6">
        <f t="shared" si="37"/>
        <v>20976.351052806709</v>
      </c>
      <c r="BZ77" s="6">
        <f t="shared" si="37"/>
        <v>13745.273887159372</v>
      </c>
      <c r="CA77" s="6">
        <f t="shared" si="37"/>
        <v>6964.8756725684625</v>
      </c>
      <c r="CB77" s="6">
        <f t="shared" si="37"/>
        <v>4427.0049227089885</v>
      </c>
      <c r="CC77" s="6">
        <f t="shared" si="37"/>
        <v>8486.3416053333676</v>
      </c>
      <c r="CD77" s="6">
        <f t="shared" si="37"/>
        <v>29063.640680287779</v>
      </c>
      <c r="CE77" s="6">
        <f t="shared" si="37"/>
        <v>22536.073560462799</v>
      </c>
      <c r="CF77" s="6">
        <f t="shared" si="37"/>
        <v>24940.773935852958</v>
      </c>
      <c r="CG77" s="6">
        <f t="shared" si="37"/>
        <v>15248.668009970683</v>
      </c>
      <c r="CH77" s="6">
        <f t="shared" si="37"/>
        <v>17022.085758011777</v>
      </c>
      <c r="CI77" s="6">
        <f t="shared" si="37"/>
        <v>16616.525091971929</v>
      </c>
      <c r="CJ77" s="6">
        <f t="shared" si="37"/>
        <v>19466.60574989337</v>
      </c>
      <c r="CK77" s="6">
        <f t="shared" si="37"/>
        <v>19649.300309988845</v>
      </c>
      <c r="CL77" s="6">
        <f t="shared" si="37"/>
        <v>15764.778297943265</v>
      </c>
      <c r="CM77" s="6">
        <f t="shared" si="37"/>
        <v>17394.394556131083</v>
      </c>
      <c r="CN77" s="6">
        <f t="shared" si="37"/>
        <v>13425.786462012034</v>
      </c>
      <c r="CO77" s="6">
        <f t="shared" si="37"/>
        <v>13301.359777938831</v>
      </c>
      <c r="CP77" s="6">
        <f t="shared" si="37"/>
        <v>18204.295388157094</v>
      </c>
      <c r="CQ77" s="6">
        <f t="shared" si="37"/>
        <v>16577.806051220778</v>
      </c>
      <c r="CR77" s="6">
        <f t="shared" si="37"/>
        <v>15397.323589889062</v>
      </c>
      <c r="CS77" s="6">
        <f t="shared" si="37"/>
        <v>16780.794144200412</v>
      </c>
      <c r="CT77" s="6">
        <f t="shared" si="37"/>
        <v>16882.366707482532</v>
      </c>
      <c r="CU77" s="6">
        <f t="shared" si="37"/>
        <v>14813.107176799804</v>
      </c>
      <c r="CV77" s="6">
        <f t="shared" si="37"/>
        <v>18189.054038381928</v>
      </c>
      <c r="CW77" s="6">
        <f t="shared" si="37"/>
        <v>13913.332912859803</v>
      </c>
      <c r="CX77" s="6">
        <f t="shared" si="37"/>
        <v>18973.768995377064</v>
      </c>
      <c r="CY77" s="6">
        <f t="shared" si="37"/>
        <v>15811.474162814215</v>
      </c>
      <c r="CZ77" s="6">
        <f t="shared" si="37"/>
        <v>14252.877933208432</v>
      </c>
      <c r="DA77" s="6">
        <f t="shared" si="37"/>
        <v>12649.17933025138</v>
      </c>
      <c r="DB77" s="6">
        <f t="shared" si="37"/>
        <v>15915.256208646535</v>
      </c>
      <c r="DC77" s="6">
        <f t="shared" si="37"/>
        <v>15542.754646053272</v>
      </c>
      <c r="DD77" s="6">
        <f t="shared" si="37"/>
        <v>15695.949360280252</v>
      </c>
      <c r="DE77" s="6">
        <f t="shared" si="37"/>
        <v>15738.677194122185</v>
      </c>
      <c r="DF77" s="6">
        <f t="shared" si="37"/>
        <v>21844.12023133949</v>
      </c>
      <c r="DG77" s="6">
        <f t="shared" si="37"/>
        <v>15224.752539823465</v>
      </c>
      <c r="DH77" s="6">
        <f t="shared" si="37"/>
        <v>20533.204817565023</v>
      </c>
      <c r="DI77" s="6">
        <f t="shared" si="37"/>
        <v>17471.736822900722</v>
      </c>
      <c r="DJ77" s="6">
        <f t="shared" si="37"/>
        <v>17781.007723195838</v>
      </c>
      <c r="DK77" s="6">
        <f t="shared" si="37"/>
        <v>21418.176219151854</v>
      </c>
      <c r="DL77" s="6">
        <f t="shared" si="37"/>
        <v>17320.465474962479</v>
      </c>
      <c r="DM77" s="6">
        <f t="shared" si="37"/>
        <v>16725.087079939789</v>
      </c>
      <c r="DN77" s="6">
        <f t="shared" si="37"/>
        <v>19205.52959325353</v>
      </c>
      <c r="DO77" s="6">
        <f t="shared" si="37"/>
        <v>11338.261817878256</v>
      </c>
      <c r="DP77" s="6">
        <f t="shared" si="37"/>
        <v>20193.904069835397</v>
      </c>
      <c r="DQ77" s="6">
        <f t="shared" si="37"/>
        <v>4236.2942036770755</v>
      </c>
    </row>
    <row r="78" spans="1:121" x14ac:dyDescent="0.3">
      <c r="A78" t="s">
        <v>485</v>
      </c>
      <c r="B78">
        <f>IF(SUM(B72,B74,B76)&gt;SUM(B73,B75,B77),0,1)</f>
        <v>0</v>
      </c>
      <c r="C78">
        <f t="shared" ref="C78:BN78" si="38">IF(SUM(C72,C74,C76)&gt;SUM(C73,C75,C77),0,1)</f>
        <v>1</v>
      </c>
      <c r="D78">
        <f t="shared" si="38"/>
        <v>0</v>
      </c>
      <c r="E78">
        <f t="shared" si="38"/>
        <v>0</v>
      </c>
      <c r="F78">
        <f t="shared" si="38"/>
        <v>0</v>
      </c>
      <c r="G78">
        <f t="shared" si="38"/>
        <v>0</v>
      </c>
      <c r="H78">
        <f t="shared" si="38"/>
        <v>0</v>
      </c>
      <c r="I78">
        <f t="shared" si="38"/>
        <v>0</v>
      </c>
      <c r="J78">
        <f t="shared" si="38"/>
        <v>0</v>
      </c>
      <c r="K78">
        <f t="shared" si="38"/>
        <v>0</v>
      </c>
      <c r="L78">
        <f t="shared" si="38"/>
        <v>0</v>
      </c>
      <c r="M78">
        <f t="shared" si="38"/>
        <v>0</v>
      </c>
      <c r="N78">
        <f t="shared" si="38"/>
        <v>0</v>
      </c>
      <c r="O78">
        <f t="shared" si="38"/>
        <v>0</v>
      </c>
      <c r="P78">
        <f t="shared" si="38"/>
        <v>0</v>
      </c>
      <c r="Q78">
        <f t="shared" si="38"/>
        <v>0</v>
      </c>
      <c r="R78">
        <f t="shared" si="38"/>
        <v>0</v>
      </c>
      <c r="S78">
        <f t="shared" si="38"/>
        <v>0</v>
      </c>
      <c r="T78">
        <f t="shared" si="38"/>
        <v>0</v>
      </c>
      <c r="U78">
        <f t="shared" si="38"/>
        <v>0</v>
      </c>
      <c r="V78">
        <f t="shared" si="38"/>
        <v>0</v>
      </c>
      <c r="W78">
        <f t="shared" si="38"/>
        <v>0</v>
      </c>
      <c r="X78">
        <f t="shared" si="38"/>
        <v>0</v>
      </c>
      <c r="Y78">
        <f t="shared" si="38"/>
        <v>0</v>
      </c>
      <c r="Z78">
        <f t="shared" si="38"/>
        <v>1</v>
      </c>
      <c r="AA78">
        <f t="shared" si="38"/>
        <v>1</v>
      </c>
      <c r="AB78">
        <f t="shared" si="38"/>
        <v>1</v>
      </c>
      <c r="AC78">
        <f t="shared" si="38"/>
        <v>1</v>
      </c>
      <c r="AD78">
        <f t="shared" si="38"/>
        <v>1</v>
      </c>
      <c r="AE78">
        <f t="shared" si="38"/>
        <v>1</v>
      </c>
      <c r="AF78">
        <f t="shared" si="38"/>
        <v>1</v>
      </c>
      <c r="AG78">
        <f t="shared" si="38"/>
        <v>1</v>
      </c>
      <c r="AH78">
        <f t="shared" si="38"/>
        <v>0</v>
      </c>
      <c r="AI78">
        <f t="shared" si="38"/>
        <v>0</v>
      </c>
      <c r="AJ78">
        <f t="shared" si="38"/>
        <v>0</v>
      </c>
      <c r="AK78">
        <f t="shared" si="38"/>
        <v>1</v>
      </c>
      <c r="AL78">
        <f t="shared" si="38"/>
        <v>0</v>
      </c>
      <c r="AM78">
        <f t="shared" si="38"/>
        <v>1</v>
      </c>
      <c r="AN78">
        <f t="shared" si="38"/>
        <v>0</v>
      </c>
      <c r="AO78">
        <f t="shared" si="38"/>
        <v>1</v>
      </c>
      <c r="AP78">
        <f t="shared" si="38"/>
        <v>0</v>
      </c>
      <c r="AQ78">
        <f t="shared" si="38"/>
        <v>1</v>
      </c>
      <c r="AR78">
        <f t="shared" si="38"/>
        <v>1</v>
      </c>
      <c r="AS78">
        <f t="shared" si="38"/>
        <v>0</v>
      </c>
      <c r="AT78">
        <f t="shared" si="38"/>
        <v>0</v>
      </c>
      <c r="AU78">
        <f t="shared" si="38"/>
        <v>1</v>
      </c>
      <c r="AV78">
        <f t="shared" si="38"/>
        <v>1</v>
      </c>
      <c r="AW78">
        <f t="shared" si="38"/>
        <v>0</v>
      </c>
      <c r="AX78">
        <f t="shared" si="38"/>
        <v>0</v>
      </c>
      <c r="AY78">
        <f t="shared" si="38"/>
        <v>0</v>
      </c>
      <c r="AZ78">
        <f t="shared" si="38"/>
        <v>1</v>
      </c>
      <c r="BA78">
        <f t="shared" si="38"/>
        <v>0</v>
      </c>
      <c r="BB78">
        <f t="shared" si="38"/>
        <v>0</v>
      </c>
      <c r="BC78">
        <f t="shared" si="38"/>
        <v>0</v>
      </c>
      <c r="BD78">
        <f t="shared" si="38"/>
        <v>1</v>
      </c>
      <c r="BE78">
        <f t="shared" si="38"/>
        <v>0</v>
      </c>
      <c r="BF78">
        <f t="shared" si="38"/>
        <v>0</v>
      </c>
      <c r="BG78">
        <f t="shared" si="38"/>
        <v>0</v>
      </c>
      <c r="BH78">
        <f t="shared" si="38"/>
        <v>0</v>
      </c>
      <c r="BI78">
        <f t="shared" si="38"/>
        <v>0</v>
      </c>
      <c r="BJ78">
        <f t="shared" si="38"/>
        <v>1</v>
      </c>
      <c r="BK78">
        <f t="shared" si="38"/>
        <v>0</v>
      </c>
      <c r="BL78">
        <f t="shared" si="38"/>
        <v>1</v>
      </c>
      <c r="BM78">
        <f t="shared" si="38"/>
        <v>1</v>
      </c>
      <c r="BN78">
        <f t="shared" si="38"/>
        <v>0</v>
      </c>
      <c r="BO78">
        <f t="shared" ref="BO78:BZ78" si="39">IF(SUM(BO72,BO74,BO76)&gt;SUM(BO73,BO75,BO77),0,1)</f>
        <v>0</v>
      </c>
      <c r="BP78">
        <f t="shared" si="39"/>
        <v>1</v>
      </c>
      <c r="BQ78">
        <f t="shared" si="39"/>
        <v>0</v>
      </c>
      <c r="BR78">
        <f t="shared" si="39"/>
        <v>1</v>
      </c>
      <c r="BS78">
        <f t="shared" si="39"/>
        <v>1</v>
      </c>
      <c r="BT78">
        <f t="shared" si="39"/>
        <v>1</v>
      </c>
      <c r="BU78">
        <f t="shared" si="39"/>
        <v>0</v>
      </c>
      <c r="BV78">
        <f t="shared" si="39"/>
        <v>1</v>
      </c>
      <c r="BW78">
        <f t="shared" si="39"/>
        <v>0</v>
      </c>
      <c r="BX78">
        <f t="shared" si="39"/>
        <v>1</v>
      </c>
      <c r="BY78">
        <f t="shared" si="39"/>
        <v>0</v>
      </c>
      <c r="BZ78">
        <f t="shared" si="39"/>
        <v>0</v>
      </c>
      <c r="CA78">
        <f t="shared" ref="CA78" si="40">IF(SUM(CA72,CA74,CA76)&gt;SUM(CA73,CA75,CA77),0,1)</f>
        <v>0</v>
      </c>
      <c r="CB78">
        <f t="shared" ref="CB78" si="41">IF(SUM(CB72,CB74,CB76)&gt;SUM(CB73,CB75,CB77),0,1)</f>
        <v>0</v>
      </c>
      <c r="CC78">
        <f t="shared" ref="CC78" si="42">IF(SUM(CC72,CC74,CC76)&gt;SUM(CC73,CC75,CC77),0,1)</f>
        <v>0</v>
      </c>
      <c r="CD78">
        <f t="shared" ref="CD78" si="43">IF(SUM(CD72,CD74,CD76)&gt;SUM(CD73,CD75,CD77),0,1)</f>
        <v>1</v>
      </c>
      <c r="CE78">
        <f t="shared" ref="CE78" si="44">IF(SUM(CE72,CE74,CE76)&gt;SUM(CE73,CE75,CE77),0,1)</f>
        <v>0</v>
      </c>
      <c r="CF78">
        <f t="shared" ref="CF78" si="45">IF(SUM(CF72,CF74,CF76)&gt;SUM(CF73,CF75,CF77),0,1)</f>
        <v>0</v>
      </c>
      <c r="CG78">
        <f t="shared" ref="CG78" si="46">IF(SUM(CG72,CG74,CG76)&gt;SUM(CG73,CG75,CG77),0,1)</f>
        <v>0</v>
      </c>
      <c r="CH78">
        <f t="shared" ref="CH78" si="47">IF(SUM(CH72,CH74,CH76)&gt;SUM(CH73,CH75,CH77),0,1)</f>
        <v>0</v>
      </c>
      <c r="CI78">
        <f t="shared" ref="CI78" si="48">IF(SUM(CI72,CI74,CI76)&gt;SUM(CI73,CI75,CI77),0,1)</f>
        <v>0</v>
      </c>
      <c r="CJ78">
        <f t="shared" ref="CJ78" si="49">IF(SUM(CJ72,CJ74,CJ76)&gt;SUM(CJ73,CJ75,CJ77),0,1)</f>
        <v>0</v>
      </c>
      <c r="CK78">
        <f t="shared" ref="CK78" si="50">IF(SUM(CK72,CK74,CK76)&gt;SUM(CK73,CK75,CK77),0,1)</f>
        <v>0</v>
      </c>
      <c r="CL78">
        <f t="shared" ref="CL78" si="51">IF(SUM(CL72,CL74,CL76)&gt;SUM(CL73,CL75,CL77),0,1)</f>
        <v>0</v>
      </c>
      <c r="CM78">
        <f t="shared" ref="CM78" si="52">IF(SUM(CM72,CM74,CM76)&gt;SUM(CM73,CM75,CM77),0,1)</f>
        <v>0</v>
      </c>
      <c r="CN78">
        <f t="shared" ref="CN78" si="53">IF(SUM(CN72,CN74,CN76)&gt;SUM(CN73,CN75,CN77),0,1)</f>
        <v>0</v>
      </c>
      <c r="CO78">
        <f t="shared" ref="CO78" si="54">IF(SUM(CO72,CO74,CO76)&gt;SUM(CO73,CO75,CO77),0,1)</f>
        <v>0</v>
      </c>
      <c r="CP78">
        <f t="shared" ref="CP78" si="55">IF(SUM(CP72,CP74,CP76)&gt;SUM(CP73,CP75,CP77),0,1)</f>
        <v>0</v>
      </c>
      <c r="CQ78">
        <f t="shared" ref="CQ78" si="56">IF(SUM(CQ72,CQ74,CQ76)&gt;SUM(CQ73,CQ75,CQ77),0,1)</f>
        <v>0</v>
      </c>
      <c r="CR78">
        <f t="shared" ref="CR78" si="57">IF(SUM(CR72,CR74,CR76)&gt;SUM(CR73,CR75,CR77),0,1)</f>
        <v>0</v>
      </c>
      <c r="CS78">
        <f t="shared" ref="CS78" si="58">IF(SUM(CS72,CS74,CS76)&gt;SUM(CS73,CS75,CS77),0,1)</f>
        <v>0</v>
      </c>
      <c r="CT78">
        <f t="shared" ref="CT78" si="59">IF(SUM(CT72,CT74,CT76)&gt;SUM(CT73,CT75,CT77),0,1)</f>
        <v>0</v>
      </c>
      <c r="CU78">
        <f t="shared" ref="CU78" si="60">IF(SUM(CU72,CU74,CU76)&gt;SUM(CU73,CU75,CU77),0,1)</f>
        <v>0</v>
      </c>
      <c r="CV78">
        <f t="shared" ref="CV78" si="61">IF(SUM(CV72,CV74,CV76)&gt;SUM(CV73,CV75,CV77),0,1)</f>
        <v>0</v>
      </c>
      <c r="CW78">
        <f t="shared" ref="CW78" si="62">IF(SUM(CW72,CW74,CW76)&gt;SUM(CW73,CW75,CW77),0,1)</f>
        <v>0</v>
      </c>
      <c r="CX78">
        <f t="shared" ref="CX78" si="63">IF(SUM(CX72,CX74,CX76)&gt;SUM(CX73,CX75,CX77),0,1)</f>
        <v>0</v>
      </c>
      <c r="CY78">
        <f t="shared" ref="CY78" si="64">IF(SUM(CY72,CY74,CY76)&gt;SUM(CY73,CY75,CY77),0,1)</f>
        <v>0</v>
      </c>
      <c r="CZ78">
        <f t="shared" ref="CZ78" si="65">IF(SUM(CZ72,CZ74,CZ76)&gt;SUM(CZ73,CZ75,CZ77),0,1)</f>
        <v>0</v>
      </c>
      <c r="DA78">
        <f t="shared" ref="DA78" si="66">IF(SUM(DA72,DA74,DA76)&gt;SUM(DA73,DA75,DA77),0,1)</f>
        <v>0</v>
      </c>
      <c r="DB78">
        <f t="shared" ref="DB78" si="67">IF(SUM(DB72,DB74,DB76)&gt;SUM(DB73,DB75,DB77),0,1)</f>
        <v>0</v>
      </c>
      <c r="DC78">
        <f t="shared" ref="DC78" si="68">IF(SUM(DC72,DC74,DC76)&gt;SUM(DC73,DC75,DC77),0,1)</f>
        <v>0</v>
      </c>
      <c r="DD78">
        <f t="shared" ref="DD78" si="69">IF(SUM(DD72,DD74,DD76)&gt;SUM(DD73,DD75,DD77),0,1)</f>
        <v>0</v>
      </c>
      <c r="DE78">
        <f t="shared" ref="DE78" si="70">IF(SUM(DE72,DE74,DE76)&gt;SUM(DE73,DE75,DE77),0,1)</f>
        <v>0</v>
      </c>
      <c r="DF78">
        <f t="shared" ref="DF78" si="71">IF(SUM(DF72,DF74,DF76)&gt;SUM(DF73,DF75,DF77),0,1)</f>
        <v>0</v>
      </c>
      <c r="DG78">
        <f t="shared" ref="DG78" si="72">IF(SUM(DG72,DG74,DG76)&gt;SUM(DG73,DG75,DG77),0,1)</f>
        <v>0</v>
      </c>
      <c r="DH78">
        <f t="shared" ref="DH78" si="73">IF(SUM(DH72,DH74,DH76)&gt;SUM(DH73,DH75,DH77),0,1)</f>
        <v>0</v>
      </c>
      <c r="DI78">
        <f t="shared" ref="DI78" si="74">IF(SUM(DI72,DI74,DI76)&gt;SUM(DI73,DI75,DI77),0,1)</f>
        <v>0</v>
      </c>
      <c r="DJ78">
        <f t="shared" ref="DJ78" si="75">IF(SUM(DJ72,DJ74,DJ76)&gt;SUM(DJ73,DJ75,DJ77),0,1)</f>
        <v>0</v>
      </c>
      <c r="DK78">
        <f t="shared" ref="DK78" si="76">IF(SUM(DK72,DK74,DK76)&gt;SUM(DK73,DK75,DK77),0,1)</f>
        <v>0</v>
      </c>
      <c r="DL78">
        <f t="shared" ref="DL78" si="77">IF(SUM(DL72,DL74,DL76)&gt;SUM(DL73,DL75,DL77),0,1)</f>
        <v>0</v>
      </c>
      <c r="DM78">
        <f t="shared" ref="DM78" si="78">IF(SUM(DM72,DM74,DM76)&gt;SUM(DM73,DM75,DM77),0,1)</f>
        <v>0</v>
      </c>
      <c r="DN78">
        <f t="shared" ref="DN78" si="79">IF(SUM(DN72,DN74,DN76)&gt;SUM(DN73,DN75,DN77),0,1)</f>
        <v>0</v>
      </c>
      <c r="DO78">
        <f t="shared" ref="DO78" si="80">IF(SUM(DO72,DO74,DO76)&gt;SUM(DO73,DO75,DO77),0,1)</f>
        <v>0</v>
      </c>
      <c r="DP78">
        <f t="shared" ref="DP78" si="81">IF(SUM(DP72,DP74,DP76)&gt;SUM(DP73,DP75,DP77),0,1)</f>
        <v>0</v>
      </c>
      <c r="DQ78">
        <f t="shared" ref="DQ78" si="82">IF(SUM(DQ72,DQ74,DQ76)&gt;SUM(DQ73,DQ75,DQ77),0,1)</f>
        <v>0</v>
      </c>
    </row>
    <row r="79" spans="1:121" x14ac:dyDescent="0.3">
      <c r="A79" t="s">
        <v>486</v>
      </c>
      <c r="B79">
        <f>SUM(B78:DQ78)</f>
        <v>28</v>
      </c>
    </row>
    <row r="81" spans="1:121" x14ac:dyDescent="0.3">
      <c r="A81" t="s">
        <v>517</v>
      </c>
      <c r="B81">
        <f>((B$41*(1-B47/(B35+B47)))*(8760/24/7)*$B$59/B$2)</f>
        <v>297506.16859449586</v>
      </c>
      <c r="C81">
        <f t="shared" ref="C81:BN81" si="83">((C$41*(1-C47/(C35+C47)))*(8760/24/7)*$B$59/C$2)</f>
        <v>388372.98939534323</v>
      </c>
      <c r="D81">
        <f t="shared" si="83"/>
        <v>265573.22142581921</v>
      </c>
      <c r="E81">
        <f t="shared" si="83"/>
        <v>148525.49285808939</v>
      </c>
      <c r="F81">
        <f t="shared" si="83"/>
        <v>109496.31340608126</v>
      </c>
      <c r="G81">
        <f t="shared" si="83"/>
        <v>116831.99587575323</v>
      </c>
      <c r="H81">
        <f t="shared" si="83"/>
        <v>170800.44662613524</v>
      </c>
      <c r="I81">
        <f t="shared" si="83"/>
        <v>144683.93872093031</v>
      </c>
      <c r="J81">
        <f t="shared" si="83"/>
        <v>207326.63788424843</v>
      </c>
      <c r="K81">
        <f t="shared" si="83"/>
        <v>92079.551067564578</v>
      </c>
      <c r="L81">
        <f t="shared" si="83"/>
        <v>142220.20620090532</v>
      </c>
      <c r="M81">
        <f t="shared" si="83"/>
        <v>219698.4823674947</v>
      </c>
      <c r="N81">
        <f t="shared" si="83"/>
        <v>166298.11880507637</v>
      </c>
      <c r="O81">
        <f t="shared" si="83"/>
        <v>222488.43761554954</v>
      </c>
      <c r="P81">
        <f t="shared" si="83"/>
        <v>145151.64458269396</v>
      </c>
      <c r="Q81">
        <f t="shared" si="83"/>
        <v>53063.459385135167</v>
      </c>
      <c r="R81">
        <f t="shared" si="83"/>
        <v>96717.229418111223</v>
      </c>
      <c r="S81">
        <f t="shared" si="83"/>
        <v>233359.69834832207</v>
      </c>
      <c r="T81">
        <f t="shared" si="83"/>
        <v>165569.90621289963</v>
      </c>
      <c r="U81">
        <f t="shared" si="83"/>
        <v>152072.54557463896</v>
      </c>
      <c r="V81">
        <f t="shared" si="83"/>
        <v>173103.84410670705</v>
      </c>
      <c r="W81">
        <f t="shared" si="83"/>
        <v>84738.989369260438</v>
      </c>
      <c r="X81">
        <f t="shared" si="83"/>
        <v>149096.9075489883</v>
      </c>
      <c r="Y81">
        <f t="shared" si="83"/>
        <v>213811.78247597459</v>
      </c>
      <c r="Z81">
        <f t="shared" si="83"/>
        <v>569723.43800507509</v>
      </c>
      <c r="AA81">
        <f t="shared" si="83"/>
        <v>525841.71641079872</v>
      </c>
      <c r="AB81">
        <f t="shared" si="83"/>
        <v>643031.70917197585</v>
      </c>
      <c r="AC81">
        <f t="shared" si="83"/>
        <v>415176.56380881864</v>
      </c>
      <c r="AD81">
        <f t="shared" si="83"/>
        <v>506358.40656495868</v>
      </c>
      <c r="AE81">
        <f t="shared" si="83"/>
        <v>694516.98432247911</v>
      </c>
      <c r="AF81">
        <f t="shared" si="83"/>
        <v>416672.53283839102</v>
      </c>
      <c r="AG81">
        <f t="shared" si="83"/>
        <v>505378.8402791259</v>
      </c>
      <c r="AH81">
        <f t="shared" si="83"/>
        <v>257466.47947086461</v>
      </c>
      <c r="AI81">
        <f t="shared" si="83"/>
        <v>250660.04278384807</v>
      </c>
      <c r="AJ81">
        <f t="shared" si="83"/>
        <v>336998.99536639405</v>
      </c>
      <c r="AK81">
        <f t="shared" si="83"/>
        <v>389912.75744692131</v>
      </c>
      <c r="AL81">
        <f t="shared" si="83"/>
        <v>341069.56478638283</v>
      </c>
      <c r="AM81">
        <f t="shared" si="83"/>
        <v>368845.47658446553</v>
      </c>
      <c r="AN81">
        <f t="shared" si="83"/>
        <v>265481.39300885046</v>
      </c>
      <c r="AO81">
        <f t="shared" si="83"/>
        <v>368418.82192744804</v>
      </c>
      <c r="AP81">
        <f t="shared" si="83"/>
        <v>281173.84575754259</v>
      </c>
      <c r="AQ81">
        <f t="shared" si="83"/>
        <v>365551.7272139166</v>
      </c>
      <c r="AR81">
        <f t="shared" si="83"/>
        <v>477730.24076974415</v>
      </c>
      <c r="AS81">
        <f t="shared" si="83"/>
        <v>272316.36800576362</v>
      </c>
      <c r="AT81">
        <f t="shared" si="83"/>
        <v>320721.03849714337</v>
      </c>
      <c r="AU81">
        <f t="shared" si="83"/>
        <v>427864.0997240846</v>
      </c>
      <c r="AV81">
        <f t="shared" si="83"/>
        <v>437097.93402044359</v>
      </c>
      <c r="AW81">
        <f t="shared" si="83"/>
        <v>341768.68770616013</v>
      </c>
      <c r="AX81">
        <f t="shared" si="83"/>
        <v>242113.63218055104</v>
      </c>
      <c r="AY81">
        <f t="shared" si="83"/>
        <v>341768.68770616013</v>
      </c>
      <c r="AZ81">
        <f t="shared" si="83"/>
        <v>395646.17816242448</v>
      </c>
      <c r="BA81">
        <f t="shared" si="83"/>
        <v>369493.26979256276</v>
      </c>
      <c r="BB81">
        <f t="shared" si="83"/>
        <v>331514.76306333352</v>
      </c>
      <c r="BC81">
        <f t="shared" si="83"/>
        <v>331514.76306333352</v>
      </c>
      <c r="BD81">
        <f t="shared" si="83"/>
        <v>368934.39713233185</v>
      </c>
      <c r="BE81">
        <f t="shared" si="83"/>
        <v>323617.11688284238</v>
      </c>
      <c r="BF81">
        <f t="shared" si="83"/>
        <v>272758.409527843</v>
      </c>
      <c r="BG81">
        <f t="shared" si="83"/>
        <v>198453.58956747048</v>
      </c>
      <c r="BH81">
        <f t="shared" si="83"/>
        <v>309890.34458962921</v>
      </c>
      <c r="BI81">
        <f t="shared" si="83"/>
        <v>317584.91348199779</v>
      </c>
      <c r="BJ81">
        <f t="shared" si="83"/>
        <v>464835.51688444376</v>
      </c>
      <c r="BK81">
        <f t="shared" si="83"/>
        <v>318305.1241729309</v>
      </c>
      <c r="BL81">
        <f t="shared" si="83"/>
        <v>477457.6862593962</v>
      </c>
      <c r="BM81">
        <f t="shared" si="83"/>
        <v>376141.01841676334</v>
      </c>
      <c r="BN81">
        <f t="shared" si="83"/>
        <v>318305.1241729309</v>
      </c>
      <c r="BO81">
        <f t="shared" ref="BO81:DQ81" si="84">((BO$41*(1-BO47/(BO35+BO47)))*(8760/24/7)*$B$59/BO$2)</f>
        <v>318305.1241729309</v>
      </c>
      <c r="BP81">
        <f t="shared" si="84"/>
        <v>353411.58949559042</v>
      </c>
      <c r="BQ81">
        <f t="shared" si="84"/>
        <v>271856.21032655443</v>
      </c>
      <c r="BR81">
        <f t="shared" si="84"/>
        <v>445995.23487405875</v>
      </c>
      <c r="BS81">
        <f t="shared" si="84"/>
        <v>380898.50330407341</v>
      </c>
      <c r="BT81">
        <f t="shared" si="84"/>
        <v>583554.91115153732</v>
      </c>
      <c r="BU81">
        <f t="shared" si="84"/>
        <v>313093.07502501324</v>
      </c>
      <c r="BV81">
        <f t="shared" si="84"/>
        <v>371376.16690084065</v>
      </c>
      <c r="BW81">
        <f t="shared" si="84"/>
        <v>288161.07025938662</v>
      </c>
      <c r="BX81">
        <f t="shared" si="84"/>
        <v>369531.6023944185</v>
      </c>
      <c r="BY81">
        <f t="shared" si="84"/>
        <v>349605.85088011186</v>
      </c>
      <c r="BZ81">
        <f t="shared" si="84"/>
        <v>229087.89811932287</v>
      </c>
      <c r="CA81">
        <f t="shared" si="84"/>
        <v>116081.26120947438</v>
      </c>
      <c r="CB81">
        <f t="shared" si="84"/>
        <v>73783.415378483143</v>
      </c>
      <c r="CC81">
        <f t="shared" si="84"/>
        <v>141439.02675555614</v>
      </c>
      <c r="CD81">
        <f t="shared" si="84"/>
        <v>484394.01133812976</v>
      </c>
      <c r="CE81">
        <f t="shared" si="84"/>
        <v>375601.22600771335</v>
      </c>
      <c r="CF81">
        <f t="shared" si="84"/>
        <v>415679.56559754931</v>
      </c>
      <c r="CG81">
        <f t="shared" si="84"/>
        <v>254144.46683284469</v>
      </c>
      <c r="CH81">
        <f t="shared" si="84"/>
        <v>283701.42930019624</v>
      </c>
      <c r="CI81">
        <f t="shared" si="84"/>
        <v>276942.08486619883</v>
      </c>
      <c r="CJ81">
        <f t="shared" si="84"/>
        <v>324443.4291648895</v>
      </c>
      <c r="CK81">
        <f t="shared" si="84"/>
        <v>327488.33849981404</v>
      </c>
      <c r="CL81">
        <f t="shared" si="84"/>
        <v>262746.30496572115</v>
      </c>
      <c r="CM81">
        <f t="shared" si="84"/>
        <v>289906.57593551808</v>
      </c>
      <c r="CN81">
        <f t="shared" si="84"/>
        <v>223763.10770020058</v>
      </c>
      <c r="CO81">
        <f t="shared" si="84"/>
        <v>221689.32963231383</v>
      </c>
      <c r="CP81">
        <f t="shared" si="84"/>
        <v>303404.92313595163</v>
      </c>
      <c r="CQ81">
        <f t="shared" si="84"/>
        <v>276296.76752034633</v>
      </c>
      <c r="CR81">
        <f t="shared" si="84"/>
        <v>256622.05983148437</v>
      </c>
      <c r="CS81">
        <f t="shared" si="84"/>
        <v>279679.90240334015</v>
      </c>
      <c r="CT81">
        <f t="shared" si="84"/>
        <v>281372.77845804219</v>
      </c>
      <c r="CU81">
        <f t="shared" si="84"/>
        <v>246885.11961333011</v>
      </c>
      <c r="CV81">
        <f t="shared" si="84"/>
        <v>303150.90063969878</v>
      </c>
      <c r="CW81">
        <f t="shared" si="84"/>
        <v>231888.88188099675</v>
      </c>
      <c r="CX81">
        <f t="shared" si="84"/>
        <v>316229.48325628444</v>
      </c>
      <c r="CY81">
        <f t="shared" si="84"/>
        <v>263524.56938023691</v>
      </c>
      <c r="CZ81">
        <f t="shared" si="84"/>
        <v>237547.96555347391</v>
      </c>
      <c r="DA81">
        <f t="shared" si="84"/>
        <v>210819.65550418966</v>
      </c>
      <c r="DB81">
        <f t="shared" si="84"/>
        <v>265254.27014410892</v>
      </c>
      <c r="DC81">
        <f t="shared" si="84"/>
        <v>259045.91076755457</v>
      </c>
      <c r="DD81">
        <f t="shared" si="84"/>
        <v>261599.15600467089</v>
      </c>
      <c r="DE81">
        <f t="shared" si="84"/>
        <v>262311.28656870307</v>
      </c>
      <c r="DF81">
        <f t="shared" si="84"/>
        <v>364068.67052232486</v>
      </c>
      <c r="DG81">
        <f t="shared" si="84"/>
        <v>253745.87566372441</v>
      </c>
      <c r="DH81">
        <f t="shared" si="84"/>
        <v>342220.08029275038</v>
      </c>
      <c r="DI81">
        <f t="shared" si="84"/>
        <v>291195.61371501203</v>
      </c>
      <c r="DJ81">
        <f t="shared" si="84"/>
        <v>296350.12871993065</v>
      </c>
      <c r="DK81">
        <f t="shared" si="84"/>
        <v>356969.60365253093</v>
      </c>
      <c r="DL81">
        <f t="shared" si="84"/>
        <v>288674.42458270799</v>
      </c>
      <c r="DM81">
        <f t="shared" si="84"/>
        <v>278751.45133232983</v>
      </c>
      <c r="DN81">
        <f t="shared" si="84"/>
        <v>320092.15988755884</v>
      </c>
      <c r="DO81">
        <f t="shared" si="84"/>
        <v>188971.03029797095</v>
      </c>
      <c r="DP81">
        <f t="shared" si="84"/>
        <v>336565.06783058995</v>
      </c>
      <c r="DQ81">
        <f t="shared" si="84"/>
        <v>70604.903394617926</v>
      </c>
    </row>
    <row r="82" spans="1:121" x14ac:dyDescent="0.3">
      <c r="A82" t="s">
        <v>518</v>
      </c>
      <c r="B82" s="6">
        <f>SUM(B81:AAA81)</f>
        <v>35687223.658037648</v>
      </c>
    </row>
    <row r="83" spans="1:121" x14ac:dyDescent="0.3">
      <c r="A83" t="s">
        <v>519</v>
      </c>
      <c r="B83" s="6">
        <f t="array" ref="B83">SUM(B81:AAA81*(1-B$45:AAA$45))</f>
        <v>19662326.690798882</v>
      </c>
      <c r="C83" s="16" t="s">
        <v>532</v>
      </c>
      <c r="D83">
        <v>0.06</v>
      </c>
      <c r="E83">
        <v>0.12</v>
      </c>
    </row>
    <row r="84" spans="1:121" x14ac:dyDescent="0.3">
      <c r="A84" t="s">
        <v>521</v>
      </c>
      <c r="B84" s="6">
        <f>SUM(B$22:AAA$22)</f>
        <v>63027825.714958958</v>
      </c>
      <c r="C84" s="12">
        <f>B82/B84</f>
        <v>0.56621378340785244</v>
      </c>
      <c r="D84" s="4">
        <v>0.56621378340785244</v>
      </c>
      <c r="E84" s="4">
        <v>0.56621378340785244</v>
      </c>
    </row>
    <row r="85" spans="1:121" x14ac:dyDescent="0.3">
      <c r="A85" t="s">
        <v>522</v>
      </c>
      <c r="B85" s="6">
        <f t="array" ref="B85">SUM(B$22:AAA$22*B$45:AAA$45)+SUM(B$21:AAA$21*(1-B$45:AAA$45))</f>
        <v>40602162.075473048</v>
      </c>
      <c r="C85" s="12">
        <f>B83/B85</f>
        <v>0.48426797209098627</v>
      </c>
      <c r="D85" s="4">
        <v>0.48426797209098627</v>
      </c>
      <c r="E85" s="4">
        <v>0.48426797209098627</v>
      </c>
    </row>
    <row r="86" spans="1:121" x14ac:dyDescent="0.3">
      <c r="B86" s="9"/>
      <c r="C86" s="16" t="s">
        <v>532</v>
      </c>
      <c r="D86">
        <v>0.06</v>
      </c>
      <c r="E86">
        <v>0.12</v>
      </c>
    </row>
    <row r="87" spans="1:121" x14ac:dyDescent="0.3">
      <c r="A87" t="s">
        <v>520</v>
      </c>
      <c r="B87" s="13">
        <f>(B82+Chaboya!B82+North!B82)/(Cerone!B84+Chaboya!B84+North!B84)</f>
        <v>0.57027281197238522</v>
      </c>
      <c r="D87" s="4">
        <v>0.57027281197238522</v>
      </c>
      <c r="E87" s="4">
        <v>0.57027281197238522</v>
      </c>
    </row>
    <row r="88" spans="1:121" x14ac:dyDescent="0.3">
      <c r="A88" t="s">
        <v>523</v>
      </c>
      <c r="B88" s="13">
        <f>(B83+Chaboya!B83+North!B83)/(Cerone!B85+Chaboya!B85+North!B85)</f>
        <v>0.50614843300380996</v>
      </c>
      <c r="D88" s="4">
        <v>0.50614843300380996</v>
      </c>
      <c r="E88" s="4">
        <v>0.55497180623827158</v>
      </c>
    </row>
    <row r="89" spans="1:121" x14ac:dyDescent="0.3">
      <c r="B89" s="9"/>
    </row>
    <row r="90" spans="1:121" x14ac:dyDescent="0.3">
      <c r="B90" s="9"/>
      <c r="E90" t="s">
        <v>36</v>
      </c>
      <c r="F90" t="s">
        <v>48</v>
      </c>
      <c r="G90" t="s">
        <v>49</v>
      </c>
    </row>
    <row r="91" spans="1:121" x14ac:dyDescent="0.3">
      <c r="A91" t="s">
        <v>524</v>
      </c>
      <c r="B91" s="6">
        <f t="array" ref="B91">SUM($B$40:$AAA$40*LnkTbl!$C$20:$AAB$20*(1-$B$45:$AAA$45))/$B$57*(365/7)/1000</f>
        <v>6858.5925835894277</v>
      </c>
      <c r="C91" t="s">
        <v>526</v>
      </c>
      <c r="E91" s="6">
        <f>B91</f>
        <v>6858.5925835894277</v>
      </c>
      <c r="F91" s="6">
        <f>Chaboya!B91</f>
        <v>9797.6145274090086</v>
      </c>
      <c r="G91" s="6">
        <f>North!B91</f>
        <v>7456.5328623953619</v>
      </c>
    </row>
    <row r="92" spans="1:121" x14ac:dyDescent="0.3">
      <c r="A92" t="s">
        <v>525</v>
      </c>
      <c r="B92" s="6">
        <f t="array" ref="B92">SUM($B$40:$AAA$40*LnkTbl!$C$20:$AAB$20)/$B$57*(365/7)/1000</f>
        <v>12586.117066481509</v>
      </c>
      <c r="C92" t="s">
        <v>526</v>
      </c>
      <c r="E92" s="6">
        <f>B92</f>
        <v>12586.117066481509</v>
      </c>
      <c r="F92" s="6">
        <f>Chaboya!B92</f>
        <v>18071.621138748676</v>
      </c>
      <c r="G92" s="6">
        <f>North!B92</f>
        <v>13007.718595332062</v>
      </c>
    </row>
    <row r="93" spans="1:121" x14ac:dyDescent="0.3">
      <c r="A93" t="s">
        <v>527</v>
      </c>
      <c r="B93" s="14">
        <f>B40*365/1000</f>
        <v>105.42557893011701</v>
      </c>
      <c r="C93" s="14">
        <f t="shared" ref="C93:BN93" si="85">C40*365/1000</f>
        <v>146.29866148287533</v>
      </c>
      <c r="D93" s="14">
        <f t="shared" si="85"/>
        <v>91.226182039832779</v>
      </c>
      <c r="E93" s="14">
        <f t="shared" si="85"/>
        <v>72.999086693407008</v>
      </c>
      <c r="F93" s="14">
        <f t="shared" si="85"/>
        <v>54.965968958618895</v>
      </c>
      <c r="G93" s="14">
        <f t="shared" si="85"/>
        <v>57.426021604152112</v>
      </c>
      <c r="H93" s="14">
        <f t="shared" si="85"/>
        <v>84.918491113473365</v>
      </c>
      <c r="I93" s="14">
        <f t="shared" si="85"/>
        <v>70.090009575078639</v>
      </c>
      <c r="J93" s="14">
        <f t="shared" si="85"/>
        <v>100.07170184082817</v>
      </c>
      <c r="K93" s="14">
        <f t="shared" si="85"/>
        <v>38.297568319555268</v>
      </c>
      <c r="L93" s="14">
        <f t="shared" si="85"/>
        <v>73.799693367842124</v>
      </c>
      <c r="M93" s="14">
        <f t="shared" si="85"/>
        <v>103.99646701252848</v>
      </c>
      <c r="N93" s="14">
        <f t="shared" si="85"/>
        <v>82.34871631280231</v>
      </c>
      <c r="O93" s="14">
        <f t="shared" si="85"/>
        <v>109.43442138519127</v>
      </c>
      <c r="P93" s="14">
        <f t="shared" si="85"/>
        <v>73.203110821240273</v>
      </c>
      <c r="Q93" s="14">
        <f t="shared" si="85"/>
        <v>25.942717315170221</v>
      </c>
      <c r="R93" s="14">
        <f t="shared" si="85"/>
        <v>45.70618892447385</v>
      </c>
      <c r="S93" s="14">
        <f t="shared" si="85"/>
        <v>104.41978971106496</v>
      </c>
      <c r="T93" s="14">
        <f t="shared" si="85"/>
        <v>78.137636906114167</v>
      </c>
      <c r="U93" s="14">
        <f t="shared" si="85"/>
        <v>66.988108439339499</v>
      </c>
      <c r="V93" s="14">
        <f t="shared" si="85"/>
        <v>76.844089940036199</v>
      </c>
      <c r="W93" s="14">
        <f t="shared" si="85"/>
        <v>37.841468231557855</v>
      </c>
      <c r="X93" s="14">
        <f t="shared" si="85"/>
        <v>47.957498534976764</v>
      </c>
      <c r="Y93" s="14">
        <f t="shared" si="85"/>
        <v>67.398841147368188</v>
      </c>
      <c r="Z93" s="14">
        <f t="shared" si="85"/>
        <v>192.57291788348573</v>
      </c>
      <c r="AA93" s="14">
        <f t="shared" si="85"/>
        <v>177.74040340026164</v>
      </c>
      <c r="AB93" s="14">
        <f t="shared" si="85"/>
        <v>221.38384759000175</v>
      </c>
      <c r="AC93" s="14">
        <f t="shared" si="85"/>
        <v>156.27095126296925</v>
      </c>
      <c r="AD93" s="14">
        <f t="shared" si="85"/>
        <v>169.29353052837584</v>
      </c>
      <c r="AE93" s="14">
        <f t="shared" si="85"/>
        <v>259.56586163215894</v>
      </c>
      <c r="AF93" s="14">
        <f t="shared" si="85"/>
        <v>142.41467422273911</v>
      </c>
      <c r="AG93" s="14">
        <f t="shared" si="85"/>
        <v>162.0580776104419</v>
      </c>
      <c r="AH93" s="14">
        <f t="shared" si="85"/>
        <v>81.159897501430436</v>
      </c>
      <c r="AI93" s="14">
        <f t="shared" si="85"/>
        <v>81.159897501430436</v>
      </c>
      <c r="AJ93" s="14">
        <f t="shared" si="85"/>
        <v>139.17451279224636</v>
      </c>
      <c r="AK93" s="14">
        <f t="shared" si="85"/>
        <v>125.4166890387593</v>
      </c>
      <c r="AL93" s="14">
        <f t="shared" si="85"/>
        <v>109.7061194494834</v>
      </c>
      <c r="AM93" s="14">
        <f t="shared" si="85"/>
        <v>121.86189669242358</v>
      </c>
      <c r="AN93" s="14">
        <f t="shared" si="85"/>
        <v>83.686399440280013</v>
      </c>
      <c r="AO93" s="14">
        <f t="shared" si="85"/>
        <v>116.05214624450826</v>
      </c>
      <c r="AP93" s="14">
        <f t="shared" si="85"/>
        <v>122.03122932172748</v>
      </c>
      <c r="AQ93" s="14">
        <f t="shared" si="85"/>
        <v>115.23108085221388</v>
      </c>
      <c r="AR93" s="14">
        <f t="shared" si="85"/>
        <v>150.48530763881615</v>
      </c>
      <c r="AS93" s="14">
        <f t="shared" si="85"/>
        <v>103.70624840722346</v>
      </c>
      <c r="AT93" s="14">
        <f t="shared" si="85"/>
        <v>103.16095074520042</v>
      </c>
      <c r="AU93" s="14">
        <f t="shared" si="85"/>
        <v>134.77744381442457</v>
      </c>
      <c r="AV93" s="14">
        <f t="shared" si="85"/>
        <v>140.62769134520633</v>
      </c>
      <c r="AW93" s="14">
        <f t="shared" si="85"/>
        <v>109.95737513251518</v>
      </c>
      <c r="AX93" s="14">
        <f t="shared" si="85"/>
        <v>105.52305588212288</v>
      </c>
      <c r="AY93" s="14">
        <f t="shared" si="85"/>
        <v>109.95737513251537</v>
      </c>
      <c r="AZ93" s="14">
        <f t="shared" si="85"/>
        <v>127.29140149232248</v>
      </c>
      <c r="BA93" s="14">
        <f t="shared" si="85"/>
        <v>145.05046022525744</v>
      </c>
      <c r="BB93" s="14">
        <f t="shared" si="85"/>
        <v>104.1174630982986</v>
      </c>
      <c r="BC93" s="14">
        <f t="shared" si="85"/>
        <v>104.1174630982986</v>
      </c>
      <c r="BD93" s="14">
        <f t="shared" si="85"/>
        <v>115.86969197011905</v>
      </c>
      <c r="BE93" s="14">
        <f t="shared" si="85"/>
        <v>104.11746309829834</v>
      </c>
      <c r="BF93" s="14">
        <f t="shared" si="85"/>
        <v>104.1174630982986</v>
      </c>
      <c r="BG93" s="14">
        <f t="shared" si="85"/>
        <v>61.931994227949524</v>
      </c>
      <c r="BH93" s="14">
        <f t="shared" si="85"/>
        <v>102.38386411022128</v>
      </c>
      <c r="BI93" s="14">
        <f t="shared" si="85"/>
        <v>117.06072643204563</v>
      </c>
      <c r="BJ93" s="14">
        <f t="shared" si="85"/>
        <v>153.57579616533121</v>
      </c>
      <c r="BK93" s="14">
        <f t="shared" si="85"/>
        <v>102.38386411022111</v>
      </c>
      <c r="BL93" s="14">
        <f t="shared" si="85"/>
        <v>153.57579616533121</v>
      </c>
      <c r="BM93" s="14">
        <f t="shared" si="85"/>
        <v>136.51181881362783</v>
      </c>
      <c r="BN93" s="14">
        <f t="shared" si="85"/>
        <v>102.38386411022128</v>
      </c>
      <c r="BO93" s="14">
        <f t="shared" ref="BO93:DQ93" si="86">BO40*365/1000</f>
        <v>102.38386411022128</v>
      </c>
      <c r="BP93" s="14">
        <f t="shared" si="86"/>
        <v>113.67597128694675</v>
      </c>
      <c r="BQ93" s="14">
        <f t="shared" si="86"/>
        <v>91.553726152649915</v>
      </c>
      <c r="BR93" s="14">
        <f t="shared" si="86"/>
        <v>147.54454382289526</v>
      </c>
      <c r="BS93" s="14">
        <f t="shared" si="86"/>
        <v>120.06876992204462</v>
      </c>
      <c r="BT93" s="14">
        <f t="shared" si="86"/>
        <v>187.12652672272458</v>
      </c>
      <c r="BU93" s="14">
        <f t="shared" si="86"/>
        <v>100.70739181766898</v>
      </c>
      <c r="BV93" s="14">
        <f t="shared" si="86"/>
        <v>117.06709043997465</v>
      </c>
      <c r="BW93" s="14">
        <f t="shared" si="86"/>
        <v>108.14428852419191</v>
      </c>
      <c r="BX93" s="14">
        <f t="shared" si="86"/>
        <v>123.89580078956834</v>
      </c>
      <c r="BY93" s="14">
        <f t="shared" si="86"/>
        <v>110.1260492999856</v>
      </c>
      <c r="BZ93" s="14">
        <f t="shared" si="86"/>
        <v>72.214256266259952</v>
      </c>
      <c r="CA93" s="14">
        <f t="shared" si="86"/>
        <v>52.28561815884774</v>
      </c>
      <c r="CB93" s="14">
        <f t="shared" si="86"/>
        <v>34.127954712115937</v>
      </c>
      <c r="CC93" s="14">
        <f t="shared" si="86"/>
        <v>62.374727619421243</v>
      </c>
      <c r="CD93" s="14">
        <f t="shared" si="86"/>
        <v>158.22579325214789</v>
      </c>
      <c r="CE93" s="14">
        <f t="shared" si="86"/>
        <v>182.31610979378235</v>
      </c>
      <c r="CF93" s="14">
        <f t="shared" si="86"/>
        <v>186.61233176054449</v>
      </c>
      <c r="CG93" s="14">
        <f t="shared" si="86"/>
        <v>132.59297261341439</v>
      </c>
      <c r="CH93" s="14">
        <f t="shared" si="86"/>
        <v>125.1125646015588</v>
      </c>
      <c r="CI93" s="14">
        <f t="shared" si="86"/>
        <v>124.71103384776401</v>
      </c>
      <c r="CJ93" s="14">
        <f t="shared" si="86"/>
        <v>150.26573289241247</v>
      </c>
      <c r="CK93" s="14">
        <f t="shared" si="86"/>
        <v>144.52556329071101</v>
      </c>
      <c r="CL93" s="14">
        <f t="shared" si="86"/>
        <v>118.31846840184259</v>
      </c>
      <c r="CM93" s="14">
        <f t="shared" si="86"/>
        <v>131.71164412747396</v>
      </c>
      <c r="CN93" s="14">
        <f t="shared" si="86"/>
        <v>98.679715266625294</v>
      </c>
      <c r="CO93" s="14">
        <f t="shared" si="86"/>
        <v>97.765177447623898</v>
      </c>
      <c r="CP93" s="14">
        <f t="shared" si="86"/>
        <v>137.84427323728673</v>
      </c>
      <c r="CQ93" s="14">
        <f t="shared" si="86"/>
        <v>124.42043806080812</v>
      </c>
      <c r="CR93" s="14">
        <f t="shared" si="86"/>
        <v>115.58836365044054</v>
      </c>
      <c r="CS93" s="14">
        <f t="shared" si="86"/>
        <v>129.53353879588377</v>
      </c>
      <c r="CT93" s="14">
        <f t="shared" si="86"/>
        <v>132.07332656128213</v>
      </c>
      <c r="CU93" s="14">
        <f t="shared" si="86"/>
        <v>111.20262613694096</v>
      </c>
      <c r="CV93" s="14">
        <f t="shared" si="86"/>
        <v>144.66040511656169</v>
      </c>
      <c r="CW93" s="14">
        <f t="shared" si="86"/>
        <v>104.44798244791525</v>
      </c>
      <c r="CX93" s="14">
        <f t="shared" si="86"/>
        <v>139.0436303641429</v>
      </c>
      <c r="CY93" s="14">
        <f t="shared" si="86"/>
        <v>115.86969197011901</v>
      </c>
      <c r="CZ93" s="14">
        <f t="shared" si="86"/>
        <v>104.44798244791531</v>
      </c>
      <c r="DA93" s="14">
        <f t="shared" si="86"/>
        <v>92.6957535760952</v>
      </c>
      <c r="DB93" s="14">
        <f t="shared" si="86"/>
        <v>117.06072643204548</v>
      </c>
      <c r="DC93" s="14">
        <f t="shared" si="86"/>
        <v>137.1265614714975</v>
      </c>
      <c r="DD93" s="14">
        <f t="shared" si="86"/>
        <v>132.98636583761294</v>
      </c>
      <c r="DE93" s="14">
        <f t="shared" si="86"/>
        <v>115.76194323864256</v>
      </c>
      <c r="DF93" s="14">
        <f t="shared" si="86"/>
        <v>165.40529660610522</v>
      </c>
      <c r="DG93" s="14">
        <f t="shared" si="86"/>
        <v>117.36821490439367</v>
      </c>
      <c r="DH93" s="14">
        <f t="shared" si="86"/>
        <v>151.02690406166721</v>
      </c>
      <c r="DI93" s="14">
        <f t="shared" si="86"/>
        <v>152.99637608302118</v>
      </c>
      <c r="DJ93" s="14">
        <f t="shared" si="86"/>
        <v>137.25434169101121</v>
      </c>
      <c r="DK93" s="14">
        <f t="shared" si="86"/>
        <v>171.10880469846128</v>
      </c>
      <c r="DL93" s="14">
        <f t="shared" si="86"/>
        <v>129.5955153235482</v>
      </c>
      <c r="DM93" s="14">
        <f t="shared" si="86"/>
        <v>140.46248956199287</v>
      </c>
      <c r="DN93" s="14">
        <f t="shared" si="86"/>
        <v>148.25044575502633</v>
      </c>
      <c r="DO93" s="14">
        <f t="shared" si="86"/>
        <v>86.914428556474192</v>
      </c>
      <c r="DP93" s="14">
        <f t="shared" si="86"/>
        <v>161.04859575920943</v>
      </c>
      <c r="DQ93" s="14">
        <f t="shared" si="86"/>
        <v>22.715743512812324</v>
      </c>
    </row>
    <row r="97" spans="1:121" x14ac:dyDescent="0.3">
      <c r="A97" t="s">
        <v>531</v>
      </c>
      <c r="B97" s="15">
        <f>(INDEX($B$64:$B$65,$E$54,1)+$B$67)*$B$66/B$2</f>
        <v>1466666.6666666667</v>
      </c>
      <c r="C97" s="15">
        <f t="shared" ref="C97:BN97" si="87">(INDEX($B$64:$B$65,$E$54,1)+$B$67)*$B$66/C$2</f>
        <v>1466666.6666666667</v>
      </c>
      <c r="D97" s="15">
        <f t="shared" si="87"/>
        <v>1466666.6666666667</v>
      </c>
      <c r="E97" s="15">
        <f t="shared" si="87"/>
        <v>1466666.6666666667</v>
      </c>
      <c r="F97" s="15">
        <f t="shared" si="87"/>
        <v>1466666.6666666667</v>
      </c>
      <c r="G97" s="15">
        <f t="shared" si="87"/>
        <v>1466666.6666666667</v>
      </c>
      <c r="H97" s="15">
        <f t="shared" si="87"/>
        <v>1466666.6666666667</v>
      </c>
      <c r="I97" s="15">
        <f t="shared" si="87"/>
        <v>1466666.6666666667</v>
      </c>
      <c r="J97" s="15">
        <f t="shared" si="87"/>
        <v>1466666.6666666667</v>
      </c>
      <c r="K97" s="15">
        <f t="shared" si="87"/>
        <v>1466666.6666666667</v>
      </c>
      <c r="L97" s="15">
        <f t="shared" si="87"/>
        <v>1466666.6666666667</v>
      </c>
      <c r="M97" s="15">
        <f t="shared" si="87"/>
        <v>1466666.6666666667</v>
      </c>
      <c r="N97" s="15">
        <f t="shared" si="87"/>
        <v>1466666.6666666667</v>
      </c>
      <c r="O97" s="15">
        <f t="shared" si="87"/>
        <v>1466666.6666666667</v>
      </c>
      <c r="P97" s="15">
        <f t="shared" si="87"/>
        <v>1466666.6666666667</v>
      </c>
      <c r="Q97" s="15">
        <f t="shared" si="87"/>
        <v>1466666.6666666667</v>
      </c>
      <c r="R97" s="15">
        <f t="shared" si="87"/>
        <v>1466666.6666666667</v>
      </c>
      <c r="S97" s="15">
        <f t="shared" si="87"/>
        <v>1466666.6666666667</v>
      </c>
      <c r="T97" s="15">
        <f t="shared" si="87"/>
        <v>1466666.6666666667</v>
      </c>
      <c r="U97" s="15">
        <f t="shared" si="87"/>
        <v>1466666.6666666667</v>
      </c>
      <c r="V97" s="15">
        <f t="shared" si="87"/>
        <v>1466666.6666666667</v>
      </c>
      <c r="W97" s="15">
        <f t="shared" si="87"/>
        <v>1466666.6666666667</v>
      </c>
      <c r="X97" s="15">
        <f t="shared" si="87"/>
        <v>1466666.6666666667</v>
      </c>
      <c r="Y97" s="15">
        <f t="shared" si="87"/>
        <v>1466666.6666666667</v>
      </c>
      <c r="Z97" s="15">
        <f t="shared" si="87"/>
        <v>1466666.6666666667</v>
      </c>
      <c r="AA97" s="15">
        <f t="shared" si="87"/>
        <v>1466666.6666666667</v>
      </c>
      <c r="AB97" s="15">
        <f t="shared" si="87"/>
        <v>1466666.6666666667</v>
      </c>
      <c r="AC97" s="15">
        <f t="shared" si="87"/>
        <v>1466666.6666666667</v>
      </c>
      <c r="AD97" s="15">
        <f t="shared" si="87"/>
        <v>1466666.6666666667</v>
      </c>
      <c r="AE97" s="15">
        <f t="shared" si="87"/>
        <v>1466666.6666666667</v>
      </c>
      <c r="AF97" s="15">
        <f t="shared" si="87"/>
        <v>1466666.6666666667</v>
      </c>
      <c r="AG97" s="15">
        <f t="shared" si="87"/>
        <v>1466666.6666666667</v>
      </c>
      <c r="AH97" s="15">
        <f t="shared" si="87"/>
        <v>1466666.6666666667</v>
      </c>
      <c r="AI97" s="15">
        <f t="shared" si="87"/>
        <v>1466666.6666666667</v>
      </c>
      <c r="AJ97" s="15">
        <f t="shared" si="87"/>
        <v>1466666.6666666667</v>
      </c>
      <c r="AK97" s="15">
        <f t="shared" si="87"/>
        <v>1466666.6666666667</v>
      </c>
      <c r="AL97" s="15">
        <f t="shared" si="87"/>
        <v>1466666.6666666667</v>
      </c>
      <c r="AM97" s="15">
        <f t="shared" si="87"/>
        <v>1466666.6666666667</v>
      </c>
      <c r="AN97" s="15">
        <f t="shared" si="87"/>
        <v>1466666.6666666667</v>
      </c>
      <c r="AO97" s="15">
        <f t="shared" si="87"/>
        <v>1466666.6666666667</v>
      </c>
      <c r="AP97" s="15">
        <f t="shared" si="87"/>
        <v>1466666.6666666667</v>
      </c>
      <c r="AQ97" s="15">
        <f t="shared" si="87"/>
        <v>1466666.6666666667</v>
      </c>
      <c r="AR97" s="15">
        <f t="shared" si="87"/>
        <v>1466666.6666666667</v>
      </c>
      <c r="AS97" s="15">
        <f t="shared" si="87"/>
        <v>1466666.6666666667</v>
      </c>
      <c r="AT97" s="15">
        <f t="shared" si="87"/>
        <v>1466666.6666666667</v>
      </c>
      <c r="AU97" s="15">
        <f t="shared" si="87"/>
        <v>1466666.6666666667</v>
      </c>
      <c r="AV97" s="15">
        <f t="shared" si="87"/>
        <v>1466666.6666666667</v>
      </c>
      <c r="AW97" s="15">
        <f t="shared" si="87"/>
        <v>1466666.6666666667</v>
      </c>
      <c r="AX97" s="15">
        <f t="shared" si="87"/>
        <v>1466666.6666666667</v>
      </c>
      <c r="AY97" s="15">
        <f t="shared" si="87"/>
        <v>1466666.6666666667</v>
      </c>
      <c r="AZ97" s="15">
        <f t="shared" si="87"/>
        <v>1466666.6666666667</v>
      </c>
      <c r="BA97" s="15">
        <f t="shared" si="87"/>
        <v>1466666.6666666667</v>
      </c>
      <c r="BB97" s="15">
        <f t="shared" si="87"/>
        <v>1466666.6666666667</v>
      </c>
      <c r="BC97" s="15">
        <f t="shared" si="87"/>
        <v>1466666.6666666667</v>
      </c>
      <c r="BD97" s="15">
        <f t="shared" si="87"/>
        <v>1466666.6666666667</v>
      </c>
      <c r="BE97" s="15">
        <f t="shared" si="87"/>
        <v>1466666.6666666667</v>
      </c>
      <c r="BF97" s="15">
        <f t="shared" si="87"/>
        <v>1466666.6666666667</v>
      </c>
      <c r="BG97" s="15">
        <f t="shared" si="87"/>
        <v>1466666.6666666667</v>
      </c>
      <c r="BH97" s="15">
        <f t="shared" si="87"/>
        <v>1466666.6666666667</v>
      </c>
      <c r="BI97" s="15">
        <f t="shared" si="87"/>
        <v>1466666.6666666667</v>
      </c>
      <c r="BJ97" s="15">
        <f t="shared" si="87"/>
        <v>1466666.6666666667</v>
      </c>
      <c r="BK97" s="15">
        <f t="shared" si="87"/>
        <v>1466666.6666666667</v>
      </c>
      <c r="BL97" s="15">
        <f t="shared" si="87"/>
        <v>1466666.6666666667</v>
      </c>
      <c r="BM97" s="15">
        <f t="shared" si="87"/>
        <v>1466666.6666666667</v>
      </c>
      <c r="BN97" s="15">
        <f t="shared" si="87"/>
        <v>1466666.6666666667</v>
      </c>
      <c r="BO97" s="15">
        <f t="shared" ref="BO97:DQ97" si="88">(INDEX($B$64:$B$65,$E$54,1)+$B$67)*$B$66/BO$2</f>
        <v>1466666.6666666667</v>
      </c>
      <c r="BP97" s="15">
        <f t="shared" si="88"/>
        <v>1466666.6666666667</v>
      </c>
      <c r="BQ97" s="15">
        <f t="shared" si="88"/>
        <v>1466666.6666666667</v>
      </c>
      <c r="BR97" s="15">
        <f t="shared" si="88"/>
        <v>1466666.6666666667</v>
      </c>
      <c r="BS97" s="15">
        <f t="shared" si="88"/>
        <v>1466666.6666666667</v>
      </c>
      <c r="BT97" s="15">
        <f t="shared" si="88"/>
        <v>1466666.6666666667</v>
      </c>
      <c r="BU97" s="15">
        <f t="shared" si="88"/>
        <v>1466666.6666666667</v>
      </c>
      <c r="BV97" s="15">
        <f t="shared" si="88"/>
        <v>1466666.6666666667</v>
      </c>
      <c r="BW97" s="15">
        <f t="shared" si="88"/>
        <v>1466666.6666666667</v>
      </c>
      <c r="BX97" s="15">
        <f t="shared" si="88"/>
        <v>1466666.6666666667</v>
      </c>
      <c r="BY97" s="15">
        <f t="shared" si="88"/>
        <v>1466666.6666666667</v>
      </c>
      <c r="BZ97" s="15">
        <f t="shared" si="88"/>
        <v>1466666.6666666667</v>
      </c>
      <c r="CA97" s="15">
        <f t="shared" si="88"/>
        <v>1466666.6666666667</v>
      </c>
      <c r="CB97" s="15">
        <f t="shared" si="88"/>
        <v>1466666.6666666667</v>
      </c>
      <c r="CC97" s="15">
        <f t="shared" si="88"/>
        <v>1466666.6666666667</v>
      </c>
      <c r="CD97" s="15">
        <f t="shared" si="88"/>
        <v>1466666.6666666667</v>
      </c>
      <c r="CE97" s="15">
        <f t="shared" si="88"/>
        <v>1466666.6666666667</v>
      </c>
      <c r="CF97" s="15">
        <f t="shared" si="88"/>
        <v>1466666.6666666667</v>
      </c>
      <c r="CG97" s="15">
        <f t="shared" si="88"/>
        <v>1466666.6666666667</v>
      </c>
      <c r="CH97" s="15">
        <f t="shared" si="88"/>
        <v>1466666.6666666667</v>
      </c>
      <c r="CI97" s="15">
        <f t="shared" si="88"/>
        <v>1466666.6666666667</v>
      </c>
      <c r="CJ97" s="15">
        <f t="shared" si="88"/>
        <v>1466666.6666666667</v>
      </c>
      <c r="CK97" s="15">
        <f t="shared" si="88"/>
        <v>1466666.6666666667</v>
      </c>
      <c r="CL97" s="15">
        <f t="shared" si="88"/>
        <v>1466666.6666666667</v>
      </c>
      <c r="CM97" s="15">
        <f t="shared" si="88"/>
        <v>1466666.6666666667</v>
      </c>
      <c r="CN97" s="15">
        <f t="shared" si="88"/>
        <v>1466666.6666666667</v>
      </c>
      <c r="CO97" s="15">
        <f t="shared" si="88"/>
        <v>1466666.6666666667</v>
      </c>
      <c r="CP97" s="15">
        <f t="shared" si="88"/>
        <v>1466666.6666666667</v>
      </c>
      <c r="CQ97" s="15">
        <f t="shared" si="88"/>
        <v>1466666.6666666667</v>
      </c>
      <c r="CR97" s="15">
        <f t="shared" si="88"/>
        <v>1466666.6666666667</v>
      </c>
      <c r="CS97" s="15">
        <f t="shared" si="88"/>
        <v>1466666.6666666667</v>
      </c>
      <c r="CT97" s="15">
        <f t="shared" si="88"/>
        <v>1466666.6666666667</v>
      </c>
      <c r="CU97" s="15">
        <f t="shared" si="88"/>
        <v>1466666.6666666667</v>
      </c>
      <c r="CV97" s="15">
        <f t="shared" si="88"/>
        <v>1466666.6666666667</v>
      </c>
      <c r="CW97" s="15">
        <f t="shared" si="88"/>
        <v>1466666.6666666667</v>
      </c>
      <c r="CX97" s="15">
        <f t="shared" si="88"/>
        <v>1466666.6666666667</v>
      </c>
      <c r="CY97" s="15">
        <f t="shared" si="88"/>
        <v>1466666.6666666667</v>
      </c>
      <c r="CZ97" s="15">
        <f t="shared" si="88"/>
        <v>1466666.6666666667</v>
      </c>
      <c r="DA97" s="15">
        <f t="shared" si="88"/>
        <v>1466666.6666666667</v>
      </c>
      <c r="DB97" s="15">
        <f t="shared" si="88"/>
        <v>1466666.6666666667</v>
      </c>
      <c r="DC97" s="15">
        <f t="shared" si="88"/>
        <v>1466666.6666666667</v>
      </c>
      <c r="DD97" s="15">
        <f t="shared" si="88"/>
        <v>1466666.6666666667</v>
      </c>
      <c r="DE97" s="15">
        <f t="shared" si="88"/>
        <v>1466666.6666666667</v>
      </c>
      <c r="DF97" s="15">
        <f t="shared" si="88"/>
        <v>1466666.6666666667</v>
      </c>
      <c r="DG97" s="15">
        <f t="shared" si="88"/>
        <v>1466666.6666666667</v>
      </c>
      <c r="DH97" s="15">
        <f t="shared" si="88"/>
        <v>1466666.6666666667</v>
      </c>
      <c r="DI97" s="15">
        <f t="shared" si="88"/>
        <v>1466666.6666666667</v>
      </c>
      <c r="DJ97" s="15">
        <f t="shared" si="88"/>
        <v>1466666.6666666667</v>
      </c>
      <c r="DK97" s="15">
        <f t="shared" si="88"/>
        <v>1466666.6666666667</v>
      </c>
      <c r="DL97" s="15">
        <f t="shared" si="88"/>
        <v>1466666.6666666667</v>
      </c>
      <c r="DM97" s="15">
        <f t="shared" si="88"/>
        <v>1466666.6666666667</v>
      </c>
      <c r="DN97" s="15">
        <f t="shared" si="88"/>
        <v>1466666.6666666667</v>
      </c>
      <c r="DO97" s="15">
        <f t="shared" si="88"/>
        <v>1466666.6666666667</v>
      </c>
      <c r="DP97" s="15">
        <f t="shared" si="88"/>
        <v>1466666.6666666667</v>
      </c>
      <c r="DQ97" s="15">
        <f t="shared" si="88"/>
        <v>1466666.6666666667</v>
      </c>
    </row>
    <row r="98" spans="1:121" x14ac:dyDescent="0.3">
      <c r="A98" t="s">
        <v>534</v>
      </c>
      <c r="B98" s="6">
        <f t="array" ref="B98">SUM(B97:AAA97*B2:AAA2)</f>
        <v>10560000</v>
      </c>
    </row>
    <row r="99" spans="1:121" x14ac:dyDescent="0.3">
      <c r="A99" t="s">
        <v>533</v>
      </c>
      <c r="B99" s="6">
        <f t="array" ref="B99">SUM(B97:AAA97*B2:AAA2*(1-B$45:AAA$45))</f>
        <v>6952000</v>
      </c>
      <c r="D99" s="19" t="s">
        <v>532</v>
      </c>
      <c r="E99" s="20">
        <v>0.06</v>
      </c>
      <c r="F99" s="20">
        <v>0.12</v>
      </c>
      <c r="I99" s="20">
        <v>0.06</v>
      </c>
      <c r="J99" s="20" t="s">
        <v>537</v>
      </c>
      <c r="M99" t="s">
        <v>584</v>
      </c>
      <c r="P99" t="s">
        <v>585</v>
      </c>
    </row>
    <row r="100" spans="1:121" x14ac:dyDescent="0.3">
      <c r="A100" t="s">
        <v>535</v>
      </c>
      <c r="B100" s="6">
        <f t="array" ref="B100">SUM(B$16:AAA$16*B$2:AAA$2)+Renewable!B2*Renewable!B7*Cerone!E107+Storage!B17*Cerone!E106</f>
        <v>127624955.99999999</v>
      </c>
      <c r="C100" s="12">
        <f>B98/B100</f>
        <v>8.2742437928832679E-2</v>
      </c>
      <c r="E100" s="4">
        <v>8.8365805716780627E-2</v>
      </c>
      <c r="F100" s="4">
        <v>0.11069095079192152</v>
      </c>
      <c r="G100" s="20" t="s">
        <v>537</v>
      </c>
      <c r="H100" t="s">
        <v>545</v>
      </c>
      <c r="I100" s="18">
        <f>E100</f>
        <v>8.8365805716780627E-2</v>
      </c>
      <c r="J100" s="4"/>
      <c r="K100" s="20"/>
      <c r="L100" t="s">
        <v>565</v>
      </c>
      <c r="M100" s="21">
        <v>0</v>
      </c>
      <c r="O100" t="s">
        <v>574</v>
      </c>
      <c r="P100">
        <v>0</v>
      </c>
    </row>
    <row r="101" spans="1:121" x14ac:dyDescent="0.3">
      <c r="A101" t="s">
        <v>536</v>
      </c>
      <c r="B101" s="6">
        <f t="array" ref="B101">SUM(B$17:AAA$17*B$2:AAA$2*B$45:AAA$45)+SUM(B$16:AAA$16*B$2:AAA$2*(1-B$45:AAA$45))+Renewable!B2*Renewable!B7*Cerone!E107+Storage!B17*Cerone!E106</f>
        <v>115816955.99999999</v>
      </c>
      <c r="C101" s="12">
        <f>B99/B101</f>
        <v>6.0025753051219898E-2</v>
      </c>
      <c r="E101" s="4">
        <v>6.4552528640565071E-2</v>
      </c>
      <c r="F101" s="4">
        <v>8.1398564290536476E-2</v>
      </c>
      <c r="G101" s="20" t="s">
        <v>537</v>
      </c>
      <c r="H101" t="s">
        <v>546</v>
      </c>
      <c r="I101" s="18">
        <v>8.7673796489092862E-2</v>
      </c>
      <c r="J101" s="4"/>
      <c r="K101" s="20"/>
      <c r="L101" t="s">
        <v>566</v>
      </c>
      <c r="M101" s="21">
        <f>E104</f>
        <v>6.5761433671579078E-2</v>
      </c>
      <c r="O101" t="s">
        <v>575</v>
      </c>
      <c r="P101" s="18">
        <f>I100</f>
        <v>8.8365805716780627E-2</v>
      </c>
    </row>
    <row r="102" spans="1:121" x14ac:dyDescent="0.3">
      <c r="B102" s="9"/>
      <c r="D102" s="19" t="s">
        <v>532</v>
      </c>
      <c r="E102" s="20">
        <v>0.06</v>
      </c>
      <c r="F102" s="20">
        <v>0.12</v>
      </c>
      <c r="H102" t="s">
        <v>547</v>
      </c>
      <c r="I102" s="18">
        <v>8.6992541551110136E-2</v>
      </c>
      <c r="L102" t="s">
        <v>567</v>
      </c>
      <c r="M102" s="21">
        <f>F104</f>
        <v>8.4547750349961953E-2</v>
      </c>
      <c r="O102" t="s">
        <v>576</v>
      </c>
      <c r="P102" s="18">
        <f t="shared" ref="P102:P109" si="89">I101</f>
        <v>8.7673796489092862E-2</v>
      </c>
    </row>
    <row r="103" spans="1:121" x14ac:dyDescent="0.3">
      <c r="A103" t="s">
        <v>539</v>
      </c>
      <c r="B103" s="13">
        <f>(B98+Chaboya!B98+North!B98)/(Cerone!B100+Chaboya!B100+North!B100)</f>
        <v>8.2199850754739928E-2</v>
      </c>
      <c r="E103" s="4">
        <v>8.4905222097930055E-2</v>
      </c>
      <c r="F103" s="4">
        <v>0.10645816747972699</v>
      </c>
      <c r="G103" s="20" t="s">
        <v>538</v>
      </c>
      <c r="H103" t="s">
        <v>548</v>
      </c>
      <c r="I103" s="18">
        <v>8.6321792142421555E-2</v>
      </c>
      <c r="L103" t="s">
        <v>568</v>
      </c>
      <c r="M103" s="21">
        <f>E103</f>
        <v>8.4905222097930055E-2</v>
      </c>
      <c r="O103" t="s">
        <v>577</v>
      </c>
      <c r="P103" s="18">
        <f t="shared" si="89"/>
        <v>8.6992541551110136E-2</v>
      </c>
    </row>
    <row r="104" spans="1:121" x14ac:dyDescent="0.3">
      <c r="A104" t="s">
        <v>540</v>
      </c>
      <c r="B104" s="13">
        <f>(B99+Chaboya!B99+North!B99)/(Cerone!B101+Chaboya!B101+North!B101)</f>
        <v>6.3475751148301257E-2</v>
      </c>
      <c r="E104" s="4">
        <v>6.5761433671579078E-2</v>
      </c>
      <c r="F104" s="4">
        <v>8.4547750349961953E-2</v>
      </c>
      <c r="G104" s="20" t="s">
        <v>538</v>
      </c>
      <c r="H104" t="s">
        <v>541</v>
      </c>
      <c r="I104" s="18">
        <v>8.7879357021696705E-2</v>
      </c>
      <c r="L104" t="s">
        <v>569</v>
      </c>
      <c r="M104" s="21">
        <f>F103</f>
        <v>0.10645816747972699</v>
      </c>
      <c r="O104" t="s">
        <v>578</v>
      </c>
      <c r="P104" s="18">
        <f t="shared" si="89"/>
        <v>8.6321792142421555E-2</v>
      </c>
    </row>
    <row r="105" spans="1:121" x14ac:dyDescent="0.3">
      <c r="H105" t="s">
        <v>542</v>
      </c>
      <c r="I105" s="18">
        <v>8.7398234749324621E-2</v>
      </c>
      <c r="L105" t="s">
        <v>570</v>
      </c>
      <c r="M105" s="21">
        <f>M101</f>
        <v>6.5761433671579078E-2</v>
      </c>
      <c r="O105" t="s">
        <v>579</v>
      </c>
      <c r="P105" s="18">
        <f t="shared" si="89"/>
        <v>8.7879357021696705E-2</v>
      </c>
    </row>
    <row r="106" spans="1:121" x14ac:dyDescent="0.3">
      <c r="D106" t="s">
        <v>564</v>
      </c>
      <c r="E106" s="4">
        <v>4</v>
      </c>
      <c r="H106" t="s">
        <v>543</v>
      </c>
      <c r="I106" s="18">
        <v>8.6451623329393004E-2</v>
      </c>
      <c r="L106" t="s">
        <v>571</v>
      </c>
      <c r="M106" s="21">
        <f t="shared" ref="M106:M108" si="90">M102</f>
        <v>8.4547750349961953E-2</v>
      </c>
      <c r="O106" t="s">
        <v>580</v>
      </c>
      <c r="P106" s="18">
        <f t="shared" si="89"/>
        <v>8.7398234749324621E-2</v>
      </c>
    </row>
    <row r="107" spans="1:121" x14ac:dyDescent="0.3">
      <c r="D107" t="s">
        <v>563</v>
      </c>
      <c r="E107" s="5">
        <v>4</v>
      </c>
      <c r="H107" t="s">
        <v>544</v>
      </c>
      <c r="I107" s="18">
        <v>8.4618612734096377E-2</v>
      </c>
      <c r="L107" t="s">
        <v>572</v>
      </c>
      <c r="M107" s="21">
        <f t="shared" si="90"/>
        <v>8.4905222097930055E-2</v>
      </c>
      <c r="O107" t="s">
        <v>581</v>
      </c>
      <c r="P107" s="18">
        <f t="shared" si="89"/>
        <v>8.6451623329393004E-2</v>
      </c>
    </row>
    <row r="108" spans="1:121" x14ac:dyDescent="0.3">
      <c r="H108" t="s">
        <v>549</v>
      </c>
      <c r="I108" s="18">
        <v>8.2742437928832679E-2</v>
      </c>
      <c r="L108" t="s">
        <v>573</v>
      </c>
      <c r="M108" s="21">
        <f t="shared" si="90"/>
        <v>0.10645816747972699</v>
      </c>
      <c r="O108" t="s">
        <v>582</v>
      </c>
      <c r="P108" s="18">
        <f t="shared" si="89"/>
        <v>8.4618612734096377E-2</v>
      </c>
    </row>
    <row r="109" spans="1:121" x14ac:dyDescent="0.3">
      <c r="O109" s="17" t="s">
        <v>583</v>
      </c>
      <c r="P109" s="18">
        <f t="shared" si="89"/>
        <v>8.2742437928832679E-2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L104"/>
  <sheetViews>
    <sheetView topLeftCell="A77" zoomScale="70" zoomScaleNormal="70" workbookViewId="0">
      <selection activeCell="B98" sqref="B98:B101"/>
    </sheetView>
  </sheetViews>
  <sheetFormatPr defaultRowHeight="14.4" x14ac:dyDescent="0.3"/>
  <cols>
    <col min="1" max="1" width="34" bestFit="1" customWidth="1"/>
    <col min="2" max="2" width="15" bestFit="1" customWidth="1"/>
  </cols>
  <sheetData>
    <row r="1" spans="1:168" x14ac:dyDescent="0.3">
      <c r="A1" t="s">
        <v>0</v>
      </c>
      <c r="B1">
        <f>IFERROR(A1+1,1)</f>
        <v>1</v>
      </c>
      <c r="C1">
        <f t="shared" ref="C1:BN1" si="0">IFERROR(B1+1,1)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Z1" si="1">IFERROR(BN1+1,1)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  <c r="DO1">
        <f t="shared" si="1"/>
        <v>118</v>
      </c>
      <c r="DP1">
        <f t="shared" si="1"/>
        <v>119</v>
      </c>
      <c r="DQ1">
        <f t="shared" si="1"/>
        <v>120</v>
      </c>
      <c r="DR1">
        <f t="shared" si="1"/>
        <v>121</v>
      </c>
      <c r="DS1">
        <f t="shared" si="1"/>
        <v>122</v>
      </c>
      <c r="DT1">
        <f t="shared" si="1"/>
        <v>123</v>
      </c>
      <c r="DU1">
        <f t="shared" si="1"/>
        <v>124</v>
      </c>
      <c r="DV1">
        <f t="shared" si="1"/>
        <v>125</v>
      </c>
      <c r="DW1">
        <f t="shared" si="1"/>
        <v>126</v>
      </c>
      <c r="DX1">
        <f t="shared" si="1"/>
        <v>127</v>
      </c>
      <c r="DY1">
        <f t="shared" si="1"/>
        <v>128</v>
      </c>
      <c r="DZ1">
        <f t="shared" si="1"/>
        <v>129</v>
      </c>
      <c r="EA1">
        <f t="shared" ref="EA1:FL1" si="2">IFERROR(DZ1+1,1)</f>
        <v>130</v>
      </c>
      <c r="EB1">
        <f t="shared" si="2"/>
        <v>131</v>
      </c>
      <c r="EC1">
        <f t="shared" si="2"/>
        <v>132</v>
      </c>
      <c r="ED1">
        <f t="shared" si="2"/>
        <v>133</v>
      </c>
      <c r="EE1">
        <f t="shared" si="2"/>
        <v>134</v>
      </c>
      <c r="EF1">
        <f t="shared" si="2"/>
        <v>135</v>
      </c>
      <c r="EG1">
        <f t="shared" si="2"/>
        <v>136</v>
      </c>
      <c r="EH1">
        <f t="shared" si="2"/>
        <v>137</v>
      </c>
      <c r="EI1">
        <f t="shared" si="2"/>
        <v>138</v>
      </c>
      <c r="EJ1">
        <f t="shared" si="2"/>
        <v>139</v>
      </c>
      <c r="EK1">
        <f t="shared" si="2"/>
        <v>140</v>
      </c>
      <c r="EL1">
        <f t="shared" si="2"/>
        <v>141</v>
      </c>
      <c r="EM1">
        <f t="shared" si="2"/>
        <v>142</v>
      </c>
      <c r="EN1">
        <f t="shared" si="2"/>
        <v>143</v>
      </c>
      <c r="EO1">
        <f t="shared" si="2"/>
        <v>144</v>
      </c>
      <c r="EP1">
        <f t="shared" si="2"/>
        <v>145</v>
      </c>
      <c r="EQ1">
        <f t="shared" si="2"/>
        <v>146</v>
      </c>
      <c r="ER1">
        <f t="shared" si="2"/>
        <v>147</v>
      </c>
      <c r="ES1">
        <f t="shared" si="2"/>
        <v>148</v>
      </c>
      <c r="ET1">
        <f t="shared" si="2"/>
        <v>149</v>
      </c>
      <c r="EU1">
        <f t="shared" si="2"/>
        <v>150</v>
      </c>
      <c r="EV1">
        <f t="shared" si="2"/>
        <v>151</v>
      </c>
      <c r="EW1">
        <f t="shared" si="2"/>
        <v>152</v>
      </c>
      <c r="EX1">
        <f t="shared" si="2"/>
        <v>153</v>
      </c>
      <c r="EY1">
        <f t="shared" si="2"/>
        <v>154</v>
      </c>
      <c r="EZ1">
        <f t="shared" si="2"/>
        <v>155</v>
      </c>
      <c r="FA1">
        <f t="shared" si="2"/>
        <v>156</v>
      </c>
      <c r="FB1">
        <f t="shared" si="2"/>
        <v>157</v>
      </c>
      <c r="FC1">
        <f t="shared" si="2"/>
        <v>158</v>
      </c>
      <c r="FD1">
        <f t="shared" si="2"/>
        <v>159</v>
      </c>
      <c r="FE1">
        <f t="shared" si="2"/>
        <v>160</v>
      </c>
      <c r="FF1">
        <f t="shared" si="2"/>
        <v>161</v>
      </c>
      <c r="FG1">
        <f t="shared" si="2"/>
        <v>162</v>
      </c>
      <c r="FH1">
        <f t="shared" si="2"/>
        <v>163</v>
      </c>
      <c r="FI1">
        <f t="shared" si="2"/>
        <v>164</v>
      </c>
      <c r="FJ1">
        <f t="shared" si="2"/>
        <v>165</v>
      </c>
      <c r="FK1">
        <f t="shared" si="2"/>
        <v>166</v>
      </c>
      <c r="FL1">
        <f t="shared" si="2"/>
        <v>167</v>
      </c>
    </row>
    <row r="2" spans="1:168" x14ac:dyDescent="0.3">
      <c r="A2" t="s">
        <v>1</v>
      </c>
      <c r="B2">
        <f>INDEX($B$54:$C$54,1,MATCH(B43,$B$53:$C$53,0))</f>
        <v>0.06</v>
      </c>
      <c r="C2">
        <f t="shared" ref="C2:BN2" si="3">INDEX($B$54:$C$54,1,MATCH(C43,$B$53:$C$53,0))</f>
        <v>0.06</v>
      </c>
      <c r="D2">
        <f t="shared" si="3"/>
        <v>0.06</v>
      </c>
      <c r="E2">
        <f t="shared" si="3"/>
        <v>0.06</v>
      </c>
      <c r="F2">
        <f t="shared" si="3"/>
        <v>0.06</v>
      </c>
      <c r="G2">
        <f t="shared" si="3"/>
        <v>0.06</v>
      </c>
      <c r="H2">
        <f t="shared" si="3"/>
        <v>0.06</v>
      </c>
      <c r="I2">
        <f t="shared" si="3"/>
        <v>0.06</v>
      </c>
      <c r="J2">
        <f t="shared" si="3"/>
        <v>0.06</v>
      </c>
      <c r="K2">
        <f t="shared" si="3"/>
        <v>0.06</v>
      </c>
      <c r="L2">
        <f t="shared" si="3"/>
        <v>0.06</v>
      </c>
      <c r="M2">
        <f t="shared" si="3"/>
        <v>0.06</v>
      </c>
      <c r="N2">
        <f t="shared" si="3"/>
        <v>0.06</v>
      </c>
      <c r="O2">
        <f t="shared" si="3"/>
        <v>0.06</v>
      </c>
      <c r="P2">
        <f t="shared" si="3"/>
        <v>0.06</v>
      </c>
      <c r="Q2">
        <f t="shared" si="3"/>
        <v>0.06</v>
      </c>
      <c r="R2">
        <f t="shared" si="3"/>
        <v>0.06</v>
      </c>
      <c r="S2">
        <f t="shared" si="3"/>
        <v>0.06</v>
      </c>
      <c r="T2">
        <f t="shared" si="3"/>
        <v>0.06</v>
      </c>
      <c r="U2">
        <f t="shared" si="3"/>
        <v>0.06</v>
      </c>
      <c r="V2">
        <f t="shared" si="3"/>
        <v>0.06</v>
      </c>
      <c r="W2">
        <f t="shared" si="3"/>
        <v>0.06</v>
      </c>
      <c r="X2">
        <f t="shared" si="3"/>
        <v>0.06</v>
      </c>
      <c r="Y2">
        <f t="shared" si="3"/>
        <v>0.06</v>
      </c>
      <c r="Z2">
        <f t="shared" si="3"/>
        <v>0.06</v>
      </c>
      <c r="AA2">
        <f t="shared" si="3"/>
        <v>0.06</v>
      </c>
      <c r="AB2">
        <f t="shared" si="3"/>
        <v>0.06</v>
      </c>
      <c r="AC2">
        <f t="shared" si="3"/>
        <v>0.06</v>
      </c>
      <c r="AD2">
        <f t="shared" si="3"/>
        <v>0.06</v>
      </c>
      <c r="AE2">
        <f t="shared" si="3"/>
        <v>0.06</v>
      </c>
      <c r="AF2">
        <f t="shared" si="3"/>
        <v>0.06</v>
      </c>
      <c r="AG2">
        <f t="shared" si="3"/>
        <v>0.06</v>
      </c>
      <c r="AH2">
        <f t="shared" si="3"/>
        <v>0.06</v>
      </c>
      <c r="AI2">
        <f t="shared" si="3"/>
        <v>0.06</v>
      </c>
      <c r="AJ2">
        <f t="shared" si="3"/>
        <v>0.06</v>
      </c>
      <c r="AK2">
        <f t="shared" si="3"/>
        <v>0.06</v>
      </c>
      <c r="AL2">
        <f t="shared" si="3"/>
        <v>0.06</v>
      </c>
      <c r="AM2">
        <f t="shared" si="3"/>
        <v>0.06</v>
      </c>
      <c r="AN2">
        <f t="shared" si="3"/>
        <v>0.06</v>
      </c>
      <c r="AO2">
        <f t="shared" si="3"/>
        <v>0.06</v>
      </c>
      <c r="AP2">
        <f t="shared" si="3"/>
        <v>0.06</v>
      </c>
      <c r="AQ2">
        <f t="shared" si="3"/>
        <v>0.06</v>
      </c>
      <c r="AR2">
        <f t="shared" si="3"/>
        <v>0.06</v>
      </c>
      <c r="AS2">
        <f t="shared" si="3"/>
        <v>0.06</v>
      </c>
      <c r="AT2">
        <f t="shared" si="3"/>
        <v>0.06</v>
      </c>
      <c r="AU2">
        <f t="shared" si="3"/>
        <v>0.06</v>
      </c>
      <c r="AV2">
        <f t="shared" si="3"/>
        <v>0.06</v>
      </c>
      <c r="AW2">
        <f t="shared" si="3"/>
        <v>0.06</v>
      </c>
      <c r="AX2">
        <f t="shared" si="3"/>
        <v>0.06</v>
      </c>
      <c r="AY2">
        <f t="shared" si="3"/>
        <v>0.06</v>
      </c>
      <c r="AZ2">
        <f t="shared" si="3"/>
        <v>0.06</v>
      </c>
      <c r="BA2">
        <f t="shared" si="3"/>
        <v>0.06</v>
      </c>
      <c r="BB2">
        <f t="shared" si="3"/>
        <v>0.06</v>
      </c>
      <c r="BC2">
        <f t="shared" si="3"/>
        <v>0.06</v>
      </c>
      <c r="BD2">
        <f t="shared" si="3"/>
        <v>0.06</v>
      </c>
      <c r="BE2">
        <f t="shared" si="3"/>
        <v>0.06</v>
      </c>
      <c r="BF2">
        <f t="shared" si="3"/>
        <v>0.06</v>
      </c>
      <c r="BG2">
        <f t="shared" si="3"/>
        <v>0.06</v>
      </c>
      <c r="BH2">
        <f t="shared" si="3"/>
        <v>0.06</v>
      </c>
      <c r="BI2">
        <f t="shared" si="3"/>
        <v>0.06</v>
      </c>
      <c r="BJ2">
        <f t="shared" si="3"/>
        <v>0.06</v>
      </c>
      <c r="BK2">
        <f t="shared" si="3"/>
        <v>0.06</v>
      </c>
      <c r="BL2">
        <f t="shared" si="3"/>
        <v>0.06</v>
      </c>
      <c r="BM2">
        <f t="shared" si="3"/>
        <v>0.06</v>
      </c>
      <c r="BN2">
        <f t="shared" si="3"/>
        <v>0.06</v>
      </c>
      <c r="BO2">
        <f t="shared" ref="BO2:DZ2" si="4">INDEX($B$54:$C$54,1,MATCH(BO43,$B$53:$C$53,0))</f>
        <v>0.06</v>
      </c>
      <c r="BP2">
        <f t="shared" si="4"/>
        <v>0.06</v>
      </c>
      <c r="BQ2">
        <f t="shared" si="4"/>
        <v>0.06</v>
      </c>
      <c r="BR2">
        <f t="shared" si="4"/>
        <v>0.06</v>
      </c>
      <c r="BS2">
        <f t="shared" si="4"/>
        <v>0.06</v>
      </c>
      <c r="BT2">
        <f t="shared" si="4"/>
        <v>0.06</v>
      </c>
      <c r="BU2">
        <f t="shared" si="4"/>
        <v>0.06</v>
      </c>
      <c r="BV2">
        <f t="shared" si="4"/>
        <v>0.06</v>
      </c>
      <c r="BW2">
        <f t="shared" si="4"/>
        <v>0.06</v>
      </c>
      <c r="BX2">
        <f t="shared" si="4"/>
        <v>0.06</v>
      </c>
      <c r="BY2">
        <f t="shared" si="4"/>
        <v>0.06</v>
      </c>
      <c r="BZ2">
        <f t="shared" si="4"/>
        <v>0.06</v>
      </c>
      <c r="CA2">
        <f t="shared" si="4"/>
        <v>0.06</v>
      </c>
      <c r="CB2">
        <f t="shared" si="4"/>
        <v>0.06</v>
      </c>
      <c r="CC2">
        <f t="shared" si="4"/>
        <v>0.06</v>
      </c>
      <c r="CD2">
        <f t="shared" si="4"/>
        <v>0.06</v>
      </c>
      <c r="CE2">
        <f t="shared" si="4"/>
        <v>0.06</v>
      </c>
      <c r="CF2">
        <f t="shared" si="4"/>
        <v>0.06</v>
      </c>
      <c r="CG2">
        <f t="shared" si="4"/>
        <v>0.06</v>
      </c>
      <c r="CH2">
        <f t="shared" si="4"/>
        <v>0.06</v>
      </c>
      <c r="CI2">
        <f t="shared" si="4"/>
        <v>0.06</v>
      </c>
      <c r="CJ2">
        <f t="shared" si="4"/>
        <v>0.06</v>
      </c>
      <c r="CK2">
        <f t="shared" si="4"/>
        <v>0.06</v>
      </c>
      <c r="CL2">
        <f t="shared" si="4"/>
        <v>0.06</v>
      </c>
      <c r="CM2">
        <f t="shared" si="4"/>
        <v>0.06</v>
      </c>
      <c r="CN2">
        <f t="shared" si="4"/>
        <v>0.06</v>
      </c>
      <c r="CO2">
        <f t="shared" si="4"/>
        <v>0.06</v>
      </c>
      <c r="CP2">
        <f t="shared" si="4"/>
        <v>0.06</v>
      </c>
      <c r="CQ2">
        <f t="shared" si="4"/>
        <v>0.06</v>
      </c>
      <c r="CR2">
        <f t="shared" si="4"/>
        <v>0.06</v>
      </c>
      <c r="CS2">
        <f t="shared" si="4"/>
        <v>0.06</v>
      </c>
      <c r="CT2">
        <f t="shared" si="4"/>
        <v>0.06</v>
      </c>
      <c r="CU2">
        <f t="shared" si="4"/>
        <v>0.06</v>
      </c>
      <c r="CV2">
        <f t="shared" si="4"/>
        <v>0.06</v>
      </c>
      <c r="CW2">
        <f t="shared" si="4"/>
        <v>0.06</v>
      </c>
      <c r="CX2">
        <f t="shared" si="4"/>
        <v>0.06</v>
      </c>
      <c r="CY2">
        <f t="shared" si="4"/>
        <v>0.06</v>
      </c>
      <c r="CZ2">
        <f t="shared" si="4"/>
        <v>0.06</v>
      </c>
      <c r="DA2">
        <f t="shared" si="4"/>
        <v>0.06</v>
      </c>
      <c r="DB2">
        <f t="shared" si="4"/>
        <v>0.06</v>
      </c>
      <c r="DC2">
        <f t="shared" si="4"/>
        <v>0.06</v>
      </c>
      <c r="DD2">
        <f t="shared" si="4"/>
        <v>0.06</v>
      </c>
      <c r="DE2">
        <f t="shared" si="4"/>
        <v>0.06</v>
      </c>
      <c r="DF2">
        <f t="shared" si="4"/>
        <v>0.06</v>
      </c>
      <c r="DG2">
        <f t="shared" si="4"/>
        <v>0.06</v>
      </c>
      <c r="DH2">
        <f t="shared" si="4"/>
        <v>0.06</v>
      </c>
      <c r="DI2">
        <f t="shared" si="4"/>
        <v>0.06</v>
      </c>
      <c r="DJ2">
        <f t="shared" si="4"/>
        <v>0.06</v>
      </c>
      <c r="DK2">
        <f t="shared" si="4"/>
        <v>0.06</v>
      </c>
      <c r="DL2">
        <f t="shared" si="4"/>
        <v>0.06</v>
      </c>
      <c r="DM2">
        <f t="shared" si="4"/>
        <v>0.06</v>
      </c>
      <c r="DN2">
        <f t="shared" si="4"/>
        <v>0.06</v>
      </c>
      <c r="DO2">
        <f t="shared" si="4"/>
        <v>0.06</v>
      </c>
      <c r="DP2">
        <f t="shared" si="4"/>
        <v>0.06</v>
      </c>
      <c r="DQ2">
        <f t="shared" si="4"/>
        <v>0.06</v>
      </c>
      <c r="DR2">
        <f t="shared" si="4"/>
        <v>0.06</v>
      </c>
      <c r="DS2">
        <f t="shared" si="4"/>
        <v>0.06</v>
      </c>
      <c r="DT2">
        <f t="shared" si="4"/>
        <v>0.06</v>
      </c>
      <c r="DU2">
        <f t="shared" si="4"/>
        <v>0.06</v>
      </c>
      <c r="DV2">
        <f t="shared" si="4"/>
        <v>0.06</v>
      </c>
      <c r="DW2">
        <f t="shared" si="4"/>
        <v>0.06</v>
      </c>
      <c r="DX2">
        <f t="shared" si="4"/>
        <v>0.06</v>
      </c>
      <c r="DY2">
        <f t="shared" si="4"/>
        <v>0.06</v>
      </c>
      <c r="DZ2">
        <f t="shared" si="4"/>
        <v>0.06</v>
      </c>
      <c r="EA2">
        <f t="shared" ref="EA2:FL2" si="5">INDEX($B$54:$C$54,1,MATCH(EA43,$B$53:$C$53,0))</f>
        <v>0.06</v>
      </c>
      <c r="EB2">
        <f t="shared" si="5"/>
        <v>0.06</v>
      </c>
      <c r="EC2">
        <f t="shared" si="5"/>
        <v>0.06</v>
      </c>
      <c r="ED2">
        <f t="shared" si="5"/>
        <v>0.06</v>
      </c>
      <c r="EE2">
        <f t="shared" si="5"/>
        <v>0.06</v>
      </c>
      <c r="EF2">
        <f t="shared" si="5"/>
        <v>0.06</v>
      </c>
      <c r="EG2">
        <f t="shared" si="5"/>
        <v>0.06</v>
      </c>
      <c r="EH2">
        <f t="shared" si="5"/>
        <v>0.06</v>
      </c>
      <c r="EI2">
        <f t="shared" si="5"/>
        <v>0.06</v>
      </c>
      <c r="EJ2">
        <f t="shared" si="5"/>
        <v>0.06</v>
      </c>
      <c r="EK2">
        <f t="shared" si="5"/>
        <v>0.06</v>
      </c>
      <c r="EL2">
        <f t="shared" si="5"/>
        <v>0.06</v>
      </c>
      <c r="EM2">
        <f t="shared" si="5"/>
        <v>0.06</v>
      </c>
      <c r="EN2">
        <f t="shared" si="5"/>
        <v>0.06</v>
      </c>
      <c r="EO2">
        <f t="shared" si="5"/>
        <v>0.06</v>
      </c>
      <c r="EP2">
        <f t="shared" si="5"/>
        <v>0.06</v>
      </c>
      <c r="EQ2">
        <f t="shared" si="5"/>
        <v>0.06</v>
      </c>
      <c r="ER2">
        <f t="shared" si="5"/>
        <v>0.06</v>
      </c>
      <c r="ES2">
        <f t="shared" si="5"/>
        <v>0.06</v>
      </c>
      <c r="ET2">
        <f t="shared" si="5"/>
        <v>0.06</v>
      </c>
      <c r="EU2">
        <f t="shared" si="5"/>
        <v>0.06</v>
      </c>
      <c r="EV2">
        <f t="shared" si="5"/>
        <v>0.06</v>
      </c>
      <c r="EW2">
        <f t="shared" si="5"/>
        <v>0.06</v>
      </c>
      <c r="EX2">
        <f t="shared" si="5"/>
        <v>0.06</v>
      </c>
      <c r="EY2">
        <f t="shared" si="5"/>
        <v>0.06</v>
      </c>
      <c r="EZ2">
        <f t="shared" si="5"/>
        <v>0.06</v>
      </c>
      <c r="FA2">
        <f t="shared" si="5"/>
        <v>0.06</v>
      </c>
      <c r="FB2">
        <f t="shared" si="5"/>
        <v>0.06</v>
      </c>
      <c r="FC2">
        <f t="shared" si="5"/>
        <v>0.06</v>
      </c>
      <c r="FD2">
        <f t="shared" si="5"/>
        <v>0.06</v>
      </c>
      <c r="FE2">
        <f t="shared" si="5"/>
        <v>0.06</v>
      </c>
      <c r="FF2">
        <f t="shared" si="5"/>
        <v>0.06</v>
      </c>
      <c r="FG2">
        <f t="shared" si="5"/>
        <v>0.06</v>
      </c>
      <c r="FH2">
        <f t="shared" si="5"/>
        <v>0.06</v>
      </c>
      <c r="FI2">
        <f t="shared" si="5"/>
        <v>0.06</v>
      </c>
      <c r="FJ2">
        <f t="shared" si="5"/>
        <v>0.06</v>
      </c>
      <c r="FK2">
        <f t="shared" si="5"/>
        <v>0.06</v>
      </c>
      <c r="FL2">
        <f t="shared" si="5"/>
        <v>0.06</v>
      </c>
    </row>
    <row r="3" spans="1:168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</row>
    <row r="4" spans="1:168" x14ac:dyDescent="0.3">
      <c r="A4" t="s">
        <v>3</v>
      </c>
      <c r="B4" s="4">
        <f>INDEX($B$56:$C$56,1,MATCH(B$43,$B$53:$C$53,0))</f>
        <v>5.833333333333333</v>
      </c>
      <c r="C4" s="4">
        <f t="shared" ref="C4:BN4" si="6">INDEX($B$56:$C$56,1,MATCH(C$43,$B$53:$C$53,0))</f>
        <v>5.833333333333333</v>
      </c>
      <c r="D4" s="4">
        <f t="shared" si="6"/>
        <v>5.833333333333333</v>
      </c>
      <c r="E4" s="4">
        <f t="shared" si="6"/>
        <v>5.833333333333333</v>
      </c>
      <c r="F4" s="4">
        <f t="shared" si="6"/>
        <v>5.833333333333333</v>
      </c>
      <c r="G4" s="4">
        <f t="shared" si="6"/>
        <v>5.833333333333333</v>
      </c>
      <c r="H4" s="4">
        <f t="shared" si="6"/>
        <v>5.833333333333333</v>
      </c>
      <c r="I4" s="4">
        <f t="shared" si="6"/>
        <v>5.833333333333333</v>
      </c>
      <c r="J4" s="4">
        <f t="shared" si="6"/>
        <v>5.833333333333333</v>
      </c>
      <c r="K4" s="4">
        <f t="shared" si="6"/>
        <v>5.833333333333333</v>
      </c>
      <c r="L4" s="4">
        <f t="shared" si="6"/>
        <v>5.833333333333333</v>
      </c>
      <c r="M4" s="4">
        <f t="shared" si="6"/>
        <v>5.833333333333333</v>
      </c>
      <c r="N4" s="4">
        <f t="shared" si="6"/>
        <v>5.833333333333333</v>
      </c>
      <c r="O4" s="4">
        <f t="shared" si="6"/>
        <v>5.833333333333333</v>
      </c>
      <c r="P4" s="4">
        <f t="shared" si="6"/>
        <v>5.833333333333333</v>
      </c>
      <c r="Q4" s="4">
        <f t="shared" si="6"/>
        <v>5.833333333333333</v>
      </c>
      <c r="R4" s="4">
        <f t="shared" si="6"/>
        <v>5.833333333333333</v>
      </c>
      <c r="S4" s="4">
        <f t="shared" si="6"/>
        <v>5.833333333333333</v>
      </c>
      <c r="T4" s="4">
        <f t="shared" si="6"/>
        <v>5.833333333333333</v>
      </c>
      <c r="U4" s="4">
        <f t="shared" si="6"/>
        <v>5.833333333333333</v>
      </c>
      <c r="V4" s="4">
        <f t="shared" si="6"/>
        <v>5.833333333333333</v>
      </c>
      <c r="W4" s="4">
        <f t="shared" si="6"/>
        <v>5.833333333333333</v>
      </c>
      <c r="X4" s="4">
        <f t="shared" si="6"/>
        <v>5.833333333333333</v>
      </c>
      <c r="Y4" s="4">
        <f t="shared" si="6"/>
        <v>5.833333333333333</v>
      </c>
      <c r="Z4" s="4">
        <f t="shared" si="6"/>
        <v>5.833333333333333</v>
      </c>
      <c r="AA4" s="4">
        <f t="shared" si="6"/>
        <v>5.833333333333333</v>
      </c>
      <c r="AB4" s="4">
        <f t="shared" si="6"/>
        <v>5.833333333333333</v>
      </c>
      <c r="AC4" s="4">
        <f t="shared" si="6"/>
        <v>5.833333333333333</v>
      </c>
      <c r="AD4" s="4">
        <f t="shared" si="6"/>
        <v>5.833333333333333</v>
      </c>
      <c r="AE4" s="4">
        <f t="shared" si="6"/>
        <v>5.833333333333333</v>
      </c>
      <c r="AF4" s="4">
        <f t="shared" si="6"/>
        <v>5.833333333333333</v>
      </c>
      <c r="AG4" s="4">
        <f t="shared" si="6"/>
        <v>5.833333333333333</v>
      </c>
      <c r="AH4" s="4">
        <f t="shared" si="6"/>
        <v>5.833333333333333</v>
      </c>
      <c r="AI4" s="4">
        <f t="shared" si="6"/>
        <v>5.833333333333333</v>
      </c>
      <c r="AJ4" s="4">
        <f t="shared" si="6"/>
        <v>5.833333333333333</v>
      </c>
      <c r="AK4" s="4">
        <f t="shared" si="6"/>
        <v>5.833333333333333</v>
      </c>
      <c r="AL4" s="4">
        <f t="shared" si="6"/>
        <v>5.833333333333333</v>
      </c>
      <c r="AM4" s="4">
        <f t="shared" si="6"/>
        <v>5.833333333333333</v>
      </c>
      <c r="AN4" s="4">
        <f t="shared" si="6"/>
        <v>5.833333333333333</v>
      </c>
      <c r="AO4" s="4">
        <f t="shared" si="6"/>
        <v>5.833333333333333</v>
      </c>
      <c r="AP4" s="4">
        <f t="shared" si="6"/>
        <v>5.833333333333333</v>
      </c>
      <c r="AQ4" s="4">
        <f t="shared" si="6"/>
        <v>5.833333333333333</v>
      </c>
      <c r="AR4" s="4">
        <f t="shared" si="6"/>
        <v>5.833333333333333</v>
      </c>
      <c r="AS4" s="4">
        <f t="shared" si="6"/>
        <v>5.833333333333333</v>
      </c>
      <c r="AT4" s="4">
        <f t="shared" si="6"/>
        <v>5.833333333333333</v>
      </c>
      <c r="AU4" s="4">
        <f t="shared" si="6"/>
        <v>5.833333333333333</v>
      </c>
      <c r="AV4" s="4">
        <f t="shared" si="6"/>
        <v>5.833333333333333</v>
      </c>
      <c r="AW4" s="4">
        <f t="shared" si="6"/>
        <v>5.833333333333333</v>
      </c>
      <c r="AX4" s="4">
        <f t="shared" si="6"/>
        <v>5.833333333333333</v>
      </c>
      <c r="AY4" s="4">
        <f t="shared" si="6"/>
        <v>5.833333333333333</v>
      </c>
      <c r="AZ4" s="4">
        <f t="shared" si="6"/>
        <v>5.833333333333333</v>
      </c>
      <c r="BA4" s="4">
        <f t="shared" si="6"/>
        <v>5.833333333333333</v>
      </c>
      <c r="BB4" s="4">
        <f t="shared" si="6"/>
        <v>5.833333333333333</v>
      </c>
      <c r="BC4" s="4">
        <f t="shared" si="6"/>
        <v>5.833333333333333</v>
      </c>
      <c r="BD4" s="4">
        <f t="shared" si="6"/>
        <v>5.833333333333333</v>
      </c>
      <c r="BE4" s="4">
        <f t="shared" si="6"/>
        <v>5.833333333333333</v>
      </c>
      <c r="BF4" s="4">
        <f t="shared" si="6"/>
        <v>5.833333333333333</v>
      </c>
      <c r="BG4" s="4">
        <f t="shared" si="6"/>
        <v>5.833333333333333</v>
      </c>
      <c r="BH4" s="4">
        <f t="shared" si="6"/>
        <v>5.833333333333333</v>
      </c>
      <c r="BI4" s="4">
        <f t="shared" si="6"/>
        <v>5.833333333333333</v>
      </c>
      <c r="BJ4" s="4">
        <f t="shared" si="6"/>
        <v>5.833333333333333</v>
      </c>
      <c r="BK4" s="4">
        <f t="shared" si="6"/>
        <v>5.833333333333333</v>
      </c>
      <c r="BL4" s="4">
        <f t="shared" si="6"/>
        <v>5.833333333333333</v>
      </c>
      <c r="BM4" s="4">
        <f t="shared" si="6"/>
        <v>5.833333333333333</v>
      </c>
      <c r="BN4" s="4">
        <f t="shared" si="6"/>
        <v>5.833333333333333</v>
      </c>
      <c r="BO4" s="4">
        <f t="shared" ref="BO4:DZ4" si="7">INDEX($B$56:$C$56,1,MATCH(BO$43,$B$53:$C$53,0))</f>
        <v>5.833333333333333</v>
      </c>
      <c r="BP4" s="4">
        <f t="shared" si="7"/>
        <v>5.833333333333333</v>
      </c>
      <c r="BQ4" s="4">
        <f t="shared" si="7"/>
        <v>5.833333333333333</v>
      </c>
      <c r="BR4" s="4">
        <f t="shared" si="7"/>
        <v>5.833333333333333</v>
      </c>
      <c r="BS4" s="4">
        <f t="shared" si="7"/>
        <v>5.833333333333333</v>
      </c>
      <c r="BT4" s="4">
        <f t="shared" si="7"/>
        <v>5.833333333333333</v>
      </c>
      <c r="BU4" s="4">
        <f t="shared" si="7"/>
        <v>5.833333333333333</v>
      </c>
      <c r="BV4" s="4">
        <f t="shared" si="7"/>
        <v>5.833333333333333</v>
      </c>
      <c r="BW4" s="4">
        <f t="shared" si="7"/>
        <v>5.833333333333333</v>
      </c>
      <c r="BX4" s="4">
        <f t="shared" si="7"/>
        <v>5.833333333333333</v>
      </c>
      <c r="BY4" s="4">
        <f t="shared" si="7"/>
        <v>5.833333333333333</v>
      </c>
      <c r="BZ4" s="4">
        <f t="shared" si="7"/>
        <v>5.833333333333333</v>
      </c>
      <c r="CA4" s="4">
        <f t="shared" si="7"/>
        <v>5.833333333333333</v>
      </c>
      <c r="CB4" s="4">
        <f t="shared" si="7"/>
        <v>5.833333333333333</v>
      </c>
      <c r="CC4" s="4">
        <f t="shared" si="7"/>
        <v>5.833333333333333</v>
      </c>
      <c r="CD4" s="4">
        <f t="shared" si="7"/>
        <v>5.833333333333333</v>
      </c>
      <c r="CE4" s="4">
        <f t="shared" si="7"/>
        <v>5.833333333333333</v>
      </c>
      <c r="CF4" s="4">
        <f t="shared" si="7"/>
        <v>5.833333333333333</v>
      </c>
      <c r="CG4" s="4">
        <f t="shared" si="7"/>
        <v>5.833333333333333</v>
      </c>
      <c r="CH4" s="4">
        <f t="shared" si="7"/>
        <v>5.833333333333333</v>
      </c>
      <c r="CI4" s="4">
        <f t="shared" si="7"/>
        <v>5.833333333333333</v>
      </c>
      <c r="CJ4" s="4">
        <f t="shared" si="7"/>
        <v>5.833333333333333</v>
      </c>
      <c r="CK4" s="4">
        <f t="shared" si="7"/>
        <v>5.833333333333333</v>
      </c>
      <c r="CL4" s="4">
        <f t="shared" si="7"/>
        <v>5.833333333333333</v>
      </c>
      <c r="CM4" s="4">
        <f t="shared" si="7"/>
        <v>5.833333333333333</v>
      </c>
      <c r="CN4" s="4">
        <f t="shared" si="7"/>
        <v>5.833333333333333</v>
      </c>
      <c r="CO4" s="4">
        <f t="shared" si="7"/>
        <v>5.833333333333333</v>
      </c>
      <c r="CP4" s="4">
        <f t="shared" si="7"/>
        <v>5.833333333333333</v>
      </c>
      <c r="CQ4" s="4">
        <f t="shared" si="7"/>
        <v>5.833333333333333</v>
      </c>
      <c r="CR4" s="4">
        <f t="shared" si="7"/>
        <v>5.833333333333333</v>
      </c>
      <c r="CS4" s="4">
        <f t="shared" si="7"/>
        <v>5.833333333333333</v>
      </c>
      <c r="CT4" s="4">
        <f t="shared" si="7"/>
        <v>5.833333333333333</v>
      </c>
      <c r="CU4" s="4">
        <f t="shared" si="7"/>
        <v>5.833333333333333</v>
      </c>
      <c r="CV4" s="4">
        <f t="shared" si="7"/>
        <v>5.833333333333333</v>
      </c>
      <c r="CW4" s="4">
        <f t="shared" si="7"/>
        <v>5.833333333333333</v>
      </c>
      <c r="CX4" s="4">
        <f t="shared" si="7"/>
        <v>5.833333333333333</v>
      </c>
      <c r="CY4" s="4">
        <f t="shared" si="7"/>
        <v>5.833333333333333</v>
      </c>
      <c r="CZ4" s="4">
        <f t="shared" si="7"/>
        <v>5.833333333333333</v>
      </c>
      <c r="DA4" s="4">
        <f t="shared" si="7"/>
        <v>5.833333333333333</v>
      </c>
      <c r="DB4" s="4">
        <f t="shared" si="7"/>
        <v>5.833333333333333</v>
      </c>
      <c r="DC4" s="4">
        <f t="shared" si="7"/>
        <v>5.833333333333333</v>
      </c>
      <c r="DD4" s="4">
        <f t="shared" si="7"/>
        <v>5.833333333333333</v>
      </c>
      <c r="DE4" s="4">
        <f t="shared" si="7"/>
        <v>5.833333333333333</v>
      </c>
      <c r="DF4" s="4">
        <f t="shared" si="7"/>
        <v>5.833333333333333</v>
      </c>
      <c r="DG4" s="4">
        <f t="shared" si="7"/>
        <v>5.833333333333333</v>
      </c>
      <c r="DH4" s="4">
        <f t="shared" si="7"/>
        <v>5.833333333333333</v>
      </c>
      <c r="DI4" s="4">
        <f t="shared" si="7"/>
        <v>5.833333333333333</v>
      </c>
      <c r="DJ4" s="4">
        <f t="shared" si="7"/>
        <v>5.833333333333333</v>
      </c>
      <c r="DK4" s="4">
        <f t="shared" si="7"/>
        <v>5.833333333333333</v>
      </c>
      <c r="DL4" s="4">
        <f t="shared" si="7"/>
        <v>5.833333333333333</v>
      </c>
      <c r="DM4" s="4">
        <f t="shared" si="7"/>
        <v>5.833333333333333</v>
      </c>
      <c r="DN4" s="4">
        <f t="shared" si="7"/>
        <v>5.833333333333333</v>
      </c>
      <c r="DO4" s="4">
        <f t="shared" si="7"/>
        <v>5.833333333333333</v>
      </c>
      <c r="DP4" s="4">
        <f t="shared" si="7"/>
        <v>5.833333333333333</v>
      </c>
      <c r="DQ4" s="4">
        <f t="shared" si="7"/>
        <v>5.833333333333333</v>
      </c>
      <c r="DR4" s="4">
        <f t="shared" si="7"/>
        <v>5.833333333333333</v>
      </c>
      <c r="DS4" s="4">
        <f t="shared" si="7"/>
        <v>5.833333333333333</v>
      </c>
      <c r="DT4" s="4">
        <f t="shared" si="7"/>
        <v>5.833333333333333</v>
      </c>
      <c r="DU4" s="4">
        <f t="shared" si="7"/>
        <v>5.833333333333333</v>
      </c>
      <c r="DV4" s="4">
        <f t="shared" si="7"/>
        <v>5.833333333333333</v>
      </c>
      <c r="DW4" s="4">
        <f t="shared" si="7"/>
        <v>5.833333333333333</v>
      </c>
      <c r="DX4" s="4">
        <f t="shared" si="7"/>
        <v>5.833333333333333</v>
      </c>
      <c r="DY4" s="4">
        <f t="shared" si="7"/>
        <v>5.833333333333333</v>
      </c>
      <c r="DZ4" s="4">
        <f t="shared" si="7"/>
        <v>5.833333333333333</v>
      </c>
      <c r="EA4" s="4">
        <f t="shared" ref="EA4:FL4" si="8">INDEX($B$56:$C$56,1,MATCH(EA$43,$B$53:$C$53,0))</f>
        <v>5.833333333333333</v>
      </c>
      <c r="EB4" s="4">
        <f t="shared" si="8"/>
        <v>5.833333333333333</v>
      </c>
      <c r="EC4" s="4">
        <f t="shared" si="8"/>
        <v>5.833333333333333</v>
      </c>
      <c r="ED4" s="4">
        <f t="shared" si="8"/>
        <v>5.833333333333333</v>
      </c>
      <c r="EE4" s="4">
        <f t="shared" si="8"/>
        <v>5.833333333333333</v>
      </c>
      <c r="EF4" s="4">
        <f t="shared" si="8"/>
        <v>5.833333333333333</v>
      </c>
      <c r="EG4" s="4">
        <f t="shared" si="8"/>
        <v>5.833333333333333</v>
      </c>
      <c r="EH4" s="4">
        <f t="shared" si="8"/>
        <v>5.833333333333333</v>
      </c>
      <c r="EI4" s="4">
        <f t="shared" si="8"/>
        <v>5.833333333333333</v>
      </c>
      <c r="EJ4" s="4">
        <f t="shared" si="8"/>
        <v>5.833333333333333</v>
      </c>
      <c r="EK4" s="4">
        <f t="shared" si="8"/>
        <v>5.833333333333333</v>
      </c>
      <c r="EL4" s="4">
        <f t="shared" si="8"/>
        <v>5.833333333333333</v>
      </c>
      <c r="EM4" s="4">
        <f t="shared" si="8"/>
        <v>5.833333333333333</v>
      </c>
      <c r="EN4" s="4">
        <f t="shared" si="8"/>
        <v>5.833333333333333</v>
      </c>
      <c r="EO4" s="4">
        <f t="shared" si="8"/>
        <v>5.833333333333333</v>
      </c>
      <c r="EP4" s="4">
        <f t="shared" si="8"/>
        <v>5.833333333333333</v>
      </c>
      <c r="EQ4" s="4">
        <f t="shared" si="8"/>
        <v>5.833333333333333</v>
      </c>
      <c r="ER4" s="4">
        <f t="shared" si="8"/>
        <v>5.833333333333333</v>
      </c>
      <c r="ES4" s="4">
        <f t="shared" si="8"/>
        <v>5.833333333333333</v>
      </c>
      <c r="ET4" s="4">
        <f t="shared" si="8"/>
        <v>5.833333333333333</v>
      </c>
      <c r="EU4" s="4">
        <f t="shared" si="8"/>
        <v>5.833333333333333</v>
      </c>
      <c r="EV4" s="4">
        <f t="shared" si="8"/>
        <v>5.833333333333333</v>
      </c>
      <c r="EW4" s="4">
        <f t="shared" si="8"/>
        <v>5.833333333333333</v>
      </c>
      <c r="EX4" s="4">
        <f t="shared" si="8"/>
        <v>5.833333333333333</v>
      </c>
      <c r="EY4" s="4">
        <f t="shared" si="8"/>
        <v>5.833333333333333</v>
      </c>
      <c r="EZ4" s="4">
        <f t="shared" si="8"/>
        <v>5.833333333333333</v>
      </c>
      <c r="FA4" s="4">
        <f t="shared" si="8"/>
        <v>5.833333333333333</v>
      </c>
      <c r="FB4" s="4">
        <f t="shared" si="8"/>
        <v>5.833333333333333</v>
      </c>
      <c r="FC4" s="4">
        <f t="shared" si="8"/>
        <v>5.833333333333333</v>
      </c>
      <c r="FD4" s="4">
        <f t="shared" si="8"/>
        <v>5.833333333333333</v>
      </c>
      <c r="FE4" s="4">
        <f t="shared" si="8"/>
        <v>5.833333333333333</v>
      </c>
      <c r="FF4" s="4">
        <f t="shared" si="8"/>
        <v>5.833333333333333</v>
      </c>
      <c r="FG4" s="4">
        <f t="shared" si="8"/>
        <v>5.833333333333333</v>
      </c>
      <c r="FH4" s="4">
        <f t="shared" si="8"/>
        <v>5.833333333333333</v>
      </c>
      <c r="FI4" s="4">
        <f t="shared" si="8"/>
        <v>5.833333333333333</v>
      </c>
      <c r="FJ4" s="4">
        <f t="shared" si="8"/>
        <v>5.833333333333333</v>
      </c>
      <c r="FK4" s="4">
        <f t="shared" si="8"/>
        <v>5.833333333333333</v>
      </c>
      <c r="FL4" s="4">
        <f t="shared" si="8"/>
        <v>5.833333333333333</v>
      </c>
    </row>
    <row r="5" spans="1:168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</row>
    <row r="6" spans="1:168" x14ac:dyDescent="0.3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</row>
    <row r="7" spans="1:168" x14ac:dyDescent="0.3">
      <c r="A7" t="s">
        <v>6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0.5</v>
      </c>
      <c r="Y7">
        <v>0.5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  <c r="AP7">
        <v>0.5</v>
      </c>
      <c r="AQ7">
        <v>0.5</v>
      </c>
      <c r="AR7">
        <v>0.5</v>
      </c>
      <c r="AS7">
        <v>0.5</v>
      </c>
      <c r="AT7">
        <v>0.5</v>
      </c>
      <c r="AU7">
        <v>0.5</v>
      </c>
      <c r="AV7">
        <v>0.5</v>
      </c>
      <c r="AW7">
        <v>0.5</v>
      </c>
      <c r="AX7">
        <v>0.5</v>
      </c>
      <c r="AY7">
        <v>0.5</v>
      </c>
      <c r="AZ7">
        <v>0.5</v>
      </c>
      <c r="BA7">
        <v>0.5</v>
      </c>
      <c r="BB7">
        <v>0.5</v>
      </c>
      <c r="BC7">
        <v>0.5</v>
      </c>
      <c r="BD7">
        <v>0.5</v>
      </c>
      <c r="BE7">
        <v>0.5</v>
      </c>
      <c r="BF7">
        <v>0.5</v>
      </c>
      <c r="BG7">
        <v>0.5</v>
      </c>
      <c r="BH7">
        <v>0.5</v>
      </c>
      <c r="BI7">
        <v>0.5</v>
      </c>
      <c r="BJ7">
        <v>0.5</v>
      </c>
      <c r="BK7">
        <v>0.5</v>
      </c>
      <c r="BL7">
        <v>0.5</v>
      </c>
      <c r="BM7">
        <v>0.5</v>
      </c>
      <c r="BN7">
        <v>0.5</v>
      </c>
      <c r="BO7">
        <v>0.5</v>
      </c>
      <c r="BP7">
        <v>0.5</v>
      </c>
      <c r="BQ7">
        <v>0.5</v>
      </c>
      <c r="BR7">
        <v>0.5</v>
      </c>
      <c r="BS7">
        <v>0.5</v>
      </c>
      <c r="BT7">
        <v>0.5</v>
      </c>
      <c r="BU7">
        <v>0.5</v>
      </c>
      <c r="BV7">
        <v>0.5</v>
      </c>
      <c r="BW7">
        <v>0.5</v>
      </c>
      <c r="BX7">
        <v>0.5</v>
      </c>
      <c r="BY7">
        <v>0.5</v>
      </c>
      <c r="BZ7">
        <v>0.5</v>
      </c>
      <c r="CA7">
        <v>0.5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>
        <v>0.5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0.5</v>
      </c>
      <c r="DD7">
        <v>0.5</v>
      </c>
      <c r="DE7">
        <v>0.5</v>
      </c>
      <c r="DF7">
        <v>0.5</v>
      </c>
      <c r="DG7">
        <v>0.5</v>
      </c>
      <c r="DH7">
        <v>0.5</v>
      </c>
      <c r="DI7">
        <v>0.5</v>
      </c>
      <c r="DJ7">
        <v>0.5</v>
      </c>
      <c r="DK7">
        <v>0.5</v>
      </c>
      <c r="DL7">
        <v>0.5</v>
      </c>
      <c r="DM7">
        <v>0.5</v>
      </c>
      <c r="DN7">
        <v>0.5</v>
      </c>
      <c r="DO7">
        <v>0.5</v>
      </c>
      <c r="DP7">
        <v>0.5</v>
      </c>
      <c r="DQ7">
        <v>0.5</v>
      </c>
      <c r="DR7">
        <v>0.5</v>
      </c>
      <c r="DS7">
        <v>0.5</v>
      </c>
      <c r="DT7">
        <v>0.5</v>
      </c>
      <c r="DU7">
        <v>0.5</v>
      </c>
      <c r="DV7">
        <v>0.5</v>
      </c>
      <c r="DW7">
        <v>0.5</v>
      </c>
      <c r="DX7">
        <v>0.5</v>
      </c>
      <c r="DY7">
        <v>0.5</v>
      </c>
      <c r="DZ7">
        <v>0.5</v>
      </c>
      <c r="EA7">
        <v>0.5</v>
      </c>
      <c r="EB7">
        <v>0.5</v>
      </c>
      <c r="EC7">
        <v>0.5</v>
      </c>
      <c r="ED7">
        <v>0.5</v>
      </c>
      <c r="EE7">
        <v>0.5</v>
      </c>
      <c r="EF7">
        <v>0.5</v>
      </c>
      <c r="EG7">
        <v>0.5</v>
      </c>
      <c r="EH7">
        <v>0.5</v>
      </c>
      <c r="EI7">
        <v>0.5</v>
      </c>
      <c r="EJ7">
        <v>0.5</v>
      </c>
      <c r="EK7">
        <v>0.5</v>
      </c>
      <c r="EL7">
        <v>0.5</v>
      </c>
      <c r="EM7">
        <v>0.5</v>
      </c>
      <c r="EN7">
        <v>0.5</v>
      </c>
      <c r="EO7">
        <v>0.5</v>
      </c>
      <c r="EP7">
        <v>0.5</v>
      </c>
      <c r="EQ7">
        <v>0.5</v>
      </c>
      <c r="ER7">
        <v>0.5</v>
      </c>
      <c r="ES7">
        <v>0.5</v>
      </c>
      <c r="ET7">
        <v>0.5</v>
      </c>
      <c r="EU7">
        <v>0.5</v>
      </c>
      <c r="EV7">
        <v>0.5</v>
      </c>
      <c r="EW7">
        <v>0.5</v>
      </c>
      <c r="EX7">
        <v>0.5</v>
      </c>
      <c r="EY7">
        <v>0.5</v>
      </c>
      <c r="EZ7">
        <v>0.5</v>
      </c>
      <c r="FA7">
        <v>0.5</v>
      </c>
      <c r="FB7">
        <v>0.5</v>
      </c>
      <c r="FC7">
        <v>0.5</v>
      </c>
      <c r="FD7">
        <v>0.5</v>
      </c>
      <c r="FE7">
        <v>0.5</v>
      </c>
      <c r="FF7">
        <v>0.5</v>
      </c>
      <c r="FG7">
        <v>0.5</v>
      </c>
      <c r="FH7">
        <v>0.5</v>
      </c>
      <c r="FI7">
        <v>0.5</v>
      </c>
      <c r="FJ7">
        <v>0.5</v>
      </c>
      <c r="FK7">
        <v>0.5</v>
      </c>
      <c r="FL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</row>
    <row r="10" spans="1:168" x14ac:dyDescent="0.3">
      <c r="A10" t="s">
        <v>9</v>
      </c>
      <c r="B10">
        <f>$B$57</f>
        <v>0.95</v>
      </c>
      <c r="C10">
        <f t="shared" ref="C10:BN10" si="9">$B$57</f>
        <v>0.95</v>
      </c>
      <c r="D10">
        <f t="shared" si="9"/>
        <v>0.95</v>
      </c>
      <c r="E10">
        <f t="shared" si="9"/>
        <v>0.95</v>
      </c>
      <c r="F10">
        <f t="shared" si="9"/>
        <v>0.95</v>
      </c>
      <c r="G10">
        <f t="shared" si="9"/>
        <v>0.95</v>
      </c>
      <c r="H10">
        <f t="shared" si="9"/>
        <v>0.95</v>
      </c>
      <c r="I10">
        <f t="shared" si="9"/>
        <v>0.95</v>
      </c>
      <c r="J10">
        <f t="shared" si="9"/>
        <v>0.95</v>
      </c>
      <c r="K10">
        <f t="shared" si="9"/>
        <v>0.95</v>
      </c>
      <c r="L10">
        <f t="shared" si="9"/>
        <v>0.95</v>
      </c>
      <c r="M10">
        <f t="shared" si="9"/>
        <v>0.95</v>
      </c>
      <c r="N10">
        <f t="shared" si="9"/>
        <v>0.95</v>
      </c>
      <c r="O10">
        <f t="shared" si="9"/>
        <v>0.95</v>
      </c>
      <c r="P10">
        <f t="shared" si="9"/>
        <v>0.95</v>
      </c>
      <c r="Q10">
        <f t="shared" si="9"/>
        <v>0.95</v>
      </c>
      <c r="R10">
        <f t="shared" si="9"/>
        <v>0.95</v>
      </c>
      <c r="S10">
        <f t="shared" si="9"/>
        <v>0.95</v>
      </c>
      <c r="T10">
        <f t="shared" si="9"/>
        <v>0.95</v>
      </c>
      <c r="U10">
        <f t="shared" si="9"/>
        <v>0.95</v>
      </c>
      <c r="V10">
        <f t="shared" si="9"/>
        <v>0.95</v>
      </c>
      <c r="W10">
        <f t="shared" si="9"/>
        <v>0.95</v>
      </c>
      <c r="X10">
        <f t="shared" si="9"/>
        <v>0.95</v>
      </c>
      <c r="Y10">
        <f t="shared" si="9"/>
        <v>0.95</v>
      </c>
      <c r="Z10">
        <f t="shared" si="9"/>
        <v>0.95</v>
      </c>
      <c r="AA10">
        <f t="shared" si="9"/>
        <v>0.95</v>
      </c>
      <c r="AB10">
        <f t="shared" si="9"/>
        <v>0.95</v>
      </c>
      <c r="AC10">
        <f t="shared" si="9"/>
        <v>0.95</v>
      </c>
      <c r="AD10">
        <f t="shared" si="9"/>
        <v>0.95</v>
      </c>
      <c r="AE10">
        <f t="shared" si="9"/>
        <v>0.95</v>
      </c>
      <c r="AF10">
        <f t="shared" si="9"/>
        <v>0.95</v>
      </c>
      <c r="AG10">
        <f t="shared" si="9"/>
        <v>0.95</v>
      </c>
      <c r="AH10">
        <f t="shared" si="9"/>
        <v>0.95</v>
      </c>
      <c r="AI10">
        <f t="shared" si="9"/>
        <v>0.95</v>
      </c>
      <c r="AJ10">
        <f t="shared" si="9"/>
        <v>0.95</v>
      </c>
      <c r="AK10">
        <f t="shared" si="9"/>
        <v>0.95</v>
      </c>
      <c r="AL10">
        <f t="shared" si="9"/>
        <v>0.95</v>
      </c>
      <c r="AM10">
        <f t="shared" si="9"/>
        <v>0.95</v>
      </c>
      <c r="AN10">
        <f t="shared" si="9"/>
        <v>0.95</v>
      </c>
      <c r="AO10">
        <f t="shared" si="9"/>
        <v>0.95</v>
      </c>
      <c r="AP10">
        <f t="shared" si="9"/>
        <v>0.95</v>
      </c>
      <c r="AQ10">
        <f t="shared" si="9"/>
        <v>0.95</v>
      </c>
      <c r="AR10">
        <f t="shared" si="9"/>
        <v>0.95</v>
      </c>
      <c r="AS10">
        <f t="shared" si="9"/>
        <v>0.95</v>
      </c>
      <c r="AT10">
        <f t="shared" si="9"/>
        <v>0.95</v>
      </c>
      <c r="AU10">
        <f t="shared" si="9"/>
        <v>0.95</v>
      </c>
      <c r="AV10">
        <f t="shared" si="9"/>
        <v>0.95</v>
      </c>
      <c r="AW10">
        <f t="shared" si="9"/>
        <v>0.95</v>
      </c>
      <c r="AX10">
        <f t="shared" si="9"/>
        <v>0.95</v>
      </c>
      <c r="AY10">
        <f t="shared" si="9"/>
        <v>0.95</v>
      </c>
      <c r="AZ10">
        <f t="shared" si="9"/>
        <v>0.95</v>
      </c>
      <c r="BA10">
        <f t="shared" si="9"/>
        <v>0.95</v>
      </c>
      <c r="BB10">
        <f t="shared" si="9"/>
        <v>0.95</v>
      </c>
      <c r="BC10">
        <f t="shared" si="9"/>
        <v>0.95</v>
      </c>
      <c r="BD10">
        <f t="shared" si="9"/>
        <v>0.95</v>
      </c>
      <c r="BE10">
        <f t="shared" si="9"/>
        <v>0.95</v>
      </c>
      <c r="BF10">
        <f t="shared" si="9"/>
        <v>0.95</v>
      </c>
      <c r="BG10">
        <f t="shared" si="9"/>
        <v>0.95</v>
      </c>
      <c r="BH10">
        <f t="shared" si="9"/>
        <v>0.95</v>
      </c>
      <c r="BI10">
        <f t="shared" si="9"/>
        <v>0.95</v>
      </c>
      <c r="BJ10">
        <f t="shared" si="9"/>
        <v>0.95</v>
      </c>
      <c r="BK10">
        <f t="shared" si="9"/>
        <v>0.95</v>
      </c>
      <c r="BL10">
        <f t="shared" si="9"/>
        <v>0.95</v>
      </c>
      <c r="BM10">
        <f t="shared" si="9"/>
        <v>0.95</v>
      </c>
      <c r="BN10">
        <f t="shared" si="9"/>
        <v>0.95</v>
      </c>
      <c r="BO10">
        <f t="shared" ref="BO10:DZ10" si="10">$B$57</f>
        <v>0.95</v>
      </c>
      <c r="BP10">
        <f t="shared" si="10"/>
        <v>0.95</v>
      </c>
      <c r="BQ10">
        <f t="shared" si="10"/>
        <v>0.95</v>
      </c>
      <c r="BR10">
        <f t="shared" si="10"/>
        <v>0.95</v>
      </c>
      <c r="BS10">
        <f t="shared" si="10"/>
        <v>0.95</v>
      </c>
      <c r="BT10">
        <f t="shared" si="10"/>
        <v>0.95</v>
      </c>
      <c r="BU10">
        <f t="shared" si="10"/>
        <v>0.95</v>
      </c>
      <c r="BV10">
        <f t="shared" si="10"/>
        <v>0.95</v>
      </c>
      <c r="BW10">
        <f t="shared" si="10"/>
        <v>0.95</v>
      </c>
      <c r="BX10">
        <f t="shared" si="10"/>
        <v>0.95</v>
      </c>
      <c r="BY10">
        <f t="shared" si="10"/>
        <v>0.95</v>
      </c>
      <c r="BZ10">
        <f t="shared" si="10"/>
        <v>0.95</v>
      </c>
      <c r="CA10">
        <f t="shared" si="10"/>
        <v>0.95</v>
      </c>
      <c r="CB10">
        <f t="shared" si="10"/>
        <v>0.95</v>
      </c>
      <c r="CC10">
        <f t="shared" si="10"/>
        <v>0.95</v>
      </c>
      <c r="CD10">
        <f t="shared" si="10"/>
        <v>0.95</v>
      </c>
      <c r="CE10">
        <f t="shared" si="10"/>
        <v>0.95</v>
      </c>
      <c r="CF10">
        <f t="shared" si="10"/>
        <v>0.95</v>
      </c>
      <c r="CG10">
        <f t="shared" si="10"/>
        <v>0.95</v>
      </c>
      <c r="CH10">
        <f t="shared" si="10"/>
        <v>0.95</v>
      </c>
      <c r="CI10">
        <f t="shared" si="10"/>
        <v>0.95</v>
      </c>
      <c r="CJ10">
        <f t="shared" si="10"/>
        <v>0.95</v>
      </c>
      <c r="CK10">
        <f t="shared" si="10"/>
        <v>0.95</v>
      </c>
      <c r="CL10">
        <f t="shared" si="10"/>
        <v>0.95</v>
      </c>
      <c r="CM10">
        <f t="shared" si="10"/>
        <v>0.95</v>
      </c>
      <c r="CN10">
        <f t="shared" si="10"/>
        <v>0.95</v>
      </c>
      <c r="CO10">
        <f t="shared" si="10"/>
        <v>0.95</v>
      </c>
      <c r="CP10">
        <f t="shared" si="10"/>
        <v>0.95</v>
      </c>
      <c r="CQ10">
        <f t="shared" si="10"/>
        <v>0.95</v>
      </c>
      <c r="CR10">
        <f t="shared" si="10"/>
        <v>0.95</v>
      </c>
      <c r="CS10">
        <f t="shared" si="10"/>
        <v>0.95</v>
      </c>
      <c r="CT10">
        <f t="shared" si="10"/>
        <v>0.95</v>
      </c>
      <c r="CU10">
        <f t="shared" si="10"/>
        <v>0.95</v>
      </c>
      <c r="CV10">
        <f t="shared" si="10"/>
        <v>0.95</v>
      </c>
      <c r="CW10">
        <f t="shared" si="10"/>
        <v>0.95</v>
      </c>
      <c r="CX10">
        <f t="shared" si="10"/>
        <v>0.95</v>
      </c>
      <c r="CY10">
        <f t="shared" si="10"/>
        <v>0.95</v>
      </c>
      <c r="CZ10">
        <f t="shared" si="10"/>
        <v>0.95</v>
      </c>
      <c r="DA10">
        <f t="shared" si="10"/>
        <v>0.95</v>
      </c>
      <c r="DB10">
        <f t="shared" si="10"/>
        <v>0.95</v>
      </c>
      <c r="DC10">
        <f t="shared" si="10"/>
        <v>0.95</v>
      </c>
      <c r="DD10">
        <f t="shared" si="10"/>
        <v>0.95</v>
      </c>
      <c r="DE10">
        <f t="shared" si="10"/>
        <v>0.95</v>
      </c>
      <c r="DF10">
        <f t="shared" si="10"/>
        <v>0.95</v>
      </c>
      <c r="DG10">
        <f t="shared" si="10"/>
        <v>0.95</v>
      </c>
      <c r="DH10">
        <f t="shared" si="10"/>
        <v>0.95</v>
      </c>
      <c r="DI10">
        <f t="shared" si="10"/>
        <v>0.95</v>
      </c>
      <c r="DJ10">
        <f t="shared" si="10"/>
        <v>0.95</v>
      </c>
      <c r="DK10">
        <f t="shared" si="10"/>
        <v>0.95</v>
      </c>
      <c r="DL10">
        <f t="shared" si="10"/>
        <v>0.95</v>
      </c>
      <c r="DM10">
        <f t="shared" si="10"/>
        <v>0.95</v>
      </c>
      <c r="DN10">
        <f t="shared" si="10"/>
        <v>0.95</v>
      </c>
      <c r="DO10">
        <f t="shared" si="10"/>
        <v>0.95</v>
      </c>
      <c r="DP10">
        <f t="shared" si="10"/>
        <v>0.95</v>
      </c>
      <c r="DQ10">
        <f t="shared" si="10"/>
        <v>0.95</v>
      </c>
      <c r="DR10">
        <f t="shared" si="10"/>
        <v>0.95</v>
      </c>
      <c r="DS10">
        <f t="shared" si="10"/>
        <v>0.95</v>
      </c>
      <c r="DT10">
        <f t="shared" si="10"/>
        <v>0.95</v>
      </c>
      <c r="DU10">
        <f t="shared" si="10"/>
        <v>0.95</v>
      </c>
      <c r="DV10">
        <f t="shared" si="10"/>
        <v>0.95</v>
      </c>
      <c r="DW10">
        <f t="shared" si="10"/>
        <v>0.95</v>
      </c>
      <c r="DX10">
        <f t="shared" si="10"/>
        <v>0.95</v>
      </c>
      <c r="DY10">
        <f t="shared" si="10"/>
        <v>0.95</v>
      </c>
      <c r="DZ10">
        <f t="shared" si="10"/>
        <v>0.95</v>
      </c>
      <c r="EA10">
        <f t="shared" ref="EA10:FL10" si="11">$B$57</f>
        <v>0.95</v>
      </c>
      <c r="EB10">
        <f t="shared" si="11"/>
        <v>0.95</v>
      </c>
      <c r="EC10">
        <f t="shared" si="11"/>
        <v>0.95</v>
      </c>
      <c r="ED10">
        <f t="shared" si="11"/>
        <v>0.95</v>
      </c>
      <c r="EE10">
        <f t="shared" si="11"/>
        <v>0.95</v>
      </c>
      <c r="EF10">
        <f t="shared" si="11"/>
        <v>0.95</v>
      </c>
      <c r="EG10">
        <f t="shared" si="11"/>
        <v>0.95</v>
      </c>
      <c r="EH10">
        <f t="shared" si="11"/>
        <v>0.95</v>
      </c>
      <c r="EI10">
        <f t="shared" si="11"/>
        <v>0.95</v>
      </c>
      <c r="EJ10">
        <f t="shared" si="11"/>
        <v>0.95</v>
      </c>
      <c r="EK10">
        <f t="shared" si="11"/>
        <v>0.95</v>
      </c>
      <c r="EL10">
        <f t="shared" si="11"/>
        <v>0.95</v>
      </c>
      <c r="EM10">
        <f t="shared" si="11"/>
        <v>0.95</v>
      </c>
      <c r="EN10">
        <f t="shared" si="11"/>
        <v>0.95</v>
      </c>
      <c r="EO10">
        <f t="shared" si="11"/>
        <v>0.95</v>
      </c>
      <c r="EP10">
        <f t="shared" si="11"/>
        <v>0.95</v>
      </c>
      <c r="EQ10">
        <f t="shared" si="11"/>
        <v>0.95</v>
      </c>
      <c r="ER10">
        <f t="shared" si="11"/>
        <v>0.95</v>
      </c>
      <c r="ES10">
        <f t="shared" si="11"/>
        <v>0.95</v>
      </c>
      <c r="ET10">
        <f t="shared" si="11"/>
        <v>0.95</v>
      </c>
      <c r="EU10">
        <f t="shared" si="11"/>
        <v>0.95</v>
      </c>
      <c r="EV10">
        <f t="shared" si="11"/>
        <v>0.95</v>
      </c>
      <c r="EW10">
        <f t="shared" si="11"/>
        <v>0.95</v>
      </c>
      <c r="EX10">
        <f t="shared" si="11"/>
        <v>0.95</v>
      </c>
      <c r="EY10">
        <f t="shared" si="11"/>
        <v>0.95</v>
      </c>
      <c r="EZ10">
        <f t="shared" si="11"/>
        <v>0.95</v>
      </c>
      <c r="FA10">
        <f t="shared" si="11"/>
        <v>0.95</v>
      </c>
      <c r="FB10">
        <f t="shared" si="11"/>
        <v>0.95</v>
      </c>
      <c r="FC10">
        <f t="shared" si="11"/>
        <v>0.95</v>
      </c>
      <c r="FD10">
        <f t="shared" si="11"/>
        <v>0.95</v>
      </c>
      <c r="FE10">
        <f t="shared" si="11"/>
        <v>0.95</v>
      </c>
      <c r="FF10">
        <f t="shared" si="11"/>
        <v>0.95</v>
      </c>
      <c r="FG10">
        <f t="shared" si="11"/>
        <v>0.95</v>
      </c>
      <c r="FH10">
        <f t="shared" si="11"/>
        <v>0.95</v>
      </c>
      <c r="FI10">
        <f t="shared" si="11"/>
        <v>0.95</v>
      </c>
      <c r="FJ10">
        <f t="shared" si="11"/>
        <v>0.95</v>
      </c>
      <c r="FK10">
        <f t="shared" si="11"/>
        <v>0.95</v>
      </c>
      <c r="FL10">
        <f t="shared" si="11"/>
        <v>0.95</v>
      </c>
    </row>
    <row r="11" spans="1:168" x14ac:dyDescent="0.3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</row>
    <row r="12" spans="1:168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</row>
    <row r="16" spans="1:168" x14ac:dyDescent="0.3">
      <c r="A16" t="s">
        <v>15</v>
      </c>
      <c r="B16" s="5">
        <f>INDEX($B$60:$C$60,1,MATCH(B$43,$B$53:$C$53,0))/B$2+(INDEX($B$64:$B$65,$E$54,1)+$B$67)*$B$66/B$2+$B$68</f>
        <v>16466666.666666666</v>
      </c>
      <c r="C16" s="5">
        <f t="shared" ref="C16:BN16" si="12">INDEX($B$60:$C$60,1,MATCH(C$43,$B$53:$C$53,0))/C$2+(INDEX($B$64:$B$65,$E$54,1)+$B$67)*$B$66/C$2+$B$68</f>
        <v>16466666.666666666</v>
      </c>
      <c r="D16" s="5">
        <f t="shared" si="12"/>
        <v>16466666.666666666</v>
      </c>
      <c r="E16" s="5">
        <f t="shared" si="12"/>
        <v>16466666.666666666</v>
      </c>
      <c r="F16" s="5">
        <f t="shared" si="12"/>
        <v>16466666.666666666</v>
      </c>
      <c r="G16" s="5">
        <f t="shared" si="12"/>
        <v>16466666.666666666</v>
      </c>
      <c r="H16" s="5">
        <f t="shared" si="12"/>
        <v>16466666.666666666</v>
      </c>
      <c r="I16" s="5">
        <f t="shared" si="12"/>
        <v>16466666.666666666</v>
      </c>
      <c r="J16" s="5">
        <f t="shared" si="12"/>
        <v>16466666.666666666</v>
      </c>
      <c r="K16" s="5">
        <f t="shared" si="12"/>
        <v>16466666.666666666</v>
      </c>
      <c r="L16" s="5">
        <f t="shared" si="12"/>
        <v>16466666.666666666</v>
      </c>
      <c r="M16" s="5">
        <f t="shared" si="12"/>
        <v>16466666.666666666</v>
      </c>
      <c r="N16" s="5">
        <f t="shared" si="12"/>
        <v>16466666.666666666</v>
      </c>
      <c r="O16" s="5">
        <f t="shared" si="12"/>
        <v>16466666.666666666</v>
      </c>
      <c r="P16" s="5">
        <f t="shared" si="12"/>
        <v>16466666.666666666</v>
      </c>
      <c r="Q16" s="5">
        <f t="shared" si="12"/>
        <v>16466666.666666666</v>
      </c>
      <c r="R16" s="5">
        <f t="shared" si="12"/>
        <v>16466666.666666666</v>
      </c>
      <c r="S16" s="5">
        <f t="shared" si="12"/>
        <v>16466666.666666666</v>
      </c>
      <c r="T16" s="5">
        <f t="shared" si="12"/>
        <v>16466666.666666666</v>
      </c>
      <c r="U16" s="5">
        <f t="shared" si="12"/>
        <v>16466666.666666666</v>
      </c>
      <c r="V16" s="5">
        <f t="shared" si="12"/>
        <v>16466666.666666666</v>
      </c>
      <c r="W16" s="5">
        <f t="shared" si="12"/>
        <v>16466666.666666666</v>
      </c>
      <c r="X16" s="5">
        <f t="shared" si="12"/>
        <v>16466666.666666666</v>
      </c>
      <c r="Y16" s="5">
        <f t="shared" si="12"/>
        <v>16466666.666666666</v>
      </c>
      <c r="Z16" s="5">
        <f t="shared" si="12"/>
        <v>16466666.666666666</v>
      </c>
      <c r="AA16" s="5">
        <f t="shared" si="12"/>
        <v>16466666.666666666</v>
      </c>
      <c r="AB16" s="5">
        <f t="shared" si="12"/>
        <v>16466666.666666666</v>
      </c>
      <c r="AC16" s="5">
        <f t="shared" si="12"/>
        <v>16466666.666666666</v>
      </c>
      <c r="AD16" s="5">
        <f t="shared" si="12"/>
        <v>16466666.666666666</v>
      </c>
      <c r="AE16" s="5">
        <f t="shared" si="12"/>
        <v>16466666.666666666</v>
      </c>
      <c r="AF16" s="5">
        <f t="shared" si="12"/>
        <v>16466666.666666666</v>
      </c>
      <c r="AG16" s="5">
        <f t="shared" si="12"/>
        <v>16466666.666666666</v>
      </c>
      <c r="AH16" s="5">
        <f t="shared" si="12"/>
        <v>16466666.666666666</v>
      </c>
      <c r="AI16" s="5">
        <f t="shared" si="12"/>
        <v>16466666.666666666</v>
      </c>
      <c r="AJ16" s="5">
        <f t="shared" si="12"/>
        <v>16466666.666666666</v>
      </c>
      <c r="AK16" s="5">
        <f t="shared" si="12"/>
        <v>16466666.666666666</v>
      </c>
      <c r="AL16" s="5">
        <f t="shared" si="12"/>
        <v>16466666.666666666</v>
      </c>
      <c r="AM16" s="5">
        <f t="shared" si="12"/>
        <v>16466666.666666666</v>
      </c>
      <c r="AN16" s="5">
        <f t="shared" si="12"/>
        <v>16466666.666666666</v>
      </c>
      <c r="AO16" s="5">
        <f t="shared" si="12"/>
        <v>16466666.666666666</v>
      </c>
      <c r="AP16" s="5">
        <f t="shared" si="12"/>
        <v>16466666.666666666</v>
      </c>
      <c r="AQ16" s="5">
        <f t="shared" si="12"/>
        <v>16466666.666666666</v>
      </c>
      <c r="AR16" s="5">
        <f t="shared" si="12"/>
        <v>16466666.666666666</v>
      </c>
      <c r="AS16" s="5">
        <f t="shared" si="12"/>
        <v>16466666.666666666</v>
      </c>
      <c r="AT16" s="5">
        <f t="shared" si="12"/>
        <v>16466666.666666666</v>
      </c>
      <c r="AU16" s="5">
        <f t="shared" si="12"/>
        <v>16466666.666666666</v>
      </c>
      <c r="AV16" s="5">
        <f t="shared" si="12"/>
        <v>16466666.666666666</v>
      </c>
      <c r="AW16" s="5">
        <f t="shared" si="12"/>
        <v>16466666.666666666</v>
      </c>
      <c r="AX16" s="5">
        <f t="shared" si="12"/>
        <v>16466666.666666666</v>
      </c>
      <c r="AY16" s="5">
        <f t="shared" si="12"/>
        <v>16466666.666666666</v>
      </c>
      <c r="AZ16" s="5">
        <f t="shared" si="12"/>
        <v>16466666.666666666</v>
      </c>
      <c r="BA16" s="5">
        <f t="shared" si="12"/>
        <v>16466666.666666666</v>
      </c>
      <c r="BB16" s="5">
        <f t="shared" si="12"/>
        <v>16466666.666666666</v>
      </c>
      <c r="BC16" s="5">
        <f t="shared" si="12"/>
        <v>16466666.666666666</v>
      </c>
      <c r="BD16" s="5">
        <f t="shared" si="12"/>
        <v>16466666.666666666</v>
      </c>
      <c r="BE16" s="5">
        <f t="shared" si="12"/>
        <v>16466666.666666666</v>
      </c>
      <c r="BF16" s="5">
        <f t="shared" si="12"/>
        <v>16466666.666666666</v>
      </c>
      <c r="BG16" s="5">
        <f t="shared" si="12"/>
        <v>16466666.666666666</v>
      </c>
      <c r="BH16" s="5">
        <f t="shared" si="12"/>
        <v>16466666.666666666</v>
      </c>
      <c r="BI16" s="5">
        <f t="shared" si="12"/>
        <v>16466666.666666666</v>
      </c>
      <c r="BJ16" s="5">
        <f t="shared" si="12"/>
        <v>16466666.666666666</v>
      </c>
      <c r="BK16" s="5">
        <f t="shared" si="12"/>
        <v>16466666.666666666</v>
      </c>
      <c r="BL16" s="5">
        <f t="shared" si="12"/>
        <v>16466666.666666666</v>
      </c>
      <c r="BM16" s="5">
        <f t="shared" si="12"/>
        <v>16466666.666666666</v>
      </c>
      <c r="BN16" s="5">
        <f t="shared" si="12"/>
        <v>16466666.666666666</v>
      </c>
      <c r="BO16" s="5">
        <f t="shared" ref="BO16:DZ16" si="13">INDEX($B$60:$C$60,1,MATCH(BO$43,$B$53:$C$53,0))/BO$2+(INDEX($B$64:$B$65,$E$54,1)+$B$67)*$B$66/BO$2+$B$68</f>
        <v>16466666.666666666</v>
      </c>
      <c r="BP16" s="5">
        <f t="shared" si="13"/>
        <v>16466666.666666666</v>
      </c>
      <c r="BQ16" s="5">
        <f t="shared" si="13"/>
        <v>16466666.666666666</v>
      </c>
      <c r="BR16" s="5">
        <f t="shared" si="13"/>
        <v>16466666.666666666</v>
      </c>
      <c r="BS16" s="5">
        <f t="shared" si="13"/>
        <v>16466666.666666666</v>
      </c>
      <c r="BT16" s="5">
        <f t="shared" si="13"/>
        <v>16466666.666666666</v>
      </c>
      <c r="BU16" s="5">
        <f t="shared" si="13"/>
        <v>16466666.666666666</v>
      </c>
      <c r="BV16" s="5">
        <f t="shared" si="13"/>
        <v>16466666.666666666</v>
      </c>
      <c r="BW16" s="5">
        <f t="shared" si="13"/>
        <v>16466666.666666666</v>
      </c>
      <c r="BX16" s="5">
        <f t="shared" si="13"/>
        <v>16466666.666666666</v>
      </c>
      <c r="BY16" s="5">
        <f t="shared" si="13"/>
        <v>16466666.666666666</v>
      </c>
      <c r="BZ16" s="5">
        <f t="shared" si="13"/>
        <v>16466666.666666666</v>
      </c>
      <c r="CA16" s="5">
        <f t="shared" si="13"/>
        <v>16466666.666666666</v>
      </c>
      <c r="CB16" s="5">
        <f t="shared" si="13"/>
        <v>16466666.666666666</v>
      </c>
      <c r="CC16" s="5">
        <f t="shared" si="13"/>
        <v>16466666.666666666</v>
      </c>
      <c r="CD16" s="5">
        <f t="shared" si="13"/>
        <v>16466666.666666666</v>
      </c>
      <c r="CE16" s="5">
        <f t="shared" si="13"/>
        <v>16466666.666666666</v>
      </c>
      <c r="CF16" s="5">
        <f t="shared" si="13"/>
        <v>16466666.666666666</v>
      </c>
      <c r="CG16" s="5">
        <f t="shared" si="13"/>
        <v>16466666.666666666</v>
      </c>
      <c r="CH16" s="5">
        <f t="shared" si="13"/>
        <v>16466666.666666666</v>
      </c>
      <c r="CI16" s="5">
        <f t="shared" si="13"/>
        <v>16466666.666666666</v>
      </c>
      <c r="CJ16" s="5">
        <f t="shared" si="13"/>
        <v>16466666.666666666</v>
      </c>
      <c r="CK16" s="5">
        <f t="shared" si="13"/>
        <v>16466666.666666666</v>
      </c>
      <c r="CL16" s="5">
        <f t="shared" si="13"/>
        <v>16466666.666666666</v>
      </c>
      <c r="CM16" s="5">
        <f t="shared" si="13"/>
        <v>16466666.666666666</v>
      </c>
      <c r="CN16" s="5">
        <f t="shared" si="13"/>
        <v>16466666.666666666</v>
      </c>
      <c r="CO16" s="5">
        <f t="shared" si="13"/>
        <v>16466666.666666666</v>
      </c>
      <c r="CP16" s="5">
        <f t="shared" si="13"/>
        <v>16466666.666666666</v>
      </c>
      <c r="CQ16" s="5">
        <f t="shared" si="13"/>
        <v>16466666.666666666</v>
      </c>
      <c r="CR16" s="5">
        <f t="shared" si="13"/>
        <v>16466666.666666666</v>
      </c>
      <c r="CS16" s="5">
        <f t="shared" si="13"/>
        <v>16466666.666666666</v>
      </c>
      <c r="CT16" s="5">
        <f t="shared" si="13"/>
        <v>16466666.666666666</v>
      </c>
      <c r="CU16" s="5">
        <f t="shared" si="13"/>
        <v>16466666.666666666</v>
      </c>
      <c r="CV16" s="5">
        <f t="shared" si="13"/>
        <v>16466666.666666666</v>
      </c>
      <c r="CW16" s="5">
        <f t="shared" si="13"/>
        <v>16466666.666666666</v>
      </c>
      <c r="CX16" s="5">
        <f t="shared" si="13"/>
        <v>16466666.666666666</v>
      </c>
      <c r="CY16" s="5">
        <f t="shared" si="13"/>
        <v>16466666.666666666</v>
      </c>
      <c r="CZ16" s="5">
        <f t="shared" si="13"/>
        <v>16466666.666666666</v>
      </c>
      <c r="DA16" s="5">
        <f t="shared" si="13"/>
        <v>16466666.666666666</v>
      </c>
      <c r="DB16" s="5">
        <f t="shared" si="13"/>
        <v>16466666.666666666</v>
      </c>
      <c r="DC16" s="5">
        <f t="shared" si="13"/>
        <v>16466666.666666666</v>
      </c>
      <c r="DD16" s="5">
        <f t="shared" si="13"/>
        <v>16466666.666666666</v>
      </c>
      <c r="DE16" s="5">
        <f t="shared" si="13"/>
        <v>16466666.666666666</v>
      </c>
      <c r="DF16" s="5">
        <f t="shared" si="13"/>
        <v>16466666.666666666</v>
      </c>
      <c r="DG16" s="5">
        <f t="shared" si="13"/>
        <v>16466666.666666666</v>
      </c>
      <c r="DH16" s="5">
        <f t="shared" si="13"/>
        <v>16466666.666666666</v>
      </c>
      <c r="DI16" s="5">
        <f t="shared" si="13"/>
        <v>16466666.666666666</v>
      </c>
      <c r="DJ16" s="5">
        <f t="shared" si="13"/>
        <v>16466666.666666666</v>
      </c>
      <c r="DK16" s="5">
        <f t="shared" si="13"/>
        <v>16466666.666666666</v>
      </c>
      <c r="DL16" s="5">
        <f t="shared" si="13"/>
        <v>16466666.666666666</v>
      </c>
      <c r="DM16" s="5">
        <f t="shared" si="13"/>
        <v>16466666.666666666</v>
      </c>
      <c r="DN16" s="5">
        <f t="shared" si="13"/>
        <v>16466666.666666666</v>
      </c>
      <c r="DO16" s="5">
        <f t="shared" si="13"/>
        <v>16466666.666666666</v>
      </c>
      <c r="DP16" s="5">
        <f t="shared" si="13"/>
        <v>16466666.666666666</v>
      </c>
      <c r="DQ16" s="5">
        <f t="shared" si="13"/>
        <v>16466666.666666666</v>
      </c>
      <c r="DR16" s="5">
        <f t="shared" si="13"/>
        <v>16466666.666666666</v>
      </c>
      <c r="DS16" s="5">
        <f t="shared" si="13"/>
        <v>16466666.666666666</v>
      </c>
      <c r="DT16" s="5">
        <f t="shared" si="13"/>
        <v>16466666.666666666</v>
      </c>
      <c r="DU16" s="5">
        <f t="shared" si="13"/>
        <v>16466666.666666666</v>
      </c>
      <c r="DV16" s="5">
        <f t="shared" si="13"/>
        <v>16466666.666666666</v>
      </c>
      <c r="DW16" s="5">
        <f t="shared" si="13"/>
        <v>16466666.666666666</v>
      </c>
      <c r="DX16" s="5">
        <f t="shared" si="13"/>
        <v>16466666.666666666</v>
      </c>
      <c r="DY16" s="5">
        <f t="shared" si="13"/>
        <v>16466666.666666666</v>
      </c>
      <c r="DZ16" s="5">
        <f t="shared" si="13"/>
        <v>16466666.666666666</v>
      </c>
      <c r="EA16" s="5">
        <f t="shared" ref="EA16:FL16" si="14">INDEX($B$60:$C$60,1,MATCH(EA$43,$B$53:$C$53,0))/EA$2+(INDEX($B$64:$B$65,$E$54,1)+$B$67)*$B$66/EA$2+$B$68</f>
        <v>16466666.666666666</v>
      </c>
      <c r="EB16" s="5">
        <f t="shared" si="14"/>
        <v>16466666.666666666</v>
      </c>
      <c r="EC16" s="5">
        <f t="shared" si="14"/>
        <v>16466666.666666666</v>
      </c>
      <c r="ED16" s="5">
        <f t="shared" si="14"/>
        <v>16466666.666666666</v>
      </c>
      <c r="EE16" s="5">
        <f t="shared" si="14"/>
        <v>16466666.666666666</v>
      </c>
      <c r="EF16" s="5">
        <f t="shared" si="14"/>
        <v>16466666.666666666</v>
      </c>
      <c r="EG16" s="5">
        <f t="shared" si="14"/>
        <v>16466666.666666666</v>
      </c>
      <c r="EH16" s="5">
        <f t="shared" si="14"/>
        <v>16466666.666666666</v>
      </c>
      <c r="EI16" s="5">
        <f t="shared" si="14"/>
        <v>16466666.666666666</v>
      </c>
      <c r="EJ16" s="5">
        <f t="shared" si="14"/>
        <v>16466666.666666666</v>
      </c>
      <c r="EK16" s="5">
        <f t="shared" si="14"/>
        <v>16466666.666666666</v>
      </c>
      <c r="EL16" s="5">
        <f t="shared" si="14"/>
        <v>16466666.666666666</v>
      </c>
      <c r="EM16" s="5">
        <f t="shared" si="14"/>
        <v>16466666.666666666</v>
      </c>
      <c r="EN16" s="5">
        <f t="shared" si="14"/>
        <v>16466666.666666666</v>
      </c>
      <c r="EO16" s="5">
        <f t="shared" si="14"/>
        <v>16466666.666666666</v>
      </c>
      <c r="EP16" s="5">
        <f t="shared" si="14"/>
        <v>16466666.666666666</v>
      </c>
      <c r="EQ16" s="5">
        <f t="shared" si="14"/>
        <v>16466666.666666666</v>
      </c>
      <c r="ER16" s="5">
        <f t="shared" si="14"/>
        <v>16466666.666666666</v>
      </c>
      <c r="ES16" s="5">
        <f t="shared" si="14"/>
        <v>16466666.666666666</v>
      </c>
      <c r="ET16" s="5">
        <f t="shared" si="14"/>
        <v>16466666.666666666</v>
      </c>
      <c r="EU16" s="5">
        <f t="shared" si="14"/>
        <v>16466666.666666666</v>
      </c>
      <c r="EV16" s="5">
        <f t="shared" si="14"/>
        <v>16466666.666666666</v>
      </c>
      <c r="EW16" s="5">
        <f t="shared" si="14"/>
        <v>16466666.666666666</v>
      </c>
      <c r="EX16" s="5">
        <f t="shared" si="14"/>
        <v>16466666.666666666</v>
      </c>
      <c r="EY16" s="5">
        <f t="shared" si="14"/>
        <v>16466666.666666666</v>
      </c>
      <c r="EZ16" s="5">
        <f t="shared" si="14"/>
        <v>16466666.666666666</v>
      </c>
      <c r="FA16" s="5">
        <f t="shared" si="14"/>
        <v>16466666.666666666</v>
      </c>
      <c r="FB16" s="5">
        <f t="shared" si="14"/>
        <v>16466666.666666666</v>
      </c>
      <c r="FC16" s="5">
        <f t="shared" si="14"/>
        <v>16466666.666666666</v>
      </c>
      <c r="FD16" s="5">
        <f t="shared" si="14"/>
        <v>16466666.666666666</v>
      </c>
      <c r="FE16" s="5">
        <f t="shared" si="14"/>
        <v>16466666.666666666</v>
      </c>
      <c r="FF16" s="5">
        <f t="shared" si="14"/>
        <v>16466666.666666666</v>
      </c>
      <c r="FG16" s="5">
        <f t="shared" si="14"/>
        <v>16466666.666666666</v>
      </c>
      <c r="FH16" s="5">
        <f t="shared" si="14"/>
        <v>16466666.666666666</v>
      </c>
      <c r="FI16" s="5">
        <f t="shared" si="14"/>
        <v>16466666.666666666</v>
      </c>
      <c r="FJ16" s="5">
        <f t="shared" si="14"/>
        <v>16466666.666666666</v>
      </c>
      <c r="FK16" s="5">
        <f t="shared" si="14"/>
        <v>16466666.666666666</v>
      </c>
      <c r="FL16" s="5">
        <f t="shared" si="14"/>
        <v>16466666.666666666</v>
      </c>
    </row>
    <row r="17" spans="1:168" x14ac:dyDescent="0.3">
      <c r="A17" t="s">
        <v>451</v>
      </c>
      <c r="B17" s="5">
        <f>INDEX($B$61:$C$61,1,MATCH(B$43,$B$53:$C$53,0))/B$2</f>
        <v>11666666.666666668</v>
      </c>
      <c r="C17" s="5">
        <f t="shared" ref="C17:BN17" si="15">INDEX($B$61:$C$61,1,MATCH(C$43,$B$53:$C$53,0))/C$2</f>
        <v>11666666.666666668</v>
      </c>
      <c r="D17" s="5">
        <f t="shared" si="15"/>
        <v>11666666.666666668</v>
      </c>
      <c r="E17" s="5">
        <f t="shared" si="15"/>
        <v>11666666.666666668</v>
      </c>
      <c r="F17" s="5">
        <f t="shared" si="15"/>
        <v>11666666.666666668</v>
      </c>
      <c r="G17" s="5">
        <f t="shared" si="15"/>
        <v>11666666.666666668</v>
      </c>
      <c r="H17" s="5">
        <f t="shared" si="15"/>
        <v>11666666.666666668</v>
      </c>
      <c r="I17" s="5">
        <f t="shared" si="15"/>
        <v>11666666.666666668</v>
      </c>
      <c r="J17" s="5">
        <f t="shared" si="15"/>
        <v>11666666.666666668</v>
      </c>
      <c r="K17" s="5">
        <f t="shared" si="15"/>
        <v>11666666.666666668</v>
      </c>
      <c r="L17" s="5">
        <f t="shared" si="15"/>
        <v>11666666.666666668</v>
      </c>
      <c r="M17" s="5">
        <f t="shared" si="15"/>
        <v>11666666.666666668</v>
      </c>
      <c r="N17" s="5">
        <f t="shared" si="15"/>
        <v>11666666.666666668</v>
      </c>
      <c r="O17" s="5">
        <f t="shared" si="15"/>
        <v>11666666.666666668</v>
      </c>
      <c r="P17" s="5">
        <f t="shared" si="15"/>
        <v>11666666.666666668</v>
      </c>
      <c r="Q17" s="5">
        <f t="shared" si="15"/>
        <v>11666666.666666668</v>
      </c>
      <c r="R17" s="5">
        <f t="shared" si="15"/>
        <v>11666666.666666668</v>
      </c>
      <c r="S17" s="5">
        <f t="shared" si="15"/>
        <v>11666666.666666668</v>
      </c>
      <c r="T17" s="5">
        <f t="shared" si="15"/>
        <v>11666666.666666668</v>
      </c>
      <c r="U17" s="5">
        <f t="shared" si="15"/>
        <v>11666666.666666668</v>
      </c>
      <c r="V17" s="5">
        <f t="shared" si="15"/>
        <v>11666666.666666668</v>
      </c>
      <c r="W17" s="5">
        <f t="shared" si="15"/>
        <v>11666666.666666668</v>
      </c>
      <c r="X17" s="5">
        <f t="shared" si="15"/>
        <v>11666666.666666668</v>
      </c>
      <c r="Y17" s="5">
        <f t="shared" si="15"/>
        <v>11666666.666666668</v>
      </c>
      <c r="Z17" s="5">
        <f t="shared" si="15"/>
        <v>11666666.666666668</v>
      </c>
      <c r="AA17" s="5">
        <f t="shared" si="15"/>
        <v>11666666.666666668</v>
      </c>
      <c r="AB17" s="5">
        <f t="shared" si="15"/>
        <v>11666666.666666668</v>
      </c>
      <c r="AC17" s="5">
        <f t="shared" si="15"/>
        <v>11666666.666666668</v>
      </c>
      <c r="AD17" s="5">
        <f t="shared" si="15"/>
        <v>11666666.666666668</v>
      </c>
      <c r="AE17" s="5">
        <f t="shared" si="15"/>
        <v>11666666.666666668</v>
      </c>
      <c r="AF17" s="5">
        <f t="shared" si="15"/>
        <v>11666666.666666668</v>
      </c>
      <c r="AG17" s="5">
        <f t="shared" si="15"/>
        <v>11666666.666666668</v>
      </c>
      <c r="AH17" s="5">
        <f t="shared" si="15"/>
        <v>11666666.666666668</v>
      </c>
      <c r="AI17" s="5">
        <f t="shared" si="15"/>
        <v>11666666.666666668</v>
      </c>
      <c r="AJ17" s="5">
        <f t="shared" si="15"/>
        <v>11666666.666666668</v>
      </c>
      <c r="AK17" s="5">
        <f t="shared" si="15"/>
        <v>11666666.666666668</v>
      </c>
      <c r="AL17" s="5">
        <f t="shared" si="15"/>
        <v>11666666.666666668</v>
      </c>
      <c r="AM17" s="5">
        <f t="shared" si="15"/>
        <v>11666666.666666668</v>
      </c>
      <c r="AN17" s="5">
        <f t="shared" si="15"/>
        <v>11666666.666666668</v>
      </c>
      <c r="AO17" s="5">
        <f t="shared" si="15"/>
        <v>11666666.666666668</v>
      </c>
      <c r="AP17" s="5">
        <f t="shared" si="15"/>
        <v>11666666.666666668</v>
      </c>
      <c r="AQ17" s="5">
        <f t="shared" si="15"/>
        <v>11666666.666666668</v>
      </c>
      <c r="AR17" s="5">
        <f t="shared" si="15"/>
        <v>11666666.666666668</v>
      </c>
      <c r="AS17" s="5">
        <f t="shared" si="15"/>
        <v>11666666.666666668</v>
      </c>
      <c r="AT17" s="5">
        <f t="shared" si="15"/>
        <v>11666666.666666668</v>
      </c>
      <c r="AU17" s="5">
        <f t="shared" si="15"/>
        <v>11666666.666666668</v>
      </c>
      <c r="AV17" s="5">
        <f t="shared" si="15"/>
        <v>11666666.666666668</v>
      </c>
      <c r="AW17" s="5">
        <f t="shared" si="15"/>
        <v>11666666.666666668</v>
      </c>
      <c r="AX17" s="5">
        <f t="shared" si="15"/>
        <v>11666666.666666668</v>
      </c>
      <c r="AY17" s="5">
        <f t="shared" si="15"/>
        <v>11666666.666666668</v>
      </c>
      <c r="AZ17" s="5">
        <f t="shared" si="15"/>
        <v>11666666.666666668</v>
      </c>
      <c r="BA17" s="5">
        <f t="shared" si="15"/>
        <v>11666666.666666668</v>
      </c>
      <c r="BB17" s="5">
        <f t="shared" si="15"/>
        <v>11666666.666666668</v>
      </c>
      <c r="BC17" s="5">
        <f t="shared" si="15"/>
        <v>11666666.666666668</v>
      </c>
      <c r="BD17" s="5">
        <f t="shared" si="15"/>
        <v>11666666.666666668</v>
      </c>
      <c r="BE17" s="5">
        <f t="shared" si="15"/>
        <v>11666666.666666668</v>
      </c>
      <c r="BF17" s="5">
        <f t="shared" si="15"/>
        <v>11666666.666666668</v>
      </c>
      <c r="BG17" s="5">
        <f t="shared" si="15"/>
        <v>11666666.666666668</v>
      </c>
      <c r="BH17" s="5">
        <f t="shared" si="15"/>
        <v>11666666.666666668</v>
      </c>
      <c r="BI17" s="5">
        <f t="shared" si="15"/>
        <v>11666666.666666668</v>
      </c>
      <c r="BJ17" s="5">
        <f t="shared" si="15"/>
        <v>11666666.666666668</v>
      </c>
      <c r="BK17" s="5">
        <f t="shared" si="15"/>
        <v>11666666.666666668</v>
      </c>
      <c r="BL17" s="5">
        <f t="shared" si="15"/>
        <v>11666666.666666668</v>
      </c>
      <c r="BM17" s="5">
        <f t="shared" si="15"/>
        <v>11666666.666666668</v>
      </c>
      <c r="BN17" s="5">
        <f t="shared" si="15"/>
        <v>11666666.666666668</v>
      </c>
      <c r="BO17" s="5">
        <f t="shared" ref="BO17:DZ17" si="16">INDEX($B$61:$C$61,1,MATCH(BO$43,$B$53:$C$53,0))/BO$2</f>
        <v>11666666.666666668</v>
      </c>
      <c r="BP17" s="5">
        <f t="shared" si="16"/>
        <v>11666666.666666668</v>
      </c>
      <c r="BQ17" s="5">
        <f t="shared" si="16"/>
        <v>11666666.666666668</v>
      </c>
      <c r="BR17" s="5">
        <f t="shared" si="16"/>
        <v>11666666.666666668</v>
      </c>
      <c r="BS17" s="5">
        <f t="shared" si="16"/>
        <v>11666666.666666668</v>
      </c>
      <c r="BT17" s="5">
        <f t="shared" si="16"/>
        <v>11666666.666666668</v>
      </c>
      <c r="BU17" s="5">
        <f t="shared" si="16"/>
        <v>11666666.666666668</v>
      </c>
      <c r="BV17" s="5">
        <f t="shared" si="16"/>
        <v>11666666.666666668</v>
      </c>
      <c r="BW17" s="5">
        <f t="shared" si="16"/>
        <v>11666666.666666668</v>
      </c>
      <c r="BX17" s="5">
        <f t="shared" si="16"/>
        <v>11666666.666666668</v>
      </c>
      <c r="BY17" s="5">
        <f t="shared" si="16"/>
        <v>11666666.666666668</v>
      </c>
      <c r="BZ17" s="5">
        <f t="shared" si="16"/>
        <v>11666666.666666668</v>
      </c>
      <c r="CA17" s="5">
        <f t="shared" si="16"/>
        <v>11666666.666666668</v>
      </c>
      <c r="CB17" s="5">
        <f t="shared" si="16"/>
        <v>11666666.666666668</v>
      </c>
      <c r="CC17" s="5">
        <f t="shared" si="16"/>
        <v>11666666.666666668</v>
      </c>
      <c r="CD17" s="5">
        <f t="shared" si="16"/>
        <v>11666666.666666668</v>
      </c>
      <c r="CE17" s="5">
        <f t="shared" si="16"/>
        <v>11666666.666666668</v>
      </c>
      <c r="CF17" s="5">
        <f t="shared" si="16"/>
        <v>11666666.666666668</v>
      </c>
      <c r="CG17" s="5">
        <f t="shared" si="16"/>
        <v>11666666.666666668</v>
      </c>
      <c r="CH17" s="5">
        <f t="shared" si="16"/>
        <v>11666666.666666668</v>
      </c>
      <c r="CI17" s="5">
        <f t="shared" si="16"/>
        <v>11666666.666666668</v>
      </c>
      <c r="CJ17" s="5">
        <f t="shared" si="16"/>
        <v>11666666.666666668</v>
      </c>
      <c r="CK17" s="5">
        <f t="shared" si="16"/>
        <v>11666666.666666668</v>
      </c>
      <c r="CL17" s="5">
        <f t="shared" si="16"/>
        <v>11666666.666666668</v>
      </c>
      <c r="CM17" s="5">
        <f t="shared" si="16"/>
        <v>11666666.666666668</v>
      </c>
      <c r="CN17" s="5">
        <f t="shared" si="16"/>
        <v>11666666.666666668</v>
      </c>
      <c r="CO17" s="5">
        <f t="shared" si="16"/>
        <v>11666666.666666668</v>
      </c>
      <c r="CP17" s="5">
        <f t="shared" si="16"/>
        <v>11666666.666666668</v>
      </c>
      <c r="CQ17" s="5">
        <f t="shared" si="16"/>
        <v>11666666.666666668</v>
      </c>
      <c r="CR17" s="5">
        <f t="shared" si="16"/>
        <v>11666666.666666668</v>
      </c>
      <c r="CS17" s="5">
        <f t="shared" si="16"/>
        <v>11666666.666666668</v>
      </c>
      <c r="CT17" s="5">
        <f t="shared" si="16"/>
        <v>11666666.666666668</v>
      </c>
      <c r="CU17" s="5">
        <f t="shared" si="16"/>
        <v>11666666.666666668</v>
      </c>
      <c r="CV17" s="5">
        <f t="shared" si="16"/>
        <v>11666666.666666668</v>
      </c>
      <c r="CW17" s="5">
        <f t="shared" si="16"/>
        <v>11666666.666666668</v>
      </c>
      <c r="CX17" s="5">
        <f t="shared" si="16"/>
        <v>11666666.666666668</v>
      </c>
      <c r="CY17" s="5">
        <f t="shared" si="16"/>
        <v>11666666.666666668</v>
      </c>
      <c r="CZ17" s="5">
        <f t="shared" si="16"/>
        <v>11666666.666666668</v>
      </c>
      <c r="DA17" s="5">
        <f t="shared" si="16"/>
        <v>11666666.666666668</v>
      </c>
      <c r="DB17" s="5">
        <f t="shared" si="16"/>
        <v>11666666.666666668</v>
      </c>
      <c r="DC17" s="5">
        <f t="shared" si="16"/>
        <v>11666666.666666668</v>
      </c>
      <c r="DD17" s="5">
        <f t="shared" si="16"/>
        <v>11666666.666666668</v>
      </c>
      <c r="DE17" s="5">
        <f t="shared" si="16"/>
        <v>11666666.666666668</v>
      </c>
      <c r="DF17" s="5">
        <f t="shared" si="16"/>
        <v>11666666.666666668</v>
      </c>
      <c r="DG17" s="5">
        <f t="shared" si="16"/>
        <v>11666666.666666668</v>
      </c>
      <c r="DH17" s="5">
        <f t="shared" si="16"/>
        <v>11666666.666666668</v>
      </c>
      <c r="DI17" s="5">
        <f t="shared" si="16"/>
        <v>11666666.666666668</v>
      </c>
      <c r="DJ17" s="5">
        <f t="shared" si="16"/>
        <v>11666666.666666668</v>
      </c>
      <c r="DK17" s="5">
        <f t="shared" si="16"/>
        <v>11666666.666666668</v>
      </c>
      <c r="DL17" s="5">
        <f t="shared" si="16"/>
        <v>11666666.666666668</v>
      </c>
      <c r="DM17" s="5">
        <f t="shared" si="16"/>
        <v>11666666.666666668</v>
      </c>
      <c r="DN17" s="5">
        <f t="shared" si="16"/>
        <v>11666666.666666668</v>
      </c>
      <c r="DO17" s="5">
        <f t="shared" si="16"/>
        <v>11666666.666666668</v>
      </c>
      <c r="DP17" s="5">
        <f t="shared" si="16"/>
        <v>11666666.666666668</v>
      </c>
      <c r="DQ17" s="5">
        <f t="shared" si="16"/>
        <v>11666666.666666668</v>
      </c>
      <c r="DR17" s="5">
        <f t="shared" si="16"/>
        <v>11666666.666666668</v>
      </c>
      <c r="DS17" s="5">
        <f t="shared" si="16"/>
        <v>11666666.666666668</v>
      </c>
      <c r="DT17" s="5">
        <f t="shared" si="16"/>
        <v>11666666.666666668</v>
      </c>
      <c r="DU17" s="5">
        <f t="shared" si="16"/>
        <v>11666666.666666668</v>
      </c>
      <c r="DV17" s="5">
        <f t="shared" si="16"/>
        <v>11666666.666666668</v>
      </c>
      <c r="DW17" s="5">
        <f t="shared" si="16"/>
        <v>11666666.666666668</v>
      </c>
      <c r="DX17" s="5">
        <f t="shared" si="16"/>
        <v>11666666.666666668</v>
      </c>
      <c r="DY17" s="5">
        <f t="shared" si="16"/>
        <v>11666666.666666668</v>
      </c>
      <c r="DZ17" s="5">
        <f t="shared" si="16"/>
        <v>11666666.666666668</v>
      </c>
      <c r="EA17" s="5">
        <f t="shared" ref="EA17:FL17" si="17">INDEX($B$61:$C$61,1,MATCH(EA$43,$B$53:$C$53,0))/EA$2</f>
        <v>11666666.666666668</v>
      </c>
      <c r="EB17" s="5">
        <f t="shared" si="17"/>
        <v>11666666.666666668</v>
      </c>
      <c r="EC17" s="5">
        <f t="shared" si="17"/>
        <v>11666666.666666668</v>
      </c>
      <c r="ED17" s="5">
        <f t="shared" si="17"/>
        <v>11666666.666666668</v>
      </c>
      <c r="EE17" s="5">
        <f t="shared" si="17"/>
        <v>11666666.666666668</v>
      </c>
      <c r="EF17" s="5">
        <f t="shared" si="17"/>
        <v>11666666.666666668</v>
      </c>
      <c r="EG17" s="5">
        <f t="shared" si="17"/>
        <v>11666666.666666668</v>
      </c>
      <c r="EH17" s="5">
        <f t="shared" si="17"/>
        <v>11666666.666666668</v>
      </c>
      <c r="EI17" s="5">
        <f t="shared" si="17"/>
        <v>11666666.666666668</v>
      </c>
      <c r="EJ17" s="5">
        <f t="shared" si="17"/>
        <v>11666666.666666668</v>
      </c>
      <c r="EK17" s="5">
        <f t="shared" si="17"/>
        <v>11666666.666666668</v>
      </c>
      <c r="EL17" s="5">
        <f t="shared" si="17"/>
        <v>11666666.666666668</v>
      </c>
      <c r="EM17" s="5">
        <f t="shared" si="17"/>
        <v>11666666.666666668</v>
      </c>
      <c r="EN17" s="5">
        <f t="shared" si="17"/>
        <v>11666666.666666668</v>
      </c>
      <c r="EO17" s="5">
        <f t="shared" si="17"/>
        <v>11666666.666666668</v>
      </c>
      <c r="EP17" s="5">
        <f t="shared" si="17"/>
        <v>11666666.666666668</v>
      </c>
      <c r="EQ17" s="5">
        <f t="shared" si="17"/>
        <v>11666666.666666668</v>
      </c>
      <c r="ER17" s="5">
        <f t="shared" si="17"/>
        <v>11666666.666666668</v>
      </c>
      <c r="ES17" s="5">
        <f t="shared" si="17"/>
        <v>11666666.666666668</v>
      </c>
      <c r="ET17" s="5">
        <f t="shared" si="17"/>
        <v>11666666.666666668</v>
      </c>
      <c r="EU17" s="5">
        <f t="shared" si="17"/>
        <v>11666666.666666668</v>
      </c>
      <c r="EV17" s="5">
        <f t="shared" si="17"/>
        <v>11666666.666666668</v>
      </c>
      <c r="EW17" s="5">
        <f t="shared" si="17"/>
        <v>11666666.666666668</v>
      </c>
      <c r="EX17" s="5">
        <f t="shared" si="17"/>
        <v>11666666.666666668</v>
      </c>
      <c r="EY17" s="5">
        <f t="shared" si="17"/>
        <v>11666666.666666668</v>
      </c>
      <c r="EZ17" s="5">
        <f t="shared" si="17"/>
        <v>11666666.666666668</v>
      </c>
      <c r="FA17" s="5">
        <f t="shared" si="17"/>
        <v>11666666.666666668</v>
      </c>
      <c r="FB17" s="5">
        <f t="shared" si="17"/>
        <v>11666666.666666668</v>
      </c>
      <c r="FC17" s="5">
        <f t="shared" si="17"/>
        <v>11666666.666666668</v>
      </c>
      <c r="FD17" s="5">
        <f t="shared" si="17"/>
        <v>11666666.666666668</v>
      </c>
      <c r="FE17" s="5">
        <f t="shared" si="17"/>
        <v>11666666.666666668</v>
      </c>
      <c r="FF17" s="5">
        <f t="shared" si="17"/>
        <v>11666666.666666668</v>
      </c>
      <c r="FG17" s="5">
        <f t="shared" si="17"/>
        <v>11666666.666666668</v>
      </c>
      <c r="FH17" s="5">
        <f t="shared" si="17"/>
        <v>11666666.666666668</v>
      </c>
      <c r="FI17" s="5">
        <f t="shared" si="17"/>
        <v>11666666.666666668</v>
      </c>
      <c r="FJ17" s="5">
        <f t="shared" si="17"/>
        <v>11666666.666666668</v>
      </c>
      <c r="FK17" s="5">
        <f t="shared" si="17"/>
        <v>11666666.666666668</v>
      </c>
      <c r="FL17" s="5">
        <f t="shared" si="17"/>
        <v>11666666.666666668</v>
      </c>
    </row>
    <row r="18" spans="1:168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</row>
    <row r="19" spans="1:168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</row>
    <row r="21" spans="1:168" x14ac:dyDescent="0.3">
      <c r="A21" t="s">
        <v>19</v>
      </c>
      <c r="B21" s="5">
        <f>INDEX($B$62:$C$62,1,MATCH(B$43,$B$53:$C$53,0))*B$46*(8760/24/7)/B$2</f>
        <v>256430.41350284388</v>
      </c>
      <c r="C21" s="5">
        <f t="shared" ref="C21:BN21" si="18">INDEX($B$62:$C$62,1,MATCH(C$43,$B$53:$C$53,0))*C$46*(8760/24/7)/C$2</f>
        <v>249864.29633680062</v>
      </c>
      <c r="D21" s="5">
        <f t="shared" si="18"/>
        <v>163463.98316494134</v>
      </c>
      <c r="E21" s="5">
        <f t="shared" si="18"/>
        <v>176635.52967883321</v>
      </c>
      <c r="F21" s="5">
        <f t="shared" si="18"/>
        <v>129443.22103056747</v>
      </c>
      <c r="G21" s="5">
        <f t="shared" si="18"/>
        <v>159951.43972063073</v>
      </c>
      <c r="H21" s="5">
        <f t="shared" si="18"/>
        <v>48435.415997211523</v>
      </c>
      <c r="I21" s="5">
        <f t="shared" si="18"/>
        <v>75853.556796722944</v>
      </c>
      <c r="J21" s="5">
        <f t="shared" si="18"/>
        <v>73642.948573416987</v>
      </c>
      <c r="K21" s="5">
        <f t="shared" si="18"/>
        <v>70777.371321103579</v>
      </c>
      <c r="L21" s="5">
        <f t="shared" si="18"/>
        <v>122788.79185611141</v>
      </c>
      <c r="M21" s="5">
        <f t="shared" si="18"/>
        <v>121421.28953188147</v>
      </c>
      <c r="N21" s="5">
        <f t="shared" si="18"/>
        <v>172314.41889517565</v>
      </c>
      <c r="O21" s="5">
        <f t="shared" si="18"/>
        <v>97901.372760321188</v>
      </c>
      <c r="P21" s="5">
        <f t="shared" si="18"/>
        <v>89438.021620220577</v>
      </c>
      <c r="Q21" s="5">
        <f t="shared" si="18"/>
        <v>79061.009630093904</v>
      </c>
      <c r="R21" s="5">
        <f t="shared" si="18"/>
        <v>79061.009630093904</v>
      </c>
      <c r="S21" s="5">
        <f t="shared" si="18"/>
        <v>93987.704660946518</v>
      </c>
      <c r="T21" s="5">
        <f t="shared" si="18"/>
        <v>63321.394839765715</v>
      </c>
      <c r="U21" s="5">
        <f t="shared" si="18"/>
        <v>108300.84885433663</v>
      </c>
      <c r="V21" s="5">
        <f t="shared" si="18"/>
        <v>38573.674390033906</v>
      </c>
      <c r="W21" s="5">
        <f t="shared" si="18"/>
        <v>94634.249650995655</v>
      </c>
      <c r="X21" s="5">
        <f t="shared" si="18"/>
        <v>146946.12757551606</v>
      </c>
      <c r="Y21" s="5">
        <f t="shared" si="18"/>
        <v>133252.85224880706</v>
      </c>
      <c r="Z21" s="5">
        <f t="shared" si="18"/>
        <v>98035.455380407337</v>
      </c>
      <c r="AA21" s="5">
        <f t="shared" si="18"/>
        <v>111661.33839544989</v>
      </c>
      <c r="AB21" s="5">
        <f t="shared" si="18"/>
        <v>65695.569819511933</v>
      </c>
      <c r="AC21" s="5">
        <f t="shared" si="18"/>
        <v>136596.49371200384</v>
      </c>
      <c r="AD21" s="5">
        <f t="shared" si="18"/>
        <v>128672.2810652341</v>
      </c>
      <c r="AE21" s="5">
        <f t="shared" si="18"/>
        <v>141206.54903193092</v>
      </c>
      <c r="AF21" s="5">
        <f t="shared" si="18"/>
        <v>157572.35071815894</v>
      </c>
      <c r="AG21" s="5">
        <f t="shared" si="18"/>
        <v>95994.029939513799</v>
      </c>
      <c r="AH21" s="5">
        <f t="shared" si="18"/>
        <v>210663.17144502306</v>
      </c>
      <c r="AI21" s="5">
        <f t="shared" si="18"/>
        <v>235685.37516414607</v>
      </c>
      <c r="AJ21" s="5">
        <f t="shared" si="18"/>
        <v>243074.09973446667</v>
      </c>
      <c r="AK21" s="5">
        <f t="shared" si="18"/>
        <v>281441.80637197039</v>
      </c>
      <c r="AL21" s="5">
        <f t="shared" si="18"/>
        <v>232124.67429712403</v>
      </c>
      <c r="AM21" s="5">
        <f t="shared" si="18"/>
        <v>271681.57443424029</v>
      </c>
      <c r="AN21" s="5">
        <f t="shared" si="18"/>
        <v>171802.09692586193</v>
      </c>
      <c r="AO21" s="5">
        <f t="shared" si="18"/>
        <v>186329.91371203933</v>
      </c>
      <c r="AP21" s="5">
        <f t="shared" si="18"/>
        <v>450909.74250313814</v>
      </c>
      <c r="AQ21" s="5">
        <f t="shared" si="18"/>
        <v>398156.7257385017</v>
      </c>
      <c r="AR21" s="5">
        <f t="shared" si="18"/>
        <v>239897.67544459229</v>
      </c>
      <c r="AS21" s="5">
        <f t="shared" si="18"/>
        <v>337447.9061810018</v>
      </c>
      <c r="AT21" s="5">
        <f t="shared" si="18"/>
        <v>382245.12015277502</v>
      </c>
      <c r="AU21" s="5">
        <f t="shared" si="18"/>
        <v>153616.28162269414</v>
      </c>
      <c r="AV21" s="5">
        <f t="shared" si="18"/>
        <v>170510.69175355529</v>
      </c>
      <c r="AW21" s="5">
        <f t="shared" si="18"/>
        <v>265817.17971342301</v>
      </c>
      <c r="AX21" s="5">
        <f t="shared" si="18"/>
        <v>310442.40288979752</v>
      </c>
      <c r="AY21" s="5">
        <f t="shared" si="18"/>
        <v>177211.45314228188</v>
      </c>
      <c r="AZ21" s="5">
        <f t="shared" si="18"/>
        <v>244160.09875684022</v>
      </c>
      <c r="BA21" s="5">
        <f t="shared" si="18"/>
        <v>155060.02149949668</v>
      </c>
      <c r="BB21" s="5">
        <f t="shared" si="18"/>
        <v>183043.41531310976</v>
      </c>
      <c r="BC21" s="5">
        <f t="shared" si="18"/>
        <v>349006.6704363281</v>
      </c>
      <c r="BD21" s="5">
        <f t="shared" si="18"/>
        <v>199362.88478506726</v>
      </c>
      <c r="BE21" s="5">
        <f t="shared" si="18"/>
        <v>177211.45314228188</v>
      </c>
      <c r="BF21" s="5">
        <f t="shared" si="18"/>
        <v>170699.39022622109</v>
      </c>
      <c r="BG21" s="5">
        <f t="shared" si="18"/>
        <v>221514.31642785255</v>
      </c>
      <c r="BH21" s="5">
        <f t="shared" si="18"/>
        <v>175471.88909739399</v>
      </c>
      <c r="BI21" s="5">
        <f t="shared" si="18"/>
        <v>225606.71455379226</v>
      </c>
      <c r="BJ21" s="5">
        <f t="shared" si="18"/>
        <v>225606.71455379232</v>
      </c>
      <c r="BK21" s="5">
        <f t="shared" si="18"/>
        <v>306481.70057290577</v>
      </c>
      <c r="BL21" s="5">
        <f t="shared" si="18"/>
        <v>250674.12728199121</v>
      </c>
      <c r="BM21" s="5">
        <f t="shared" si="18"/>
        <v>175471.88909739396</v>
      </c>
      <c r="BN21" s="5">
        <f t="shared" si="18"/>
        <v>200539.3018255932</v>
      </c>
      <c r="BO21" s="5">
        <f t="shared" ref="BO21:DZ21" si="19">INDEX($B$62:$C$62,1,MATCH(BO$43,$B$53:$C$53,0))*BO$46*(8760/24/7)/BO$2</f>
        <v>200539.3018255932</v>
      </c>
      <c r="BP21" s="5">
        <f t="shared" si="19"/>
        <v>250674.12728199121</v>
      </c>
      <c r="BQ21" s="5">
        <f t="shared" si="19"/>
        <v>200539.3018255932</v>
      </c>
      <c r="BR21" s="5">
        <f t="shared" si="19"/>
        <v>300808.95273838961</v>
      </c>
      <c r="BS21" s="5">
        <f t="shared" si="19"/>
        <v>400317.91293325211</v>
      </c>
      <c r="BT21" s="5">
        <f t="shared" si="19"/>
        <v>261274.65710581152</v>
      </c>
      <c r="BU21" s="5">
        <f t="shared" si="19"/>
        <v>201892.62368424321</v>
      </c>
      <c r="BV21" s="5">
        <f t="shared" si="19"/>
        <v>250842.18685920953</v>
      </c>
      <c r="BW21" s="5">
        <f t="shared" si="19"/>
        <v>302660.55650142301</v>
      </c>
      <c r="BX21" s="5">
        <f t="shared" si="19"/>
        <v>257650.07394335564</v>
      </c>
      <c r="BY21" s="5">
        <f t="shared" si="19"/>
        <v>212014.52769458294</v>
      </c>
      <c r="BZ21" s="5">
        <f t="shared" si="19"/>
        <v>163400.10086950773</v>
      </c>
      <c r="CA21" s="5">
        <f t="shared" si="19"/>
        <v>252221.06163603306</v>
      </c>
      <c r="CB21" s="5">
        <f t="shared" si="19"/>
        <v>162142.11105173561</v>
      </c>
      <c r="CC21" s="5">
        <f t="shared" si="19"/>
        <v>218015.53224717392</v>
      </c>
      <c r="CD21" s="5">
        <f t="shared" si="19"/>
        <v>162142.11105173561</v>
      </c>
      <c r="CE21" s="5">
        <f t="shared" si="19"/>
        <v>144126.32093487601</v>
      </c>
      <c r="CF21" s="5">
        <f t="shared" si="19"/>
        <v>180157.90116859504</v>
      </c>
      <c r="CG21" s="5">
        <f t="shared" si="19"/>
        <v>247926.20577379561</v>
      </c>
      <c r="CH21" s="5">
        <f t="shared" si="19"/>
        <v>247926.20577379561</v>
      </c>
      <c r="CI21" s="5">
        <f t="shared" si="19"/>
        <v>358377.71177418478</v>
      </c>
      <c r="CJ21" s="5">
        <f t="shared" si="19"/>
        <v>223986.06985886573</v>
      </c>
      <c r="CK21" s="5">
        <f t="shared" si="19"/>
        <v>358377.71177418478</v>
      </c>
      <c r="CL21" s="5">
        <f t="shared" si="19"/>
        <v>313580.4978024119</v>
      </c>
      <c r="CM21" s="5">
        <f t="shared" si="19"/>
        <v>358377.71177418478</v>
      </c>
      <c r="CN21" s="5">
        <f t="shared" si="19"/>
        <v>273372.98105641647</v>
      </c>
      <c r="CO21" s="5">
        <f t="shared" si="19"/>
        <v>403174.92574595811</v>
      </c>
      <c r="CP21" s="5">
        <f t="shared" si="19"/>
        <v>313580.4978024119</v>
      </c>
      <c r="CQ21" s="5">
        <f t="shared" si="19"/>
        <v>268783.28383063868</v>
      </c>
      <c r="CR21" s="5">
        <f t="shared" si="19"/>
        <v>313580.4978024119</v>
      </c>
      <c r="CS21" s="5">
        <f t="shared" si="19"/>
        <v>268783.28383063868</v>
      </c>
      <c r="CT21" s="5">
        <f t="shared" si="19"/>
        <v>223986.06985886567</v>
      </c>
      <c r="CU21" s="5">
        <f t="shared" si="19"/>
        <v>358377.71177418478</v>
      </c>
      <c r="CV21" s="5">
        <f t="shared" si="19"/>
        <v>292345.03999569174</v>
      </c>
      <c r="CW21" s="5">
        <f t="shared" si="19"/>
        <v>225841.60484007953</v>
      </c>
      <c r="CX21" s="5">
        <f t="shared" si="19"/>
        <v>203803.19571998468</v>
      </c>
      <c r="CY21" s="5">
        <f t="shared" si="19"/>
        <v>230553.16982945404</v>
      </c>
      <c r="CZ21" s="5">
        <f t="shared" si="19"/>
        <v>161447.26823832537</v>
      </c>
      <c r="DA21" s="5">
        <f t="shared" si="19"/>
        <v>217075.97110202516</v>
      </c>
      <c r="DB21" s="5">
        <f t="shared" si="19"/>
        <v>189807.07619272493</v>
      </c>
      <c r="DC21" s="5">
        <f t="shared" si="19"/>
        <v>186417.38331655625</v>
      </c>
      <c r="DD21" s="5">
        <f t="shared" si="19"/>
        <v>201508.34710709564</v>
      </c>
      <c r="DE21" s="5">
        <f t="shared" si="19"/>
        <v>187473.89820257589</v>
      </c>
      <c r="DF21" s="5">
        <f t="shared" si="19"/>
        <v>228332.0315574501</v>
      </c>
      <c r="DG21" s="5">
        <f t="shared" si="19"/>
        <v>257636.3146797239</v>
      </c>
      <c r="DH21" s="5">
        <f t="shared" si="19"/>
        <v>283257.04636683367</v>
      </c>
      <c r="DI21" s="5">
        <f t="shared" si="19"/>
        <v>217124.12852473685</v>
      </c>
      <c r="DJ21" s="5">
        <f t="shared" si="19"/>
        <v>220006.69425561622</v>
      </c>
      <c r="DK21" s="5">
        <f t="shared" si="19"/>
        <v>63996.019959675861</v>
      </c>
      <c r="DL21" s="5">
        <f t="shared" si="19"/>
        <v>63996.019959675861</v>
      </c>
      <c r="DM21" s="5">
        <f t="shared" si="19"/>
        <v>83556.638420837437</v>
      </c>
      <c r="DN21" s="5">
        <f t="shared" si="19"/>
        <v>40495.057275771724</v>
      </c>
      <c r="DO21" s="5">
        <f t="shared" si="19"/>
        <v>87873.958386963728</v>
      </c>
      <c r="DP21" s="5">
        <f t="shared" si="19"/>
        <v>126579.60938734423</v>
      </c>
      <c r="DQ21" s="5">
        <f t="shared" si="19"/>
        <v>110757.15821392619</v>
      </c>
      <c r="DR21" s="5">
        <f t="shared" si="19"/>
        <v>126579.60938734423</v>
      </c>
      <c r="DS21" s="5">
        <f t="shared" si="19"/>
        <v>126579.60938734423</v>
      </c>
      <c r="DT21" s="5">
        <f t="shared" si="19"/>
        <v>143242.35844685227</v>
      </c>
      <c r="DU21" s="5">
        <f t="shared" si="19"/>
        <v>141159.51481441371</v>
      </c>
      <c r="DV21" s="5">
        <f t="shared" si="19"/>
        <v>134035.58586868201</v>
      </c>
      <c r="DW21" s="5">
        <f t="shared" si="19"/>
        <v>125337.06364099572</v>
      </c>
      <c r="DX21" s="5">
        <f t="shared" si="19"/>
        <v>179052.94805856523</v>
      </c>
      <c r="DY21" s="5">
        <f t="shared" si="19"/>
        <v>125337.06364099572</v>
      </c>
      <c r="DZ21" s="5">
        <f t="shared" si="19"/>
        <v>186982.77673130715</v>
      </c>
      <c r="EA21" s="5">
        <f t="shared" ref="EA21:FL21" si="20">INDEX($B$62:$C$62,1,MATCH(EA$43,$B$53:$C$53,0))*EA$46*(8760/24/7)/EA$2</f>
        <v>59006.882886625513</v>
      </c>
      <c r="EB21" s="5">
        <f t="shared" si="20"/>
        <v>155684.66398825438</v>
      </c>
      <c r="EC21" s="5">
        <f t="shared" si="20"/>
        <v>168658.38598727557</v>
      </c>
      <c r="ED21" s="5">
        <f t="shared" si="20"/>
        <v>161036.03473651138</v>
      </c>
      <c r="EE21" s="5">
        <f t="shared" si="20"/>
        <v>156456.86755943135</v>
      </c>
      <c r="EF21" s="5">
        <f t="shared" si="20"/>
        <v>240702.87316835587</v>
      </c>
      <c r="EG21" s="5">
        <f t="shared" si="20"/>
        <v>179277.58909745302</v>
      </c>
      <c r="EH21" s="5">
        <f t="shared" si="20"/>
        <v>198170.60247116984</v>
      </c>
      <c r="EI21" s="5">
        <f t="shared" si="20"/>
        <v>198170.60247116984</v>
      </c>
      <c r="EJ21" s="5">
        <f t="shared" si="20"/>
        <v>122745.26765482682</v>
      </c>
      <c r="EK21" s="5">
        <f t="shared" si="20"/>
        <v>139428.37480848402</v>
      </c>
      <c r="EL21" s="5">
        <f t="shared" si="20"/>
        <v>167289.47965655252</v>
      </c>
      <c r="EM21" s="5">
        <f t="shared" si="20"/>
        <v>154421.05814451008</v>
      </c>
      <c r="EN21" s="5">
        <f t="shared" si="20"/>
        <v>193026.32268063744</v>
      </c>
      <c r="EO21" s="5">
        <f t="shared" si="20"/>
        <v>143057.02958976975</v>
      </c>
      <c r="EP21" s="5">
        <f t="shared" si="20"/>
        <v>131135.61045728892</v>
      </c>
      <c r="EQ21" s="5">
        <f t="shared" si="20"/>
        <v>119214.19132480808</v>
      </c>
      <c r="ER21" s="5">
        <f t="shared" si="20"/>
        <v>123565.2074467676</v>
      </c>
      <c r="ES21" s="5">
        <f t="shared" si="20"/>
        <v>153454.39967404559</v>
      </c>
      <c r="ET21" s="5">
        <f t="shared" si="20"/>
        <v>117418.46702019819</v>
      </c>
      <c r="EU21" s="5">
        <f t="shared" si="20"/>
        <v>145104.07105663547</v>
      </c>
      <c r="EV21" s="5">
        <f t="shared" si="20"/>
        <v>143385.56710914322</v>
      </c>
      <c r="EW21" s="5">
        <f t="shared" si="20"/>
        <v>152339.61851856456</v>
      </c>
      <c r="EX21" s="5">
        <f t="shared" si="20"/>
        <v>166861.67887812038</v>
      </c>
      <c r="EY21" s="5">
        <f t="shared" si="20"/>
        <v>151746.98737784851</v>
      </c>
      <c r="EZ21" s="5">
        <f t="shared" si="20"/>
        <v>161695.49658629665</v>
      </c>
      <c r="FA21" s="5">
        <f t="shared" si="20"/>
        <v>266776.53735012346</v>
      </c>
      <c r="FB21" s="5">
        <f t="shared" si="20"/>
        <v>146491.22947176808</v>
      </c>
      <c r="FC21" s="5">
        <f t="shared" si="20"/>
        <v>139283.90254034929</v>
      </c>
      <c r="FD21" s="5">
        <f t="shared" si="20"/>
        <v>223735.5951005056</v>
      </c>
      <c r="FE21" s="5">
        <f t="shared" si="20"/>
        <v>88827.840398341315</v>
      </c>
      <c r="FF21" s="5">
        <f t="shared" si="20"/>
        <v>33456.632325466773</v>
      </c>
      <c r="FG21" s="5">
        <f t="shared" si="20"/>
        <v>110757.15821392623</v>
      </c>
      <c r="FH21" s="5">
        <f t="shared" si="20"/>
        <v>110757.15821392623</v>
      </c>
      <c r="FI21" s="5">
        <f t="shared" si="20"/>
        <v>126358.19756339036</v>
      </c>
      <c r="FJ21" s="5">
        <f t="shared" si="20"/>
        <v>239104.5521766688</v>
      </c>
      <c r="FK21" s="5">
        <f t="shared" si="20"/>
        <v>219179.17282861302</v>
      </c>
      <c r="FL21" s="5">
        <f t="shared" si="20"/>
        <v>173077.77722544636</v>
      </c>
    </row>
    <row r="22" spans="1:168" x14ac:dyDescent="0.3">
      <c r="A22" t="s">
        <v>452</v>
      </c>
      <c r="B22" s="7">
        <f>(B$41*(1-B47/(B35+B47)))*(8760/24/7)*$B$59/B$2+ INDEX($B$63:$C$63,1,MATCH(B$43,$B$53:$C$53,0))*B$46*(8760/24/7)/B$2</f>
        <v>723823.17397110607</v>
      </c>
      <c r="C22" s="7">
        <f t="shared" ref="C22:BN22" si="21">(C$41*(1-C47/(C35+C47)))*(8760/24/7)*$B$59/C$2+ INDEX($B$63:$C$63,1,MATCH(C$43,$B$53:$C$53,0))*C$46*(8760/24/7)/C$2</f>
        <v>730885.36808428844</v>
      </c>
      <c r="D22" s="7">
        <f t="shared" si="21"/>
        <v>468803.70103429793</v>
      </c>
      <c r="E22" s="7">
        <f t="shared" si="21"/>
        <v>493580.08517525508</v>
      </c>
      <c r="F22" s="7">
        <f t="shared" si="21"/>
        <v>365869.04759938433</v>
      </c>
      <c r="G22" s="7">
        <f t="shared" si="21"/>
        <v>485815.93354532227</v>
      </c>
      <c r="H22" s="7">
        <f t="shared" si="21"/>
        <v>131964.96218577414</v>
      </c>
      <c r="I22" s="7">
        <f t="shared" si="21"/>
        <v>204647.58830368757</v>
      </c>
      <c r="J22" s="7">
        <f t="shared" si="21"/>
        <v>197629.66299481189</v>
      </c>
      <c r="K22" s="7">
        <f t="shared" si="21"/>
        <v>192537.5126612563</v>
      </c>
      <c r="L22" s="7">
        <f t="shared" si="21"/>
        <v>339132.6720521758</v>
      </c>
      <c r="M22" s="7">
        <f t="shared" si="21"/>
        <v>323663.23171067424</v>
      </c>
      <c r="N22" s="7">
        <f t="shared" si="21"/>
        <v>447186.47420450312</v>
      </c>
      <c r="O22" s="7">
        <f t="shared" si="21"/>
        <v>254861.72470146476</v>
      </c>
      <c r="P22" s="7">
        <f t="shared" si="21"/>
        <v>237009.40964574512</v>
      </c>
      <c r="Q22" s="7">
        <f t="shared" si="21"/>
        <v>213664.21703437794</v>
      </c>
      <c r="R22" s="7">
        <f t="shared" si="21"/>
        <v>205815.55398916081</v>
      </c>
      <c r="S22" s="7">
        <f t="shared" si="21"/>
        <v>250079.62594260857</v>
      </c>
      <c r="T22" s="7">
        <f t="shared" si="21"/>
        <v>174854.81185871101</v>
      </c>
      <c r="U22" s="7">
        <f t="shared" si="21"/>
        <v>286814.61601695837</v>
      </c>
      <c r="V22" s="7">
        <f t="shared" si="21"/>
        <v>118701.88391055664</v>
      </c>
      <c r="W22" s="7">
        <f t="shared" si="21"/>
        <v>253749.25380526006</v>
      </c>
      <c r="X22" s="7">
        <f t="shared" si="21"/>
        <v>417612.28913770913</v>
      </c>
      <c r="Y22" s="7">
        <f t="shared" si="21"/>
        <v>357383.69924398232</v>
      </c>
      <c r="Z22" s="7">
        <f t="shared" si="21"/>
        <v>282677.31718111859</v>
      </c>
      <c r="AA22" s="7">
        <f t="shared" si="21"/>
        <v>308175.58432111004</v>
      </c>
      <c r="AB22" s="7">
        <f t="shared" si="21"/>
        <v>195690.62612522108</v>
      </c>
      <c r="AC22" s="7">
        <f t="shared" si="21"/>
        <v>403548.9332846101</v>
      </c>
      <c r="AD22" s="7">
        <f t="shared" si="21"/>
        <v>355136.19852575148</v>
      </c>
      <c r="AE22" s="7">
        <f t="shared" si="21"/>
        <v>402936.76846499887</v>
      </c>
      <c r="AF22" s="7">
        <f t="shared" si="21"/>
        <v>425081.38394432573</v>
      </c>
      <c r="AG22" s="7">
        <f t="shared" si="21"/>
        <v>268778.86559674703</v>
      </c>
      <c r="AH22" s="7">
        <f t="shared" si="21"/>
        <v>610363.30784056068</v>
      </c>
      <c r="AI22" s="7">
        <f t="shared" si="21"/>
        <v>633287.24057530868</v>
      </c>
      <c r="AJ22" s="7">
        <f t="shared" si="21"/>
        <v>667947.77288633026</v>
      </c>
      <c r="AK22" s="7">
        <f t="shared" si="21"/>
        <v>815433.23744486785</v>
      </c>
      <c r="AL22" s="7">
        <f t="shared" si="21"/>
        <v>637859.64608365006</v>
      </c>
      <c r="AM22" s="7">
        <f t="shared" si="21"/>
        <v>799449.24174943496</v>
      </c>
      <c r="AN22" s="7">
        <f t="shared" si="21"/>
        <v>472098.13034045463</v>
      </c>
      <c r="AO22" s="7">
        <f t="shared" si="21"/>
        <v>539861.53205049643</v>
      </c>
      <c r="AP22" s="7">
        <f t="shared" si="21"/>
        <v>1218594.0647086517</v>
      </c>
      <c r="AQ22" s="7">
        <f t="shared" si="21"/>
        <v>1094102.1627037444</v>
      </c>
      <c r="AR22" s="7">
        <f t="shared" si="21"/>
        <v>670356.15821224474</v>
      </c>
      <c r="AS22" s="7">
        <f t="shared" si="21"/>
        <v>942944.86832786677</v>
      </c>
      <c r="AT22" s="7">
        <f t="shared" si="21"/>
        <v>1068123.6063088677</v>
      </c>
      <c r="AU22" s="7">
        <f t="shared" si="21"/>
        <v>457584.37618186162</v>
      </c>
      <c r="AV22" s="7">
        <f t="shared" si="21"/>
        <v>494027.83185594634</v>
      </c>
      <c r="AW22" s="7">
        <f t="shared" si="21"/>
        <v>624002.55874733836</v>
      </c>
      <c r="AX22" s="7">
        <f t="shared" si="21"/>
        <v>827274.80150225817</v>
      </c>
      <c r="AY22" s="7">
        <f t="shared" si="21"/>
        <v>416001.70583155873</v>
      </c>
      <c r="AZ22" s="7">
        <f t="shared" si="21"/>
        <v>660219.12454686826</v>
      </c>
      <c r="BA22" s="7">
        <f t="shared" si="21"/>
        <v>419053.3139158499</v>
      </c>
      <c r="BB22" s="7">
        <f t="shared" si="21"/>
        <v>545240.42715712357</v>
      </c>
      <c r="BC22" s="7">
        <f t="shared" si="21"/>
        <v>1054491.3410680026</v>
      </c>
      <c r="BD22" s="7">
        <f t="shared" si="21"/>
        <v>593852.03381146281</v>
      </c>
      <c r="BE22" s="7">
        <f t="shared" si="21"/>
        <v>463795.83455530065</v>
      </c>
      <c r="BF22" s="7">
        <f t="shared" si="21"/>
        <v>508470.67228940298</v>
      </c>
      <c r="BG22" s="7">
        <f t="shared" si="21"/>
        <v>630471.32002440444</v>
      </c>
      <c r="BH22" s="7">
        <f t="shared" si="21"/>
        <v>405671.57254150859</v>
      </c>
      <c r="BI22" s="7">
        <f t="shared" si="21"/>
        <v>610827.14447289798</v>
      </c>
      <c r="BJ22" s="7">
        <f t="shared" si="21"/>
        <v>672025.82077266835</v>
      </c>
      <c r="BK22" s="7">
        <f t="shared" si="21"/>
        <v>812273.48863382661</v>
      </c>
      <c r="BL22" s="7">
        <f t="shared" si="21"/>
        <v>737632.80192671204</v>
      </c>
      <c r="BM22" s="7">
        <f t="shared" si="21"/>
        <v>522686.74948985293</v>
      </c>
      <c r="BN22" s="7">
        <f t="shared" si="21"/>
        <v>570772.49171808711</v>
      </c>
      <c r="BO22" s="7">
        <f t="shared" ref="BO22:DZ22" si="22">(BO$41*(1-BO47/(BO35+BO47)))*(8760/24/7)*$B$59/BO$2+ INDEX($B$63:$C$63,1,MATCH(BO$43,$B$53:$C$53,0))*BO$46*(8760/24/7)/BO$2</f>
        <v>581030.99262534804</v>
      </c>
      <c r="BP22" s="7">
        <f t="shared" si="22"/>
        <v>726288.74078168441</v>
      </c>
      <c r="BQ22" s="7">
        <f t="shared" si="22"/>
        <v>570772.49171808711</v>
      </c>
      <c r="BR22" s="7">
        <f t="shared" si="22"/>
        <v>797439.1502574631</v>
      </c>
      <c r="BS22" s="7">
        <f t="shared" si="22"/>
        <v>1059365.1611365422</v>
      </c>
      <c r="BT22" s="7">
        <f t="shared" si="22"/>
        <v>768825.8835607653</v>
      </c>
      <c r="BU22" s="7">
        <f t="shared" si="22"/>
        <v>601387.49153674219</v>
      </c>
      <c r="BV22" s="7">
        <f t="shared" si="22"/>
        <v>689293.84184319177</v>
      </c>
      <c r="BW22" s="7">
        <f t="shared" si="22"/>
        <v>815588.41784283123</v>
      </c>
      <c r="BX22" s="7">
        <f t="shared" si="22"/>
        <v>719962.43153118913</v>
      </c>
      <c r="BY22" s="7">
        <f t="shared" si="22"/>
        <v>623873.20066979597</v>
      </c>
      <c r="BZ22" s="7">
        <f t="shared" si="22"/>
        <v>493698.27597025479</v>
      </c>
      <c r="CA22" s="7">
        <f t="shared" si="22"/>
        <v>730770.73904872173</v>
      </c>
      <c r="CB22" s="7">
        <f t="shared" si="22"/>
        <v>489897.37620998942</v>
      </c>
      <c r="CC22" s="7">
        <f t="shared" si="22"/>
        <v>658713.74517157907</v>
      </c>
      <c r="CD22" s="7">
        <f t="shared" si="22"/>
        <v>489897.37620998942</v>
      </c>
      <c r="CE22" s="7">
        <f t="shared" si="22"/>
        <v>441991.02724057727</v>
      </c>
      <c r="CF22" s="7">
        <f t="shared" si="22"/>
        <v>544330.41801109933</v>
      </c>
      <c r="CG22" s="7">
        <f t="shared" si="22"/>
        <v>729546.77779832308</v>
      </c>
      <c r="CH22" s="7">
        <f t="shared" si="22"/>
        <v>738509.98741645273</v>
      </c>
      <c r="CI22" s="7">
        <f t="shared" si="22"/>
        <v>955014.03033549886</v>
      </c>
      <c r="CJ22" s="7">
        <f t="shared" si="22"/>
        <v>584725.7493784125</v>
      </c>
      <c r="CK22" s="7">
        <f t="shared" si="22"/>
        <v>968524.09989533597</v>
      </c>
      <c r="CL22" s="7">
        <f t="shared" si="22"/>
        <v>876251.16586700408</v>
      </c>
      <c r="CM22" s="7">
        <f t="shared" si="22"/>
        <v>949814.34012951166</v>
      </c>
      <c r="CN22" s="7">
        <f t="shared" si="22"/>
        <v>725741.91604698158</v>
      </c>
      <c r="CO22" s="7">
        <f t="shared" si="22"/>
        <v>1068809.5126995249</v>
      </c>
      <c r="CP22" s="7">
        <f t="shared" si="22"/>
        <v>842591.64580412745</v>
      </c>
      <c r="CQ22" s="7">
        <f t="shared" si="22"/>
        <v>751072.42788600328</v>
      </c>
      <c r="CR22" s="7">
        <f t="shared" si="22"/>
        <v>876251.16586700408</v>
      </c>
      <c r="CS22" s="7">
        <f t="shared" si="22"/>
        <v>751072.42788600328</v>
      </c>
      <c r="CT22" s="7">
        <f t="shared" si="22"/>
        <v>625893.68990500295</v>
      </c>
      <c r="CU22" s="7">
        <f t="shared" si="22"/>
        <v>970302.83322335151</v>
      </c>
      <c r="CV22" s="7">
        <f t="shared" si="22"/>
        <v>791520.26274823432</v>
      </c>
      <c r="CW22" s="7">
        <f t="shared" si="22"/>
        <v>672725.50002532662</v>
      </c>
      <c r="CX22" s="7">
        <f t="shared" si="22"/>
        <v>607078.60646212858</v>
      </c>
      <c r="CY22" s="7">
        <f t="shared" si="22"/>
        <v>667991.44057771983</v>
      </c>
      <c r="CZ22" s="7">
        <f t="shared" si="22"/>
        <v>475074.16152319004</v>
      </c>
      <c r="DA22" s="7">
        <f t="shared" si="22"/>
        <v>646614.87552968902</v>
      </c>
      <c r="DB22" s="7">
        <f t="shared" si="22"/>
        <v>565387.6765997709</v>
      </c>
      <c r="DC22" s="7">
        <f t="shared" si="22"/>
        <v>555290.63165241689</v>
      </c>
      <c r="DD22" s="7">
        <f t="shared" si="22"/>
        <v>592957.750765473</v>
      </c>
      <c r="DE22" s="7">
        <f t="shared" si="22"/>
        <v>551660.03096811799</v>
      </c>
      <c r="DF22" s="7">
        <f t="shared" si="22"/>
        <v>689884.09265869111</v>
      </c>
      <c r="DG22" s="7">
        <f t="shared" si="22"/>
        <v>758119.7099830478</v>
      </c>
      <c r="DH22" s="7">
        <f t="shared" si="22"/>
        <v>843751.7006122875</v>
      </c>
      <c r="DI22" s="7">
        <f t="shared" si="22"/>
        <v>646758.32441412541</v>
      </c>
      <c r="DJ22" s="7">
        <f t="shared" si="22"/>
        <v>655344.76478251908</v>
      </c>
      <c r="DK22" s="7">
        <f t="shared" si="22"/>
        <v>175855.83594611773</v>
      </c>
      <c r="DL22" s="7">
        <f t="shared" si="22"/>
        <v>178826.76854428643</v>
      </c>
      <c r="DM22" s="7">
        <f t="shared" si="22"/>
        <v>229606.81785527541</v>
      </c>
      <c r="DN22" s="7">
        <f t="shared" si="22"/>
        <v>120624.61951458464</v>
      </c>
      <c r="DO22" s="7">
        <f t="shared" si="22"/>
        <v>261754.48335542431</v>
      </c>
      <c r="DP22" s="7">
        <f t="shared" si="22"/>
        <v>382448.57007418072</v>
      </c>
      <c r="DQ22" s="7">
        <f t="shared" si="22"/>
        <v>334642.49881490809</v>
      </c>
      <c r="DR22" s="7">
        <f t="shared" si="22"/>
        <v>382448.57007418072</v>
      </c>
      <c r="DS22" s="7">
        <f t="shared" si="22"/>
        <v>353706.72308371234</v>
      </c>
      <c r="DT22" s="7">
        <f t="shared" si="22"/>
        <v>421504.45824383589</v>
      </c>
      <c r="DU22" s="7">
        <f t="shared" si="22"/>
        <v>415375.4899245702</v>
      </c>
      <c r="DV22" s="7">
        <f t="shared" si="22"/>
        <v>381490.43418778724</v>
      </c>
      <c r="DW22" s="7">
        <f t="shared" si="22"/>
        <v>373347.67820703791</v>
      </c>
      <c r="DX22" s="7">
        <f t="shared" si="22"/>
        <v>533353.82601005398</v>
      </c>
      <c r="DY22" s="7">
        <f t="shared" si="22"/>
        <v>373347.67820703791</v>
      </c>
      <c r="DZ22" s="7">
        <f t="shared" si="22"/>
        <v>495687.99476214935</v>
      </c>
      <c r="EA22" s="7">
        <f t="shared" ref="EA22:FL22" si="23">(EA$41*(1-EA47/(EA35+EA47)))*(8760/24/7)*$B$59/EA$2+ INDEX($B$63:$C$63,1,MATCH(EA$43,$B$53:$C$53,0))*EA$46*(8760/24/7)/EA$2</f>
        <v>173633.44525643773</v>
      </c>
      <c r="EB22" s="7">
        <f t="shared" si="23"/>
        <v>458117.1426019955</v>
      </c>
      <c r="EC22" s="7">
        <f t="shared" si="23"/>
        <v>496293.57115216181</v>
      </c>
      <c r="ED22" s="7">
        <f t="shared" si="23"/>
        <v>473864.06727262569</v>
      </c>
      <c r="EE22" s="7">
        <f t="shared" si="23"/>
        <v>460389.42610425066</v>
      </c>
      <c r="EF22" s="7">
        <f t="shared" si="23"/>
        <v>637938.78116431448</v>
      </c>
      <c r="EG22" s="7">
        <f t="shared" si="23"/>
        <v>500962.90286347212</v>
      </c>
      <c r="EH22" s="7">
        <f t="shared" si="23"/>
        <v>544556.6299196753</v>
      </c>
      <c r="EI22" s="7">
        <f t="shared" si="23"/>
        <v>525214.80503738322</v>
      </c>
      <c r="EJ22" s="7">
        <f t="shared" si="23"/>
        <v>370863.46154149744</v>
      </c>
      <c r="EK22" s="7">
        <f t="shared" si="23"/>
        <v>410281.44345496851</v>
      </c>
      <c r="EL22" s="7">
        <f t="shared" si="23"/>
        <v>484694.87794047868</v>
      </c>
      <c r="EM22" s="7">
        <f t="shared" si="23"/>
        <v>466568.92972379946</v>
      </c>
      <c r="EN22" s="7">
        <f t="shared" si="23"/>
        <v>567998.57563424413</v>
      </c>
      <c r="EO22" s="7">
        <f t="shared" si="23"/>
        <v>432233.56961265393</v>
      </c>
      <c r="EP22" s="7">
        <f t="shared" si="23"/>
        <v>396214.10547826602</v>
      </c>
      <c r="EQ22" s="7">
        <f t="shared" si="23"/>
        <v>360194.64134387823</v>
      </c>
      <c r="ER22" s="7">
        <f t="shared" si="23"/>
        <v>368069.76298375957</v>
      </c>
      <c r="ES22" s="7">
        <f t="shared" si="23"/>
        <v>436760.02294668474</v>
      </c>
      <c r="ET22" s="7">
        <f t="shared" si="23"/>
        <v>354769.02661912492</v>
      </c>
      <c r="EU22" s="7">
        <f t="shared" si="23"/>
        <v>420416.15619734931</v>
      </c>
      <c r="EV22" s="7">
        <f t="shared" si="23"/>
        <v>427109.64349645388</v>
      </c>
      <c r="EW22" s="7">
        <f t="shared" si="23"/>
        <v>460280.05260929803</v>
      </c>
      <c r="EX22" s="7">
        <f t="shared" si="23"/>
        <v>497039.09267663828</v>
      </c>
      <c r="EY22" s="7">
        <f t="shared" si="23"/>
        <v>422967.75493684824</v>
      </c>
      <c r="EZ22" s="7">
        <f t="shared" si="23"/>
        <v>504341.28221829201</v>
      </c>
      <c r="FA22" s="7">
        <f t="shared" si="23"/>
        <v>765610.35597963433</v>
      </c>
      <c r="FB22" s="7">
        <f t="shared" si="23"/>
        <v>438111.49906112149</v>
      </c>
      <c r="FC22" s="7">
        <f t="shared" si="23"/>
        <v>424831.64928329515</v>
      </c>
      <c r="FD22" s="7">
        <f t="shared" si="23"/>
        <v>669921.76829418866</v>
      </c>
      <c r="FE22" s="7">
        <f t="shared" si="23"/>
        <v>235421.88546100757</v>
      </c>
      <c r="FF22" s="7">
        <f t="shared" si="23"/>
        <v>98449.368161174469</v>
      </c>
      <c r="FG22" s="7">
        <f t="shared" si="23"/>
        <v>334642.49881490821</v>
      </c>
      <c r="FH22" s="7">
        <f t="shared" si="23"/>
        <v>334642.49881490821</v>
      </c>
      <c r="FI22" s="7">
        <f t="shared" si="23"/>
        <v>371821.18603824778</v>
      </c>
      <c r="FJ22" s="7">
        <f t="shared" si="23"/>
        <v>680536.43243310391</v>
      </c>
      <c r="FK22" s="7">
        <f t="shared" si="23"/>
        <v>623825.06306367856</v>
      </c>
      <c r="FL22" s="7">
        <f t="shared" si="23"/>
        <v>530776.2249961067</v>
      </c>
    </row>
    <row r="23" spans="1:168" x14ac:dyDescent="0.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  <c r="E26">
        <v>15</v>
      </c>
      <c r="F26">
        <v>15</v>
      </c>
      <c r="G26">
        <v>15</v>
      </c>
      <c r="H26">
        <v>15</v>
      </c>
      <c r="I26">
        <v>15</v>
      </c>
      <c r="J26">
        <v>15</v>
      </c>
      <c r="K26">
        <v>15</v>
      </c>
      <c r="L26">
        <v>15</v>
      </c>
      <c r="M26">
        <v>15</v>
      </c>
      <c r="N26">
        <v>15</v>
      </c>
      <c r="O26">
        <v>15</v>
      </c>
      <c r="P26">
        <v>15</v>
      </c>
      <c r="Q26">
        <v>15</v>
      </c>
      <c r="R26">
        <v>15</v>
      </c>
      <c r="S26">
        <v>15</v>
      </c>
      <c r="T26">
        <v>15</v>
      </c>
      <c r="U26">
        <v>15</v>
      </c>
      <c r="V26">
        <v>15</v>
      </c>
      <c r="W26">
        <v>15</v>
      </c>
      <c r="X26">
        <v>15</v>
      </c>
      <c r="Y26">
        <v>15</v>
      </c>
      <c r="Z26">
        <v>15</v>
      </c>
      <c r="AA26">
        <v>15</v>
      </c>
      <c r="AB26">
        <v>15</v>
      </c>
      <c r="AC26">
        <v>15</v>
      </c>
      <c r="AD26">
        <v>15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C26">
        <v>15</v>
      </c>
      <c r="BD26">
        <v>15</v>
      </c>
      <c r="BE26">
        <v>15</v>
      </c>
      <c r="BF26">
        <v>15</v>
      </c>
      <c r="BG26">
        <v>15</v>
      </c>
      <c r="BH26">
        <v>15</v>
      </c>
      <c r="BI26">
        <v>15</v>
      </c>
      <c r="BJ26">
        <v>15</v>
      </c>
      <c r="BK26">
        <v>15</v>
      </c>
      <c r="BL26">
        <v>15</v>
      </c>
      <c r="BM26">
        <v>15</v>
      </c>
      <c r="BN26">
        <v>15</v>
      </c>
      <c r="BO26">
        <v>15</v>
      </c>
      <c r="BP26">
        <v>15</v>
      </c>
      <c r="BQ26">
        <v>15</v>
      </c>
      <c r="BR26">
        <v>15</v>
      </c>
      <c r="BS26">
        <v>15</v>
      </c>
      <c r="BT26">
        <v>15</v>
      </c>
      <c r="BU26">
        <v>15</v>
      </c>
      <c r="BV26">
        <v>15</v>
      </c>
      <c r="BW26">
        <v>15</v>
      </c>
      <c r="BX26">
        <v>15</v>
      </c>
      <c r="BY26">
        <v>15</v>
      </c>
      <c r="BZ26">
        <v>15</v>
      </c>
      <c r="CA26">
        <v>15</v>
      </c>
      <c r="CB26">
        <v>15</v>
      </c>
      <c r="CC26">
        <v>15</v>
      </c>
      <c r="CD26">
        <v>15</v>
      </c>
      <c r="CE26">
        <v>15</v>
      </c>
      <c r="CF26">
        <v>15</v>
      </c>
      <c r="CG26">
        <v>15</v>
      </c>
      <c r="CH26">
        <v>15</v>
      </c>
      <c r="CI26">
        <v>15</v>
      </c>
      <c r="CJ26">
        <v>15</v>
      </c>
      <c r="CK26">
        <v>15</v>
      </c>
      <c r="CL26">
        <v>15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15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  <c r="DO26">
        <v>15</v>
      </c>
      <c r="DP26">
        <v>15</v>
      </c>
      <c r="DQ26">
        <v>15</v>
      </c>
      <c r="DR26">
        <v>15</v>
      </c>
      <c r="DS26">
        <v>15</v>
      </c>
      <c r="DT26">
        <v>15</v>
      </c>
      <c r="DU26">
        <v>15</v>
      </c>
      <c r="DV26">
        <v>15</v>
      </c>
      <c r="DW26">
        <v>15</v>
      </c>
      <c r="DX26">
        <v>15</v>
      </c>
      <c r="DY26">
        <v>15</v>
      </c>
      <c r="DZ26">
        <v>15</v>
      </c>
      <c r="EA26">
        <v>15</v>
      </c>
      <c r="EB26">
        <v>15</v>
      </c>
      <c r="EC26">
        <v>15</v>
      </c>
      <c r="ED26">
        <v>15</v>
      </c>
      <c r="EE26">
        <v>15</v>
      </c>
      <c r="EF26">
        <v>15</v>
      </c>
      <c r="EG26">
        <v>15</v>
      </c>
      <c r="EH26">
        <v>15</v>
      </c>
      <c r="EI26">
        <v>15</v>
      </c>
      <c r="EJ26">
        <v>15</v>
      </c>
      <c r="EK26">
        <v>15</v>
      </c>
      <c r="EL26">
        <v>15</v>
      </c>
      <c r="EM26">
        <v>15</v>
      </c>
      <c r="EN26">
        <v>15</v>
      </c>
      <c r="EO26">
        <v>15</v>
      </c>
      <c r="EP26">
        <v>15</v>
      </c>
      <c r="EQ26">
        <v>15</v>
      </c>
      <c r="ER26">
        <v>15</v>
      </c>
      <c r="ES26">
        <v>15</v>
      </c>
      <c r="ET26">
        <v>15</v>
      </c>
      <c r="EU26">
        <v>15</v>
      </c>
      <c r="EV26">
        <v>15</v>
      </c>
      <c r="EW26">
        <v>15</v>
      </c>
      <c r="EX26">
        <v>15</v>
      </c>
      <c r="EY26">
        <v>15</v>
      </c>
      <c r="EZ26">
        <v>15</v>
      </c>
      <c r="FA26">
        <v>15</v>
      </c>
      <c r="FB26">
        <v>15</v>
      </c>
      <c r="FC26">
        <v>15</v>
      </c>
      <c r="FD26">
        <v>15</v>
      </c>
      <c r="FE26">
        <v>15</v>
      </c>
      <c r="FF26">
        <v>15</v>
      </c>
      <c r="FG26">
        <v>15</v>
      </c>
      <c r="FH26">
        <v>15</v>
      </c>
      <c r="FI26">
        <v>15</v>
      </c>
      <c r="FJ26">
        <v>15</v>
      </c>
      <c r="FK26">
        <v>15</v>
      </c>
      <c r="FL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  <c r="E27">
        <v>15</v>
      </c>
      <c r="F27">
        <v>15</v>
      </c>
      <c r="G27">
        <v>15</v>
      </c>
      <c r="H27">
        <v>15</v>
      </c>
      <c r="I27">
        <v>15</v>
      </c>
      <c r="J27">
        <v>15</v>
      </c>
      <c r="K27">
        <v>15</v>
      </c>
      <c r="L27">
        <v>15</v>
      </c>
      <c r="M27">
        <v>15</v>
      </c>
      <c r="N27">
        <v>15</v>
      </c>
      <c r="O27">
        <v>15</v>
      </c>
      <c r="P27">
        <v>15</v>
      </c>
      <c r="Q27">
        <v>15</v>
      </c>
      <c r="R27">
        <v>15</v>
      </c>
      <c r="S27">
        <v>15</v>
      </c>
      <c r="T27">
        <v>15</v>
      </c>
      <c r="U27">
        <v>15</v>
      </c>
      <c r="V27">
        <v>15</v>
      </c>
      <c r="W27">
        <v>15</v>
      </c>
      <c r="X27">
        <v>15</v>
      </c>
      <c r="Y27">
        <v>15</v>
      </c>
      <c r="Z27">
        <v>15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15</v>
      </c>
      <c r="AG27">
        <v>15</v>
      </c>
      <c r="AH27">
        <v>15</v>
      </c>
      <c r="AI27">
        <v>15</v>
      </c>
      <c r="AJ27">
        <v>15</v>
      </c>
      <c r="AK27">
        <v>15</v>
      </c>
      <c r="AL27">
        <v>15</v>
      </c>
      <c r="AM27">
        <v>15</v>
      </c>
      <c r="AN27">
        <v>15</v>
      </c>
      <c r="AO27">
        <v>15</v>
      </c>
      <c r="AP27">
        <v>15</v>
      </c>
      <c r="AQ27">
        <v>15</v>
      </c>
      <c r="AR27">
        <v>15</v>
      </c>
      <c r="AS27">
        <v>15</v>
      </c>
      <c r="AT27">
        <v>15</v>
      </c>
      <c r="AU27">
        <v>15</v>
      </c>
      <c r="AV27">
        <v>15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15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15</v>
      </c>
      <c r="FC27">
        <v>15</v>
      </c>
      <c r="FD27">
        <v>15</v>
      </c>
      <c r="FE27">
        <v>15</v>
      </c>
      <c r="FF27">
        <v>15</v>
      </c>
      <c r="FG27">
        <v>15</v>
      </c>
      <c r="FH27">
        <v>15</v>
      </c>
      <c r="FI27">
        <v>15</v>
      </c>
      <c r="FJ27">
        <v>15</v>
      </c>
      <c r="FK27">
        <v>15</v>
      </c>
      <c r="FL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  <c r="E28">
        <v>15</v>
      </c>
      <c r="F28">
        <v>15</v>
      </c>
      <c r="G28">
        <v>15</v>
      </c>
      <c r="H28">
        <v>15</v>
      </c>
      <c r="I28">
        <v>15</v>
      </c>
      <c r="J28">
        <v>15</v>
      </c>
      <c r="K28">
        <v>15</v>
      </c>
      <c r="L28">
        <v>15</v>
      </c>
      <c r="M28">
        <v>15</v>
      </c>
      <c r="N28">
        <v>15</v>
      </c>
      <c r="O28">
        <v>15</v>
      </c>
      <c r="P28">
        <v>15</v>
      </c>
      <c r="Q28">
        <v>15</v>
      </c>
      <c r="R28">
        <v>15</v>
      </c>
      <c r="S28">
        <v>15</v>
      </c>
      <c r="T28">
        <v>15</v>
      </c>
      <c r="U28">
        <v>15</v>
      </c>
      <c r="V28">
        <v>15</v>
      </c>
      <c r="W28">
        <v>15</v>
      </c>
      <c r="X28">
        <v>15</v>
      </c>
      <c r="Y28">
        <v>15</v>
      </c>
      <c r="Z28">
        <v>15</v>
      </c>
      <c r="AA28">
        <v>15</v>
      </c>
      <c r="AB28">
        <v>15</v>
      </c>
      <c r="AC28">
        <v>15</v>
      </c>
      <c r="AD28">
        <v>15</v>
      </c>
      <c r="AE28">
        <v>15</v>
      </c>
      <c r="AF28">
        <v>15</v>
      </c>
      <c r="AG28">
        <v>15</v>
      </c>
      <c r="AH28">
        <v>15</v>
      </c>
      <c r="AI28">
        <v>15</v>
      </c>
      <c r="AJ28">
        <v>15</v>
      </c>
      <c r="AK28">
        <v>15</v>
      </c>
      <c r="AL28">
        <v>15</v>
      </c>
      <c r="AM28">
        <v>15</v>
      </c>
      <c r="AN28">
        <v>15</v>
      </c>
      <c r="AO28">
        <v>15</v>
      </c>
      <c r="AP28">
        <v>15</v>
      </c>
      <c r="AQ28">
        <v>15</v>
      </c>
      <c r="AR28">
        <v>15</v>
      </c>
      <c r="AS28">
        <v>15</v>
      </c>
      <c r="AT28">
        <v>15</v>
      </c>
      <c r="AU28">
        <v>15</v>
      </c>
      <c r="AV28">
        <v>15</v>
      </c>
      <c r="AW28">
        <v>15</v>
      </c>
      <c r="AX28">
        <v>15</v>
      </c>
      <c r="AY28">
        <v>15</v>
      </c>
      <c r="AZ28">
        <v>15</v>
      </c>
      <c r="BA28">
        <v>15</v>
      </c>
      <c r="BB28">
        <v>15</v>
      </c>
      <c r="BC28">
        <v>15</v>
      </c>
      <c r="BD28">
        <v>15</v>
      </c>
      <c r="BE28">
        <v>15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15</v>
      </c>
      <c r="BL28">
        <v>15</v>
      </c>
      <c r="BM28">
        <v>15</v>
      </c>
      <c r="BN28">
        <v>15</v>
      </c>
      <c r="BO28">
        <v>15</v>
      </c>
      <c r="BP28">
        <v>15</v>
      </c>
      <c r="BQ28">
        <v>15</v>
      </c>
      <c r="BR28">
        <v>15</v>
      </c>
      <c r="BS28">
        <v>15</v>
      </c>
      <c r="BT28">
        <v>15</v>
      </c>
      <c r="BU28">
        <v>15</v>
      </c>
      <c r="BV28">
        <v>15</v>
      </c>
      <c r="BW28">
        <v>15</v>
      </c>
      <c r="BX28">
        <v>15</v>
      </c>
      <c r="BY28">
        <v>15</v>
      </c>
      <c r="BZ28">
        <v>15</v>
      </c>
      <c r="CA28">
        <v>15</v>
      </c>
      <c r="CB28">
        <v>15</v>
      </c>
      <c r="CC28">
        <v>15</v>
      </c>
      <c r="CD28">
        <v>15</v>
      </c>
      <c r="CE28">
        <v>15</v>
      </c>
      <c r="CF28">
        <v>15</v>
      </c>
      <c r="CG28">
        <v>15</v>
      </c>
      <c r="CH28">
        <v>15</v>
      </c>
      <c r="CI28">
        <v>15</v>
      </c>
      <c r="CJ28">
        <v>15</v>
      </c>
      <c r="CK28">
        <v>15</v>
      </c>
      <c r="CL28">
        <v>15</v>
      </c>
      <c r="CM28">
        <v>15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15</v>
      </c>
      <c r="CT28">
        <v>15</v>
      </c>
      <c r="CU28">
        <v>15</v>
      </c>
      <c r="CV28">
        <v>15</v>
      </c>
      <c r="CW28">
        <v>15</v>
      </c>
      <c r="CX28">
        <v>15</v>
      </c>
      <c r="CY28">
        <v>15</v>
      </c>
      <c r="CZ28">
        <v>15</v>
      </c>
      <c r="DA28">
        <v>15</v>
      </c>
      <c r="DB28">
        <v>15</v>
      </c>
      <c r="DC28">
        <v>15</v>
      </c>
      <c r="DD28">
        <v>15</v>
      </c>
      <c r="DE28">
        <v>15</v>
      </c>
      <c r="DF28">
        <v>15</v>
      </c>
      <c r="DG28">
        <v>15</v>
      </c>
      <c r="DH28">
        <v>15</v>
      </c>
      <c r="DI28">
        <v>15</v>
      </c>
      <c r="DJ28">
        <v>15</v>
      </c>
      <c r="DK28">
        <v>15</v>
      </c>
      <c r="DL28">
        <v>15</v>
      </c>
      <c r="DM28">
        <v>15</v>
      </c>
      <c r="DN28">
        <v>15</v>
      </c>
      <c r="DO28">
        <v>15</v>
      </c>
      <c r="DP28">
        <v>15</v>
      </c>
      <c r="DQ28">
        <v>15</v>
      </c>
      <c r="DR28">
        <v>15</v>
      </c>
      <c r="DS28">
        <v>15</v>
      </c>
      <c r="DT28">
        <v>15</v>
      </c>
      <c r="DU28">
        <v>15</v>
      </c>
      <c r="DV28">
        <v>15</v>
      </c>
      <c r="DW28">
        <v>15</v>
      </c>
      <c r="DX28">
        <v>15</v>
      </c>
      <c r="DY28">
        <v>15</v>
      </c>
      <c r="DZ28">
        <v>15</v>
      </c>
      <c r="EA28">
        <v>15</v>
      </c>
      <c r="EB28">
        <v>15</v>
      </c>
      <c r="EC28">
        <v>15</v>
      </c>
      <c r="ED28">
        <v>15</v>
      </c>
      <c r="EE28">
        <v>15</v>
      </c>
      <c r="EF28">
        <v>15</v>
      </c>
      <c r="EG28">
        <v>15</v>
      </c>
      <c r="EH28">
        <v>15</v>
      </c>
      <c r="EI28">
        <v>15</v>
      </c>
      <c r="EJ28">
        <v>15</v>
      </c>
      <c r="EK28">
        <v>15</v>
      </c>
      <c r="EL28">
        <v>15</v>
      </c>
      <c r="EM28">
        <v>15</v>
      </c>
      <c r="EN28">
        <v>15</v>
      </c>
      <c r="EO28">
        <v>15</v>
      </c>
      <c r="EP28">
        <v>15</v>
      </c>
      <c r="EQ28">
        <v>15</v>
      </c>
      <c r="ER28">
        <v>15</v>
      </c>
      <c r="ES28">
        <v>15</v>
      </c>
      <c r="ET28">
        <v>15</v>
      </c>
      <c r="EU28">
        <v>15</v>
      </c>
      <c r="EV28">
        <v>15</v>
      </c>
      <c r="EW28">
        <v>15</v>
      </c>
      <c r="EX28">
        <v>15</v>
      </c>
      <c r="EY28">
        <v>15</v>
      </c>
      <c r="EZ28">
        <v>15</v>
      </c>
      <c r="FA28">
        <v>15</v>
      </c>
      <c r="FB28">
        <v>15</v>
      </c>
      <c r="FC28">
        <v>15</v>
      </c>
      <c r="FD28">
        <v>15</v>
      </c>
      <c r="FE28">
        <v>15</v>
      </c>
      <c r="FF28">
        <v>15</v>
      </c>
      <c r="FG28">
        <v>15</v>
      </c>
      <c r="FH28">
        <v>15</v>
      </c>
      <c r="FI28">
        <v>15</v>
      </c>
      <c r="FJ28">
        <v>15</v>
      </c>
      <c r="FK28">
        <v>15</v>
      </c>
      <c r="FL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  <c r="E29">
        <v>15</v>
      </c>
      <c r="F29">
        <v>15</v>
      </c>
      <c r="G29">
        <v>15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15</v>
      </c>
      <c r="N29">
        <v>15</v>
      </c>
      <c r="O29">
        <v>15</v>
      </c>
      <c r="P29">
        <v>15</v>
      </c>
      <c r="Q29">
        <v>15</v>
      </c>
      <c r="R29">
        <v>15</v>
      </c>
      <c r="S29">
        <v>15</v>
      </c>
      <c r="T29">
        <v>15</v>
      </c>
      <c r="U29">
        <v>15</v>
      </c>
      <c r="V29">
        <v>15</v>
      </c>
      <c r="W29">
        <v>15</v>
      </c>
      <c r="X29">
        <v>15</v>
      </c>
      <c r="Y29">
        <v>15</v>
      </c>
      <c r="Z29">
        <v>15</v>
      </c>
      <c r="AA29">
        <v>15</v>
      </c>
      <c r="AB29">
        <v>15</v>
      </c>
      <c r="AC29">
        <v>15</v>
      </c>
      <c r="AD29">
        <v>15</v>
      </c>
      <c r="AE29">
        <v>15</v>
      </c>
      <c r="AF29">
        <v>15</v>
      </c>
      <c r="AG29">
        <v>15</v>
      </c>
      <c r="AH29">
        <v>15</v>
      </c>
      <c r="AI29">
        <v>15</v>
      </c>
      <c r="AJ29">
        <v>15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15</v>
      </c>
      <c r="BB29">
        <v>15</v>
      </c>
      <c r="BC29">
        <v>15</v>
      </c>
      <c r="BD29">
        <v>15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>
        <v>15</v>
      </c>
      <c r="BR29">
        <v>15</v>
      </c>
      <c r="BS29">
        <v>15</v>
      </c>
      <c r="BT29">
        <v>15</v>
      </c>
      <c r="BU29">
        <v>15</v>
      </c>
      <c r="BV29">
        <v>15</v>
      </c>
      <c r="BW29">
        <v>15</v>
      </c>
      <c r="BX29">
        <v>15</v>
      </c>
      <c r="BY29">
        <v>15</v>
      </c>
      <c r="BZ29">
        <v>15</v>
      </c>
      <c r="CA29">
        <v>15</v>
      </c>
      <c r="CB29">
        <v>15</v>
      </c>
      <c r="CC29">
        <v>15</v>
      </c>
      <c r="CD29">
        <v>15</v>
      </c>
      <c r="CE29">
        <v>15</v>
      </c>
      <c r="CF29">
        <v>15</v>
      </c>
      <c r="CG29">
        <v>15</v>
      </c>
      <c r="CH29">
        <v>15</v>
      </c>
      <c r="CI29">
        <v>15</v>
      </c>
      <c r="CJ29">
        <v>15</v>
      </c>
      <c r="CK29">
        <v>15</v>
      </c>
      <c r="CL29">
        <v>15</v>
      </c>
      <c r="CM29">
        <v>15</v>
      </c>
      <c r="CN29">
        <v>15</v>
      </c>
      <c r="CO29">
        <v>15</v>
      </c>
      <c r="CP29">
        <v>15</v>
      </c>
      <c r="CQ29">
        <v>15</v>
      </c>
      <c r="CR29">
        <v>15</v>
      </c>
      <c r="CS29">
        <v>15</v>
      </c>
      <c r="CT29">
        <v>15</v>
      </c>
      <c r="CU29">
        <v>15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15</v>
      </c>
      <c r="DB29">
        <v>15</v>
      </c>
      <c r="DC29">
        <v>15</v>
      </c>
      <c r="DD29">
        <v>15</v>
      </c>
      <c r="DE29">
        <v>15</v>
      </c>
      <c r="DF29">
        <v>15</v>
      </c>
      <c r="DG29">
        <v>15</v>
      </c>
      <c r="DH29">
        <v>15</v>
      </c>
      <c r="DI29">
        <v>15</v>
      </c>
      <c r="DJ29">
        <v>15</v>
      </c>
      <c r="DK29">
        <v>15</v>
      </c>
      <c r="DL29">
        <v>15</v>
      </c>
      <c r="DM29">
        <v>15</v>
      </c>
      <c r="DN29">
        <v>15</v>
      </c>
      <c r="DO29">
        <v>15</v>
      </c>
      <c r="DP29">
        <v>15</v>
      </c>
      <c r="DQ29">
        <v>15</v>
      </c>
      <c r="DR29">
        <v>15</v>
      </c>
      <c r="DS29">
        <v>15</v>
      </c>
      <c r="DT29">
        <v>15</v>
      </c>
      <c r="DU29">
        <v>15</v>
      </c>
      <c r="DV29">
        <v>15</v>
      </c>
      <c r="DW29">
        <v>15</v>
      </c>
      <c r="DX29">
        <v>15</v>
      </c>
      <c r="DY29">
        <v>15</v>
      </c>
      <c r="DZ29">
        <v>15</v>
      </c>
      <c r="EA29">
        <v>15</v>
      </c>
      <c r="EB29">
        <v>15</v>
      </c>
      <c r="EC29">
        <v>15</v>
      </c>
      <c r="ED29">
        <v>15</v>
      </c>
      <c r="EE29">
        <v>15</v>
      </c>
      <c r="EF29">
        <v>15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15</v>
      </c>
      <c r="EQ29">
        <v>15</v>
      </c>
      <c r="ER29">
        <v>15</v>
      </c>
      <c r="ES29">
        <v>15</v>
      </c>
      <c r="ET29">
        <v>15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15</v>
      </c>
      <c r="FH29">
        <v>15</v>
      </c>
      <c r="FI29">
        <v>15</v>
      </c>
      <c r="FJ29">
        <v>15</v>
      </c>
      <c r="FK29">
        <v>15</v>
      </c>
      <c r="FL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  <c r="E30">
        <v>7.0000000000000007E-2</v>
      </c>
      <c r="F30">
        <v>7.0000000000000007E-2</v>
      </c>
      <c r="G30">
        <v>7.0000000000000007E-2</v>
      </c>
      <c r="H30">
        <v>7.0000000000000007E-2</v>
      </c>
      <c r="I30">
        <v>7.0000000000000007E-2</v>
      </c>
      <c r="J30">
        <v>7.0000000000000007E-2</v>
      </c>
      <c r="K30">
        <v>7.0000000000000007E-2</v>
      </c>
      <c r="L30">
        <v>7.0000000000000007E-2</v>
      </c>
      <c r="M30">
        <v>7.0000000000000007E-2</v>
      </c>
      <c r="N30">
        <v>7.0000000000000007E-2</v>
      </c>
      <c r="O30">
        <v>7.0000000000000007E-2</v>
      </c>
      <c r="P30">
        <v>7.0000000000000007E-2</v>
      </c>
      <c r="Q30">
        <v>7.0000000000000007E-2</v>
      </c>
      <c r="R30">
        <v>7.0000000000000007E-2</v>
      </c>
      <c r="S30">
        <v>7.0000000000000007E-2</v>
      </c>
      <c r="T30">
        <v>7.0000000000000007E-2</v>
      </c>
      <c r="U30">
        <v>7.0000000000000007E-2</v>
      </c>
      <c r="V30">
        <v>7.0000000000000007E-2</v>
      </c>
      <c r="W30">
        <v>7.0000000000000007E-2</v>
      </c>
      <c r="X30">
        <v>7.0000000000000007E-2</v>
      </c>
      <c r="Y30">
        <v>7.0000000000000007E-2</v>
      </c>
      <c r="Z30">
        <v>7.0000000000000007E-2</v>
      </c>
      <c r="AA30">
        <v>7.0000000000000007E-2</v>
      </c>
      <c r="AB30">
        <v>7.0000000000000007E-2</v>
      </c>
      <c r="AC30">
        <v>7.0000000000000007E-2</v>
      </c>
      <c r="AD30">
        <v>7.0000000000000007E-2</v>
      </c>
      <c r="AE30">
        <v>7.0000000000000007E-2</v>
      </c>
      <c r="AF30">
        <v>7.0000000000000007E-2</v>
      </c>
      <c r="AG30">
        <v>7.0000000000000007E-2</v>
      </c>
      <c r="AH30">
        <v>7.0000000000000007E-2</v>
      </c>
      <c r="AI30">
        <v>7.0000000000000007E-2</v>
      </c>
      <c r="AJ30">
        <v>7.0000000000000007E-2</v>
      </c>
      <c r="AK30">
        <v>7.0000000000000007E-2</v>
      </c>
      <c r="AL30">
        <v>7.0000000000000007E-2</v>
      </c>
      <c r="AM30">
        <v>7.0000000000000007E-2</v>
      </c>
      <c r="AN30">
        <v>7.0000000000000007E-2</v>
      </c>
      <c r="AO30">
        <v>7.0000000000000007E-2</v>
      </c>
      <c r="AP30">
        <v>7.0000000000000007E-2</v>
      </c>
      <c r="AQ30">
        <v>7.0000000000000007E-2</v>
      </c>
      <c r="AR30">
        <v>7.0000000000000007E-2</v>
      </c>
      <c r="AS30">
        <v>7.0000000000000007E-2</v>
      </c>
      <c r="AT30">
        <v>7.0000000000000007E-2</v>
      </c>
      <c r="AU30">
        <v>7.0000000000000007E-2</v>
      </c>
      <c r="AV30">
        <v>7.0000000000000007E-2</v>
      </c>
      <c r="AW30">
        <v>7.0000000000000007E-2</v>
      </c>
      <c r="AX30">
        <v>7.0000000000000007E-2</v>
      </c>
      <c r="AY30">
        <v>7.0000000000000007E-2</v>
      </c>
      <c r="AZ30">
        <v>7.0000000000000007E-2</v>
      </c>
      <c r="BA30">
        <v>7.0000000000000007E-2</v>
      </c>
      <c r="BB30">
        <v>7.0000000000000007E-2</v>
      </c>
      <c r="BC30">
        <v>7.0000000000000007E-2</v>
      </c>
      <c r="BD30">
        <v>7.0000000000000007E-2</v>
      </c>
      <c r="BE30">
        <v>7.0000000000000007E-2</v>
      </c>
      <c r="BF30">
        <v>7.0000000000000007E-2</v>
      </c>
      <c r="BG30">
        <v>7.0000000000000007E-2</v>
      </c>
      <c r="BH30">
        <v>7.0000000000000007E-2</v>
      </c>
      <c r="BI30">
        <v>7.0000000000000007E-2</v>
      </c>
      <c r="BJ30">
        <v>7.0000000000000007E-2</v>
      </c>
      <c r="BK30">
        <v>7.0000000000000007E-2</v>
      </c>
      <c r="BL30">
        <v>7.0000000000000007E-2</v>
      </c>
      <c r="BM30">
        <v>7.0000000000000007E-2</v>
      </c>
      <c r="BN30">
        <v>7.0000000000000007E-2</v>
      </c>
      <c r="BO30">
        <v>7.0000000000000007E-2</v>
      </c>
      <c r="BP30">
        <v>7.0000000000000007E-2</v>
      </c>
      <c r="BQ30">
        <v>7.0000000000000007E-2</v>
      </c>
      <c r="BR30">
        <v>7.0000000000000007E-2</v>
      </c>
      <c r="BS30">
        <v>7.0000000000000007E-2</v>
      </c>
      <c r="BT30">
        <v>7.0000000000000007E-2</v>
      </c>
      <c r="BU30">
        <v>7.0000000000000007E-2</v>
      </c>
      <c r="BV30">
        <v>7.0000000000000007E-2</v>
      </c>
      <c r="BW30">
        <v>7.0000000000000007E-2</v>
      </c>
      <c r="BX30">
        <v>7.0000000000000007E-2</v>
      </c>
      <c r="BY30">
        <v>7.0000000000000007E-2</v>
      </c>
      <c r="BZ30">
        <v>7.0000000000000007E-2</v>
      </c>
      <c r="CA30">
        <v>7.0000000000000007E-2</v>
      </c>
      <c r="CB30">
        <v>7.0000000000000007E-2</v>
      </c>
      <c r="CC30">
        <v>7.0000000000000007E-2</v>
      </c>
      <c r="CD30">
        <v>7.0000000000000007E-2</v>
      </c>
      <c r="CE30">
        <v>7.0000000000000007E-2</v>
      </c>
      <c r="CF30">
        <v>7.0000000000000007E-2</v>
      </c>
      <c r="CG30">
        <v>7.0000000000000007E-2</v>
      </c>
      <c r="CH30">
        <v>7.0000000000000007E-2</v>
      </c>
      <c r="CI30">
        <v>7.0000000000000007E-2</v>
      </c>
      <c r="CJ30">
        <v>7.0000000000000007E-2</v>
      </c>
      <c r="CK30">
        <v>7.0000000000000007E-2</v>
      </c>
      <c r="CL30">
        <v>7.0000000000000007E-2</v>
      </c>
      <c r="CM30">
        <v>7.0000000000000007E-2</v>
      </c>
      <c r="CN30">
        <v>7.0000000000000007E-2</v>
      </c>
      <c r="CO30">
        <v>7.0000000000000007E-2</v>
      </c>
      <c r="CP30">
        <v>7.0000000000000007E-2</v>
      </c>
      <c r="CQ30">
        <v>7.0000000000000007E-2</v>
      </c>
      <c r="CR30">
        <v>7.0000000000000007E-2</v>
      </c>
      <c r="CS30">
        <v>7.0000000000000007E-2</v>
      </c>
      <c r="CT30">
        <v>7.0000000000000007E-2</v>
      </c>
      <c r="CU30">
        <v>7.0000000000000007E-2</v>
      </c>
      <c r="CV30">
        <v>7.0000000000000007E-2</v>
      </c>
      <c r="CW30">
        <v>7.0000000000000007E-2</v>
      </c>
      <c r="CX30">
        <v>7.0000000000000007E-2</v>
      </c>
      <c r="CY30">
        <v>7.0000000000000007E-2</v>
      </c>
      <c r="CZ30">
        <v>7.0000000000000007E-2</v>
      </c>
      <c r="DA30">
        <v>7.0000000000000007E-2</v>
      </c>
      <c r="DB30">
        <v>7.0000000000000007E-2</v>
      </c>
      <c r="DC30">
        <v>7.0000000000000007E-2</v>
      </c>
      <c r="DD30">
        <v>7.0000000000000007E-2</v>
      </c>
      <c r="DE30">
        <v>7.0000000000000007E-2</v>
      </c>
      <c r="DF30">
        <v>7.0000000000000007E-2</v>
      </c>
      <c r="DG30">
        <v>7.0000000000000007E-2</v>
      </c>
      <c r="DH30">
        <v>7.0000000000000007E-2</v>
      </c>
      <c r="DI30">
        <v>7.0000000000000007E-2</v>
      </c>
      <c r="DJ30">
        <v>7.0000000000000007E-2</v>
      </c>
      <c r="DK30">
        <v>7.0000000000000007E-2</v>
      </c>
      <c r="DL30">
        <v>7.0000000000000007E-2</v>
      </c>
      <c r="DM30">
        <v>7.0000000000000007E-2</v>
      </c>
      <c r="DN30">
        <v>7.0000000000000007E-2</v>
      </c>
      <c r="DO30">
        <v>7.0000000000000007E-2</v>
      </c>
      <c r="DP30">
        <v>7.0000000000000007E-2</v>
      </c>
      <c r="DQ30">
        <v>7.0000000000000007E-2</v>
      </c>
      <c r="DR30">
        <v>7.0000000000000007E-2</v>
      </c>
      <c r="DS30">
        <v>7.0000000000000007E-2</v>
      </c>
      <c r="DT30">
        <v>7.0000000000000007E-2</v>
      </c>
      <c r="DU30">
        <v>7.0000000000000007E-2</v>
      </c>
      <c r="DV30">
        <v>7.0000000000000007E-2</v>
      </c>
      <c r="DW30">
        <v>7.0000000000000007E-2</v>
      </c>
      <c r="DX30">
        <v>7.0000000000000007E-2</v>
      </c>
      <c r="DY30">
        <v>7.0000000000000007E-2</v>
      </c>
      <c r="DZ30">
        <v>7.0000000000000007E-2</v>
      </c>
      <c r="EA30">
        <v>7.0000000000000007E-2</v>
      </c>
      <c r="EB30">
        <v>7.0000000000000007E-2</v>
      </c>
      <c r="EC30">
        <v>7.0000000000000007E-2</v>
      </c>
      <c r="ED30">
        <v>7.0000000000000007E-2</v>
      </c>
      <c r="EE30">
        <v>7.0000000000000007E-2</v>
      </c>
      <c r="EF30">
        <v>7.0000000000000007E-2</v>
      </c>
      <c r="EG30">
        <v>7.0000000000000007E-2</v>
      </c>
      <c r="EH30">
        <v>7.0000000000000007E-2</v>
      </c>
      <c r="EI30">
        <v>7.0000000000000007E-2</v>
      </c>
      <c r="EJ30">
        <v>7.0000000000000007E-2</v>
      </c>
      <c r="EK30">
        <v>7.0000000000000007E-2</v>
      </c>
      <c r="EL30">
        <v>7.0000000000000007E-2</v>
      </c>
      <c r="EM30">
        <v>7.0000000000000007E-2</v>
      </c>
      <c r="EN30">
        <v>7.0000000000000007E-2</v>
      </c>
      <c r="EO30">
        <v>7.0000000000000007E-2</v>
      </c>
      <c r="EP30">
        <v>7.0000000000000007E-2</v>
      </c>
      <c r="EQ30">
        <v>7.0000000000000007E-2</v>
      </c>
      <c r="ER30">
        <v>7.0000000000000007E-2</v>
      </c>
      <c r="ES30">
        <v>7.0000000000000007E-2</v>
      </c>
      <c r="ET30">
        <v>7.0000000000000007E-2</v>
      </c>
      <c r="EU30">
        <v>7.0000000000000007E-2</v>
      </c>
      <c r="EV30">
        <v>7.0000000000000007E-2</v>
      </c>
      <c r="EW30">
        <v>7.0000000000000007E-2</v>
      </c>
      <c r="EX30">
        <v>7.0000000000000007E-2</v>
      </c>
      <c r="EY30">
        <v>7.0000000000000007E-2</v>
      </c>
      <c r="EZ30">
        <v>7.0000000000000007E-2</v>
      </c>
      <c r="FA30">
        <v>7.0000000000000007E-2</v>
      </c>
      <c r="FB30">
        <v>7.0000000000000007E-2</v>
      </c>
      <c r="FC30">
        <v>7.0000000000000007E-2</v>
      </c>
      <c r="FD30">
        <v>7.0000000000000007E-2</v>
      </c>
      <c r="FE30">
        <v>7.0000000000000007E-2</v>
      </c>
      <c r="FF30">
        <v>7.0000000000000007E-2</v>
      </c>
      <c r="FG30">
        <v>7.0000000000000007E-2</v>
      </c>
      <c r="FH30">
        <v>7.0000000000000007E-2</v>
      </c>
      <c r="FI30">
        <v>7.0000000000000007E-2</v>
      </c>
      <c r="FJ30">
        <v>7.0000000000000007E-2</v>
      </c>
      <c r="FK30">
        <v>7.0000000000000007E-2</v>
      </c>
      <c r="FL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  <c r="E31">
        <v>7.0000000000000007E-2</v>
      </c>
      <c r="F31">
        <v>7.0000000000000007E-2</v>
      </c>
      <c r="G31">
        <v>7.0000000000000007E-2</v>
      </c>
      <c r="H31">
        <v>7.0000000000000007E-2</v>
      </c>
      <c r="I31">
        <v>7.0000000000000007E-2</v>
      </c>
      <c r="J31">
        <v>7.0000000000000007E-2</v>
      </c>
      <c r="K31">
        <v>7.0000000000000007E-2</v>
      </c>
      <c r="L31">
        <v>7.0000000000000007E-2</v>
      </c>
      <c r="M31">
        <v>7.0000000000000007E-2</v>
      </c>
      <c r="N31">
        <v>7.0000000000000007E-2</v>
      </c>
      <c r="O31">
        <v>7.0000000000000007E-2</v>
      </c>
      <c r="P31">
        <v>7.0000000000000007E-2</v>
      </c>
      <c r="Q31">
        <v>7.0000000000000007E-2</v>
      </c>
      <c r="R31">
        <v>7.0000000000000007E-2</v>
      </c>
      <c r="S31">
        <v>7.0000000000000007E-2</v>
      </c>
      <c r="T31">
        <v>7.0000000000000007E-2</v>
      </c>
      <c r="U31">
        <v>7.0000000000000007E-2</v>
      </c>
      <c r="V31">
        <v>7.0000000000000007E-2</v>
      </c>
      <c r="W31">
        <v>7.0000000000000007E-2</v>
      </c>
      <c r="X31">
        <v>7.0000000000000007E-2</v>
      </c>
      <c r="Y31">
        <v>7.0000000000000007E-2</v>
      </c>
      <c r="Z31">
        <v>7.0000000000000007E-2</v>
      </c>
      <c r="AA31">
        <v>7.0000000000000007E-2</v>
      </c>
      <c r="AB31">
        <v>7.0000000000000007E-2</v>
      </c>
      <c r="AC31">
        <v>7.0000000000000007E-2</v>
      </c>
      <c r="AD31">
        <v>7.0000000000000007E-2</v>
      </c>
      <c r="AE31">
        <v>7.0000000000000007E-2</v>
      </c>
      <c r="AF31">
        <v>7.0000000000000007E-2</v>
      </c>
      <c r="AG31">
        <v>7.0000000000000007E-2</v>
      </c>
      <c r="AH31">
        <v>7.0000000000000007E-2</v>
      </c>
      <c r="AI31">
        <v>7.0000000000000007E-2</v>
      </c>
      <c r="AJ31">
        <v>7.0000000000000007E-2</v>
      </c>
      <c r="AK31">
        <v>7.0000000000000007E-2</v>
      </c>
      <c r="AL31">
        <v>7.0000000000000007E-2</v>
      </c>
      <c r="AM31">
        <v>7.0000000000000007E-2</v>
      </c>
      <c r="AN31">
        <v>7.0000000000000007E-2</v>
      </c>
      <c r="AO31">
        <v>7.0000000000000007E-2</v>
      </c>
      <c r="AP31">
        <v>7.0000000000000007E-2</v>
      </c>
      <c r="AQ31">
        <v>7.0000000000000007E-2</v>
      </c>
      <c r="AR31">
        <v>7.0000000000000007E-2</v>
      </c>
      <c r="AS31">
        <v>7.0000000000000007E-2</v>
      </c>
      <c r="AT31">
        <v>7.0000000000000007E-2</v>
      </c>
      <c r="AU31">
        <v>7.0000000000000007E-2</v>
      </c>
      <c r="AV31">
        <v>7.0000000000000007E-2</v>
      </c>
      <c r="AW31">
        <v>7.0000000000000007E-2</v>
      </c>
      <c r="AX31">
        <v>7.0000000000000007E-2</v>
      </c>
      <c r="AY31">
        <v>7.0000000000000007E-2</v>
      </c>
      <c r="AZ31">
        <v>7.0000000000000007E-2</v>
      </c>
      <c r="BA31">
        <v>7.0000000000000007E-2</v>
      </c>
      <c r="BB31">
        <v>7.0000000000000007E-2</v>
      </c>
      <c r="BC31">
        <v>7.0000000000000007E-2</v>
      </c>
      <c r="BD31">
        <v>7.0000000000000007E-2</v>
      </c>
      <c r="BE31">
        <v>7.0000000000000007E-2</v>
      </c>
      <c r="BF31">
        <v>7.0000000000000007E-2</v>
      </c>
      <c r="BG31">
        <v>7.0000000000000007E-2</v>
      </c>
      <c r="BH31">
        <v>7.0000000000000007E-2</v>
      </c>
      <c r="BI31">
        <v>7.0000000000000007E-2</v>
      </c>
      <c r="BJ31">
        <v>7.0000000000000007E-2</v>
      </c>
      <c r="BK31">
        <v>7.0000000000000007E-2</v>
      </c>
      <c r="BL31">
        <v>7.0000000000000007E-2</v>
      </c>
      <c r="BM31">
        <v>7.0000000000000007E-2</v>
      </c>
      <c r="BN31">
        <v>7.0000000000000007E-2</v>
      </c>
      <c r="BO31">
        <v>7.0000000000000007E-2</v>
      </c>
      <c r="BP31">
        <v>7.0000000000000007E-2</v>
      </c>
      <c r="BQ31">
        <v>7.0000000000000007E-2</v>
      </c>
      <c r="BR31">
        <v>7.0000000000000007E-2</v>
      </c>
      <c r="BS31">
        <v>7.0000000000000007E-2</v>
      </c>
      <c r="BT31">
        <v>7.0000000000000007E-2</v>
      </c>
      <c r="BU31">
        <v>7.0000000000000007E-2</v>
      </c>
      <c r="BV31">
        <v>7.0000000000000007E-2</v>
      </c>
      <c r="BW31">
        <v>7.0000000000000007E-2</v>
      </c>
      <c r="BX31">
        <v>7.0000000000000007E-2</v>
      </c>
      <c r="BY31">
        <v>7.0000000000000007E-2</v>
      </c>
      <c r="BZ31">
        <v>7.0000000000000007E-2</v>
      </c>
      <c r="CA31">
        <v>7.0000000000000007E-2</v>
      </c>
      <c r="CB31">
        <v>7.0000000000000007E-2</v>
      </c>
      <c r="CC31">
        <v>7.0000000000000007E-2</v>
      </c>
      <c r="CD31">
        <v>7.0000000000000007E-2</v>
      </c>
      <c r="CE31">
        <v>7.0000000000000007E-2</v>
      </c>
      <c r="CF31">
        <v>7.0000000000000007E-2</v>
      </c>
      <c r="CG31">
        <v>7.0000000000000007E-2</v>
      </c>
      <c r="CH31">
        <v>7.0000000000000007E-2</v>
      </c>
      <c r="CI31">
        <v>7.0000000000000007E-2</v>
      </c>
      <c r="CJ31">
        <v>7.0000000000000007E-2</v>
      </c>
      <c r="CK31">
        <v>7.0000000000000007E-2</v>
      </c>
      <c r="CL31">
        <v>7.0000000000000007E-2</v>
      </c>
      <c r="CM31">
        <v>7.0000000000000007E-2</v>
      </c>
      <c r="CN31">
        <v>7.0000000000000007E-2</v>
      </c>
      <c r="CO31">
        <v>7.0000000000000007E-2</v>
      </c>
      <c r="CP31">
        <v>7.0000000000000007E-2</v>
      </c>
      <c r="CQ31">
        <v>7.0000000000000007E-2</v>
      </c>
      <c r="CR31">
        <v>7.0000000000000007E-2</v>
      </c>
      <c r="CS31">
        <v>7.0000000000000007E-2</v>
      </c>
      <c r="CT31">
        <v>7.0000000000000007E-2</v>
      </c>
      <c r="CU31">
        <v>7.0000000000000007E-2</v>
      </c>
      <c r="CV31">
        <v>7.0000000000000007E-2</v>
      </c>
      <c r="CW31">
        <v>7.0000000000000007E-2</v>
      </c>
      <c r="CX31">
        <v>7.0000000000000007E-2</v>
      </c>
      <c r="CY31">
        <v>7.0000000000000007E-2</v>
      </c>
      <c r="CZ31">
        <v>7.0000000000000007E-2</v>
      </c>
      <c r="DA31">
        <v>7.0000000000000007E-2</v>
      </c>
      <c r="DB31">
        <v>7.0000000000000007E-2</v>
      </c>
      <c r="DC31">
        <v>7.0000000000000007E-2</v>
      </c>
      <c r="DD31">
        <v>7.0000000000000007E-2</v>
      </c>
      <c r="DE31">
        <v>7.0000000000000007E-2</v>
      </c>
      <c r="DF31">
        <v>7.0000000000000007E-2</v>
      </c>
      <c r="DG31">
        <v>7.0000000000000007E-2</v>
      </c>
      <c r="DH31">
        <v>7.0000000000000007E-2</v>
      </c>
      <c r="DI31">
        <v>7.0000000000000007E-2</v>
      </c>
      <c r="DJ31">
        <v>7.0000000000000007E-2</v>
      </c>
      <c r="DK31">
        <v>7.0000000000000007E-2</v>
      </c>
      <c r="DL31">
        <v>7.0000000000000007E-2</v>
      </c>
      <c r="DM31">
        <v>7.0000000000000007E-2</v>
      </c>
      <c r="DN31">
        <v>7.0000000000000007E-2</v>
      </c>
      <c r="DO31">
        <v>7.0000000000000007E-2</v>
      </c>
      <c r="DP31">
        <v>7.0000000000000007E-2</v>
      </c>
      <c r="DQ31">
        <v>7.0000000000000007E-2</v>
      </c>
      <c r="DR31">
        <v>7.0000000000000007E-2</v>
      </c>
      <c r="DS31">
        <v>7.0000000000000007E-2</v>
      </c>
      <c r="DT31">
        <v>7.0000000000000007E-2</v>
      </c>
      <c r="DU31">
        <v>7.0000000000000007E-2</v>
      </c>
      <c r="DV31">
        <v>7.0000000000000007E-2</v>
      </c>
      <c r="DW31">
        <v>7.0000000000000007E-2</v>
      </c>
      <c r="DX31">
        <v>7.0000000000000007E-2</v>
      </c>
      <c r="DY31">
        <v>7.0000000000000007E-2</v>
      </c>
      <c r="DZ31">
        <v>7.0000000000000007E-2</v>
      </c>
      <c r="EA31">
        <v>7.0000000000000007E-2</v>
      </c>
      <c r="EB31">
        <v>7.0000000000000007E-2</v>
      </c>
      <c r="EC31">
        <v>7.0000000000000007E-2</v>
      </c>
      <c r="ED31">
        <v>7.0000000000000007E-2</v>
      </c>
      <c r="EE31">
        <v>7.0000000000000007E-2</v>
      </c>
      <c r="EF31">
        <v>7.0000000000000007E-2</v>
      </c>
      <c r="EG31">
        <v>7.0000000000000007E-2</v>
      </c>
      <c r="EH31">
        <v>7.0000000000000007E-2</v>
      </c>
      <c r="EI31">
        <v>7.0000000000000007E-2</v>
      </c>
      <c r="EJ31">
        <v>7.0000000000000007E-2</v>
      </c>
      <c r="EK31">
        <v>7.0000000000000007E-2</v>
      </c>
      <c r="EL31">
        <v>7.0000000000000007E-2</v>
      </c>
      <c r="EM31">
        <v>7.0000000000000007E-2</v>
      </c>
      <c r="EN31">
        <v>7.0000000000000007E-2</v>
      </c>
      <c r="EO31">
        <v>7.0000000000000007E-2</v>
      </c>
      <c r="EP31">
        <v>7.0000000000000007E-2</v>
      </c>
      <c r="EQ31">
        <v>7.0000000000000007E-2</v>
      </c>
      <c r="ER31">
        <v>7.0000000000000007E-2</v>
      </c>
      <c r="ES31">
        <v>7.0000000000000007E-2</v>
      </c>
      <c r="ET31">
        <v>7.0000000000000007E-2</v>
      </c>
      <c r="EU31">
        <v>7.0000000000000007E-2</v>
      </c>
      <c r="EV31">
        <v>7.0000000000000007E-2</v>
      </c>
      <c r="EW31">
        <v>7.0000000000000007E-2</v>
      </c>
      <c r="EX31">
        <v>7.0000000000000007E-2</v>
      </c>
      <c r="EY31">
        <v>7.0000000000000007E-2</v>
      </c>
      <c r="EZ31">
        <v>7.0000000000000007E-2</v>
      </c>
      <c r="FA31">
        <v>7.0000000000000007E-2</v>
      </c>
      <c r="FB31">
        <v>7.0000000000000007E-2</v>
      </c>
      <c r="FC31">
        <v>7.0000000000000007E-2</v>
      </c>
      <c r="FD31">
        <v>7.0000000000000007E-2</v>
      </c>
      <c r="FE31">
        <v>7.0000000000000007E-2</v>
      </c>
      <c r="FF31">
        <v>7.0000000000000007E-2</v>
      </c>
      <c r="FG31">
        <v>7.0000000000000007E-2</v>
      </c>
      <c r="FH31">
        <v>7.0000000000000007E-2</v>
      </c>
      <c r="FI31">
        <v>7.0000000000000007E-2</v>
      </c>
      <c r="FJ31">
        <v>7.0000000000000007E-2</v>
      </c>
      <c r="FK31">
        <v>7.0000000000000007E-2</v>
      </c>
      <c r="FL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  <c r="E32">
        <v>7.0000000000000007E-2</v>
      </c>
      <c r="F32">
        <v>7.0000000000000007E-2</v>
      </c>
      <c r="G32">
        <v>7.0000000000000007E-2</v>
      </c>
      <c r="H32">
        <v>7.0000000000000007E-2</v>
      </c>
      <c r="I32">
        <v>7.0000000000000007E-2</v>
      </c>
      <c r="J32">
        <v>7.0000000000000007E-2</v>
      </c>
      <c r="K32">
        <v>7.0000000000000007E-2</v>
      </c>
      <c r="L32">
        <v>7.0000000000000007E-2</v>
      </c>
      <c r="M32">
        <v>7.0000000000000007E-2</v>
      </c>
      <c r="N32">
        <v>7.0000000000000007E-2</v>
      </c>
      <c r="O32">
        <v>7.0000000000000007E-2</v>
      </c>
      <c r="P32">
        <v>7.0000000000000007E-2</v>
      </c>
      <c r="Q32">
        <v>7.0000000000000007E-2</v>
      </c>
      <c r="R32">
        <v>7.0000000000000007E-2</v>
      </c>
      <c r="S32">
        <v>7.0000000000000007E-2</v>
      </c>
      <c r="T32">
        <v>7.0000000000000007E-2</v>
      </c>
      <c r="U32">
        <v>7.0000000000000007E-2</v>
      </c>
      <c r="V32">
        <v>7.0000000000000007E-2</v>
      </c>
      <c r="W32">
        <v>7.0000000000000007E-2</v>
      </c>
      <c r="X32">
        <v>7.0000000000000007E-2</v>
      </c>
      <c r="Y32">
        <v>7.0000000000000007E-2</v>
      </c>
      <c r="Z32">
        <v>7.0000000000000007E-2</v>
      </c>
      <c r="AA32">
        <v>7.0000000000000007E-2</v>
      </c>
      <c r="AB32">
        <v>7.0000000000000007E-2</v>
      </c>
      <c r="AC32">
        <v>7.0000000000000007E-2</v>
      </c>
      <c r="AD32">
        <v>7.0000000000000007E-2</v>
      </c>
      <c r="AE32">
        <v>7.0000000000000007E-2</v>
      </c>
      <c r="AF32">
        <v>7.0000000000000007E-2</v>
      </c>
      <c r="AG32">
        <v>7.0000000000000007E-2</v>
      </c>
      <c r="AH32">
        <v>7.0000000000000007E-2</v>
      </c>
      <c r="AI32">
        <v>7.0000000000000007E-2</v>
      </c>
      <c r="AJ32">
        <v>7.0000000000000007E-2</v>
      </c>
      <c r="AK32">
        <v>7.0000000000000007E-2</v>
      </c>
      <c r="AL32">
        <v>7.0000000000000007E-2</v>
      </c>
      <c r="AM32">
        <v>7.0000000000000007E-2</v>
      </c>
      <c r="AN32">
        <v>7.0000000000000007E-2</v>
      </c>
      <c r="AO32">
        <v>7.0000000000000007E-2</v>
      </c>
      <c r="AP32">
        <v>7.0000000000000007E-2</v>
      </c>
      <c r="AQ32">
        <v>7.0000000000000007E-2</v>
      </c>
      <c r="AR32">
        <v>7.0000000000000007E-2</v>
      </c>
      <c r="AS32">
        <v>7.0000000000000007E-2</v>
      </c>
      <c r="AT32">
        <v>7.0000000000000007E-2</v>
      </c>
      <c r="AU32">
        <v>7.0000000000000007E-2</v>
      </c>
      <c r="AV32">
        <v>7.0000000000000007E-2</v>
      </c>
      <c r="AW32">
        <v>7.0000000000000007E-2</v>
      </c>
      <c r="AX32">
        <v>7.0000000000000007E-2</v>
      </c>
      <c r="AY32">
        <v>7.0000000000000007E-2</v>
      </c>
      <c r="AZ32">
        <v>7.0000000000000007E-2</v>
      </c>
      <c r="BA32">
        <v>7.0000000000000007E-2</v>
      </c>
      <c r="BB32">
        <v>7.0000000000000007E-2</v>
      </c>
      <c r="BC32">
        <v>7.0000000000000007E-2</v>
      </c>
      <c r="BD32">
        <v>7.0000000000000007E-2</v>
      </c>
      <c r="BE32">
        <v>7.0000000000000007E-2</v>
      </c>
      <c r="BF32">
        <v>7.0000000000000007E-2</v>
      </c>
      <c r="BG32">
        <v>7.0000000000000007E-2</v>
      </c>
      <c r="BH32">
        <v>7.0000000000000007E-2</v>
      </c>
      <c r="BI32">
        <v>7.0000000000000007E-2</v>
      </c>
      <c r="BJ32">
        <v>7.0000000000000007E-2</v>
      </c>
      <c r="BK32">
        <v>7.0000000000000007E-2</v>
      </c>
      <c r="BL32">
        <v>7.0000000000000007E-2</v>
      </c>
      <c r="BM32">
        <v>7.0000000000000007E-2</v>
      </c>
      <c r="BN32">
        <v>7.0000000000000007E-2</v>
      </c>
      <c r="BO32">
        <v>7.0000000000000007E-2</v>
      </c>
      <c r="BP32">
        <v>7.0000000000000007E-2</v>
      </c>
      <c r="BQ32">
        <v>7.0000000000000007E-2</v>
      </c>
      <c r="BR32">
        <v>7.0000000000000007E-2</v>
      </c>
      <c r="BS32">
        <v>7.0000000000000007E-2</v>
      </c>
      <c r="BT32">
        <v>7.0000000000000007E-2</v>
      </c>
      <c r="BU32">
        <v>7.0000000000000007E-2</v>
      </c>
      <c r="BV32">
        <v>7.0000000000000007E-2</v>
      </c>
      <c r="BW32">
        <v>7.0000000000000007E-2</v>
      </c>
      <c r="BX32">
        <v>7.0000000000000007E-2</v>
      </c>
      <c r="BY32">
        <v>7.0000000000000007E-2</v>
      </c>
      <c r="BZ32">
        <v>7.0000000000000007E-2</v>
      </c>
      <c r="CA32">
        <v>7.0000000000000007E-2</v>
      </c>
      <c r="CB32">
        <v>7.0000000000000007E-2</v>
      </c>
      <c r="CC32">
        <v>7.0000000000000007E-2</v>
      </c>
      <c r="CD32">
        <v>7.0000000000000007E-2</v>
      </c>
      <c r="CE32">
        <v>7.0000000000000007E-2</v>
      </c>
      <c r="CF32">
        <v>7.0000000000000007E-2</v>
      </c>
      <c r="CG32">
        <v>7.0000000000000007E-2</v>
      </c>
      <c r="CH32">
        <v>7.0000000000000007E-2</v>
      </c>
      <c r="CI32">
        <v>7.0000000000000007E-2</v>
      </c>
      <c r="CJ32">
        <v>7.0000000000000007E-2</v>
      </c>
      <c r="CK32">
        <v>7.0000000000000007E-2</v>
      </c>
      <c r="CL32">
        <v>7.0000000000000007E-2</v>
      </c>
      <c r="CM32">
        <v>7.0000000000000007E-2</v>
      </c>
      <c r="CN32">
        <v>7.0000000000000007E-2</v>
      </c>
      <c r="CO32">
        <v>7.0000000000000007E-2</v>
      </c>
      <c r="CP32">
        <v>7.0000000000000007E-2</v>
      </c>
      <c r="CQ32">
        <v>7.0000000000000007E-2</v>
      </c>
      <c r="CR32">
        <v>7.0000000000000007E-2</v>
      </c>
      <c r="CS32">
        <v>7.0000000000000007E-2</v>
      </c>
      <c r="CT32">
        <v>7.0000000000000007E-2</v>
      </c>
      <c r="CU32">
        <v>7.0000000000000007E-2</v>
      </c>
      <c r="CV32">
        <v>7.0000000000000007E-2</v>
      </c>
      <c r="CW32">
        <v>7.0000000000000007E-2</v>
      </c>
      <c r="CX32">
        <v>7.0000000000000007E-2</v>
      </c>
      <c r="CY32">
        <v>7.0000000000000007E-2</v>
      </c>
      <c r="CZ32">
        <v>7.0000000000000007E-2</v>
      </c>
      <c r="DA32">
        <v>7.0000000000000007E-2</v>
      </c>
      <c r="DB32">
        <v>7.0000000000000007E-2</v>
      </c>
      <c r="DC32">
        <v>7.0000000000000007E-2</v>
      </c>
      <c r="DD32">
        <v>7.0000000000000007E-2</v>
      </c>
      <c r="DE32">
        <v>7.0000000000000007E-2</v>
      </c>
      <c r="DF32">
        <v>7.0000000000000007E-2</v>
      </c>
      <c r="DG32">
        <v>7.0000000000000007E-2</v>
      </c>
      <c r="DH32">
        <v>7.0000000000000007E-2</v>
      </c>
      <c r="DI32">
        <v>7.0000000000000007E-2</v>
      </c>
      <c r="DJ32">
        <v>7.0000000000000007E-2</v>
      </c>
      <c r="DK32">
        <v>7.0000000000000007E-2</v>
      </c>
      <c r="DL32">
        <v>7.0000000000000007E-2</v>
      </c>
      <c r="DM32">
        <v>7.0000000000000007E-2</v>
      </c>
      <c r="DN32">
        <v>7.0000000000000007E-2</v>
      </c>
      <c r="DO32">
        <v>7.0000000000000007E-2</v>
      </c>
      <c r="DP32">
        <v>7.0000000000000007E-2</v>
      </c>
      <c r="DQ32">
        <v>7.0000000000000007E-2</v>
      </c>
      <c r="DR32">
        <v>7.0000000000000007E-2</v>
      </c>
      <c r="DS32">
        <v>7.0000000000000007E-2</v>
      </c>
      <c r="DT32">
        <v>7.0000000000000007E-2</v>
      </c>
      <c r="DU32">
        <v>7.0000000000000007E-2</v>
      </c>
      <c r="DV32">
        <v>7.0000000000000007E-2</v>
      </c>
      <c r="DW32">
        <v>7.0000000000000007E-2</v>
      </c>
      <c r="DX32">
        <v>7.0000000000000007E-2</v>
      </c>
      <c r="DY32">
        <v>7.0000000000000007E-2</v>
      </c>
      <c r="DZ32">
        <v>7.0000000000000007E-2</v>
      </c>
      <c r="EA32">
        <v>7.0000000000000007E-2</v>
      </c>
      <c r="EB32">
        <v>7.0000000000000007E-2</v>
      </c>
      <c r="EC32">
        <v>7.0000000000000007E-2</v>
      </c>
      <c r="ED32">
        <v>7.0000000000000007E-2</v>
      </c>
      <c r="EE32">
        <v>7.0000000000000007E-2</v>
      </c>
      <c r="EF32">
        <v>7.0000000000000007E-2</v>
      </c>
      <c r="EG32">
        <v>7.0000000000000007E-2</v>
      </c>
      <c r="EH32">
        <v>7.0000000000000007E-2</v>
      </c>
      <c r="EI32">
        <v>7.0000000000000007E-2</v>
      </c>
      <c r="EJ32">
        <v>7.0000000000000007E-2</v>
      </c>
      <c r="EK32">
        <v>7.0000000000000007E-2</v>
      </c>
      <c r="EL32">
        <v>7.0000000000000007E-2</v>
      </c>
      <c r="EM32">
        <v>7.0000000000000007E-2</v>
      </c>
      <c r="EN32">
        <v>7.0000000000000007E-2</v>
      </c>
      <c r="EO32">
        <v>7.0000000000000007E-2</v>
      </c>
      <c r="EP32">
        <v>7.0000000000000007E-2</v>
      </c>
      <c r="EQ32">
        <v>7.0000000000000007E-2</v>
      </c>
      <c r="ER32">
        <v>7.0000000000000007E-2</v>
      </c>
      <c r="ES32">
        <v>7.0000000000000007E-2</v>
      </c>
      <c r="ET32">
        <v>7.0000000000000007E-2</v>
      </c>
      <c r="EU32">
        <v>7.0000000000000007E-2</v>
      </c>
      <c r="EV32">
        <v>7.0000000000000007E-2</v>
      </c>
      <c r="EW32">
        <v>7.0000000000000007E-2</v>
      </c>
      <c r="EX32">
        <v>7.0000000000000007E-2</v>
      </c>
      <c r="EY32">
        <v>7.0000000000000007E-2</v>
      </c>
      <c r="EZ32">
        <v>7.0000000000000007E-2</v>
      </c>
      <c r="FA32">
        <v>7.0000000000000007E-2</v>
      </c>
      <c r="FB32">
        <v>7.0000000000000007E-2</v>
      </c>
      <c r="FC32">
        <v>7.0000000000000007E-2</v>
      </c>
      <c r="FD32">
        <v>7.0000000000000007E-2</v>
      </c>
      <c r="FE32">
        <v>7.0000000000000007E-2</v>
      </c>
      <c r="FF32">
        <v>7.0000000000000007E-2</v>
      </c>
      <c r="FG32">
        <v>7.0000000000000007E-2</v>
      </c>
      <c r="FH32">
        <v>7.0000000000000007E-2</v>
      </c>
      <c r="FI32">
        <v>7.0000000000000007E-2</v>
      </c>
      <c r="FJ32">
        <v>7.0000000000000007E-2</v>
      </c>
      <c r="FK32">
        <v>7.0000000000000007E-2</v>
      </c>
      <c r="FL32">
        <v>7.0000000000000007E-2</v>
      </c>
    </row>
    <row r="33" spans="1:168" x14ac:dyDescent="0.3">
      <c r="A33" t="s">
        <v>30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</row>
    <row r="34" spans="1:168" x14ac:dyDescent="0.3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</row>
    <row r="35" spans="1:168" x14ac:dyDescent="0.3">
      <c r="A35" t="s">
        <v>32</v>
      </c>
      <c r="B35" s="3">
        <f>B40/1000/24/INDEX($B$58:$C$58,1,MATCH(B$43,$B$53:$C$53,0))/INDEX($B$57:$C$57,1,MATCH(B$43,$B$53:$C$53,0))/INDEX($B$54:$C$54,1,MATCH(B$43,$B$53:$C$53,0))-B47</f>
        <v>0.27182960301570125</v>
      </c>
      <c r="C35" s="3">
        <f t="shared" ref="C35:BN35" si="24">C40/1000/24/INDEX($B$58:$C$58,1,MATCH(C$43,$B$53:$C$53,0))/INDEX($B$57:$C$57,1,MATCH(C$43,$B$53:$C$53,0))/INDEX($B$54:$C$54,1,MATCH(C$43,$B$53:$C$53,0))-C47</f>
        <v>0.31484763907516666</v>
      </c>
      <c r="D35" s="3">
        <f t="shared" si="24"/>
        <v>0.1773773598331545</v>
      </c>
      <c r="E35" s="3">
        <f t="shared" si="24"/>
        <v>0.19044023810552366</v>
      </c>
      <c r="F35" s="3">
        <f t="shared" si="24"/>
        <v>0.13803551249432033</v>
      </c>
      <c r="G35" s="3">
        <f t="shared" si="24"/>
        <v>0.17548153473094452</v>
      </c>
      <c r="H35" s="3">
        <f t="shared" si="24"/>
        <v>6.9386844245981738E-2</v>
      </c>
      <c r="I35" s="3">
        <f t="shared" si="24"/>
        <v>0.10962085824691785</v>
      </c>
      <c r="J35" s="3">
        <f t="shared" si="24"/>
        <v>0.10175409906732095</v>
      </c>
      <c r="K35" s="3">
        <f t="shared" si="24"/>
        <v>9.8633850382654195E-2</v>
      </c>
      <c r="L35" s="3">
        <f t="shared" si="24"/>
        <v>0.17966365077803145</v>
      </c>
      <c r="M35" s="3">
        <f t="shared" si="24"/>
        <v>0.17070783867023179</v>
      </c>
      <c r="N35" s="3">
        <f t="shared" si="24"/>
        <v>0.23300911659346799</v>
      </c>
      <c r="O35" s="3">
        <f t="shared" si="24"/>
        <v>0.13597661497587166</v>
      </c>
      <c r="P35" s="3">
        <f t="shared" si="24"/>
        <v>0.12464763944200717</v>
      </c>
      <c r="Q35" s="3">
        <f t="shared" si="24"/>
        <v>0.11440408824451972</v>
      </c>
      <c r="R35" s="3">
        <f t="shared" si="24"/>
        <v>0.11303467023339954</v>
      </c>
      <c r="S35" s="3">
        <f t="shared" si="24"/>
        <v>0.12959999768117911</v>
      </c>
      <c r="T35" s="3">
        <f t="shared" si="24"/>
        <v>8.9824554455844821E-2</v>
      </c>
      <c r="U35" s="3">
        <f t="shared" si="24"/>
        <v>0.14896394524269663</v>
      </c>
      <c r="V35" s="3">
        <f t="shared" si="24"/>
        <v>6.2915206666151802E-2</v>
      </c>
      <c r="W35" s="3">
        <f t="shared" si="24"/>
        <v>0.13077402634565774</v>
      </c>
      <c r="X35" s="3">
        <f t="shared" si="24"/>
        <v>0.27357584514520017</v>
      </c>
      <c r="Y35" s="3">
        <f t="shared" si="24"/>
        <v>0.19710149506978622</v>
      </c>
      <c r="Z35" s="3">
        <f t="shared" si="24"/>
        <v>0.14572968827850805</v>
      </c>
      <c r="AA35" s="3">
        <f t="shared" si="24"/>
        <v>0.15927923996624488</v>
      </c>
      <c r="AB35" s="3">
        <f t="shared" si="24"/>
        <v>0.10142218830903008</v>
      </c>
      <c r="AC35" s="3">
        <f t="shared" si="24"/>
        <v>0.20803207541303009</v>
      </c>
      <c r="AD35" s="3">
        <f t="shared" si="24"/>
        <v>0.18702557045005033</v>
      </c>
      <c r="AE35" s="3">
        <f t="shared" si="24"/>
        <v>0.21325324872790635</v>
      </c>
      <c r="AF35" s="3">
        <f t="shared" si="24"/>
        <v>0.21843630274396333</v>
      </c>
      <c r="AG35" s="3">
        <f t="shared" si="24"/>
        <v>0.13990357381464885</v>
      </c>
      <c r="AH35" s="3">
        <f t="shared" si="24"/>
        <v>0.23230442108839425</v>
      </c>
      <c r="AI35" s="3">
        <f t="shared" si="24"/>
        <v>0.25989713470715736</v>
      </c>
      <c r="AJ35" s="3">
        <f t="shared" si="24"/>
        <v>0.26804489665309977</v>
      </c>
      <c r="AK35" s="3">
        <f t="shared" si="24"/>
        <v>0.3373332762469895</v>
      </c>
      <c r="AL35" s="3">
        <f t="shared" si="24"/>
        <v>0.25597064609056097</v>
      </c>
      <c r="AM35" s="3">
        <f t="shared" si="24"/>
        <v>0.32563476196598001</v>
      </c>
      <c r="AN35" s="3">
        <f t="shared" si="24"/>
        <v>0.18945118116787535</v>
      </c>
      <c r="AO35" s="3">
        <f t="shared" si="24"/>
        <v>0.20986120684126416</v>
      </c>
      <c r="AP35" s="3">
        <f t="shared" si="24"/>
        <v>0.49723131954261407</v>
      </c>
      <c r="AQ35" s="3">
        <f t="shared" si="24"/>
        <v>0.42404157261445541</v>
      </c>
      <c r="AR35" s="3">
        <f t="shared" si="24"/>
        <v>0.24547773422647204</v>
      </c>
      <c r="AS35" s="3">
        <f t="shared" si="24"/>
        <v>0.34529699906163552</v>
      </c>
      <c r="AT35" s="3">
        <f t="shared" si="24"/>
        <v>0.39113620345593586</v>
      </c>
      <c r="AU35" s="3">
        <f t="shared" si="24"/>
        <v>0.18045939086096821</v>
      </c>
      <c r="AV35" s="3">
        <f t="shared" si="24"/>
        <v>0.19565148798099902</v>
      </c>
      <c r="AW35" s="3">
        <f t="shared" si="24"/>
        <v>0.31860575816295023</v>
      </c>
      <c r="AX35" s="3">
        <f t="shared" si="24"/>
        <v>0.36487889513458099</v>
      </c>
      <c r="AY35" s="3">
        <f t="shared" si="24"/>
        <v>0.19959119122516525</v>
      </c>
      <c r="AZ35" s="3">
        <f t="shared" si="24"/>
        <v>0.27499466929944699</v>
      </c>
      <c r="BA35" s="3">
        <f t="shared" si="24"/>
        <v>0.17464229230865955</v>
      </c>
      <c r="BB35" s="3">
        <f t="shared" si="24"/>
        <v>0.20615966211140679</v>
      </c>
      <c r="BC35" s="3">
        <f t="shared" si="24"/>
        <v>0.40046564621333552</v>
      </c>
      <c r="BD35" s="3">
        <f t="shared" si="24"/>
        <v>0.2245400901060427</v>
      </c>
      <c r="BE35" s="3">
        <f t="shared" si="24"/>
        <v>0.19959119122516578</v>
      </c>
      <c r="BF35" s="3">
        <f t="shared" si="24"/>
        <v>0.19225673068991103</v>
      </c>
      <c r="BG35" s="3">
        <f t="shared" si="24"/>
        <v>0.2494889889869211</v>
      </c>
      <c r="BH35" s="3">
        <f t="shared" si="24"/>
        <v>0.19763194044613253</v>
      </c>
      <c r="BI35" s="3">
        <f t="shared" si="24"/>
        <v>0.24381127584797957</v>
      </c>
      <c r="BJ35" s="3">
        <f t="shared" si="24"/>
        <v>0.24878310182898908</v>
      </c>
      <c r="BK35" s="3">
        <f t="shared" si="24"/>
        <v>0.3217723307246767</v>
      </c>
      <c r="BL35" s="3">
        <f t="shared" si="24"/>
        <v>0.27642566866011797</v>
      </c>
      <c r="BM35" s="3">
        <f t="shared" si="24"/>
        <v>0.19763194044613253</v>
      </c>
      <c r="BN35" s="3">
        <f t="shared" si="24"/>
        <v>0.2211405349978601</v>
      </c>
      <c r="BO35" s="3">
        <f t="shared" ref="BO35:DZ35" si="25">BO40/1000/24/INDEX($B$58:$C$58,1,MATCH(BO$43,$B$53:$C$53,0))/INDEX($B$57:$C$57,1,MATCH(BO$43,$B$53:$C$53,0))/INDEX($B$54:$C$54,1,MATCH(BO$43,$B$53:$C$53,0))-BO47</f>
        <v>0.2211405349978601</v>
      </c>
      <c r="BP35" s="3">
        <f t="shared" si="25"/>
        <v>0.27642566866011797</v>
      </c>
      <c r="BQ35" s="3">
        <f t="shared" si="25"/>
        <v>0.2167211341250764</v>
      </c>
      <c r="BR35" s="3">
        <f t="shared" si="25"/>
        <v>0.3605465402862022</v>
      </c>
      <c r="BS35" s="3">
        <f t="shared" si="25"/>
        <v>0.45087339263854009</v>
      </c>
      <c r="BT35" s="3">
        <f t="shared" si="25"/>
        <v>0.27963807272173874</v>
      </c>
      <c r="BU35" s="3">
        <f t="shared" si="25"/>
        <v>0.22263288236633588</v>
      </c>
      <c r="BV35" s="3">
        <f t="shared" si="25"/>
        <v>0.25667681659124397</v>
      </c>
      <c r="BW35" s="3">
        <f t="shared" si="25"/>
        <v>0.30401654099154063</v>
      </c>
      <c r="BX35" s="3">
        <f t="shared" si="25"/>
        <v>0.27050445310986831</v>
      </c>
      <c r="BY35" s="3">
        <f t="shared" si="25"/>
        <v>0.23379460100173091</v>
      </c>
      <c r="BZ35" s="3">
        <f t="shared" si="25"/>
        <v>0.18749248230340118</v>
      </c>
      <c r="CA35" s="3">
        <f t="shared" si="25"/>
        <v>0.26994815485898277</v>
      </c>
      <c r="CB35" s="3">
        <f t="shared" si="25"/>
        <v>0.18604900930932319</v>
      </c>
      <c r="CC35" s="3">
        <f t="shared" si="25"/>
        <v>0.24554834927874716</v>
      </c>
      <c r="CD35" s="3">
        <f t="shared" si="25"/>
        <v>0.18604900930932319</v>
      </c>
      <c r="CE35" s="3">
        <f t="shared" si="25"/>
        <v>0.16537689718804152</v>
      </c>
      <c r="CF35" s="3">
        <f t="shared" si="25"/>
        <v>0.206721121575795</v>
      </c>
      <c r="CG35" s="3">
        <f t="shared" si="25"/>
        <v>0.2733954554466631</v>
      </c>
      <c r="CH35" s="3">
        <f t="shared" si="25"/>
        <v>0.27339545544666322</v>
      </c>
      <c r="CI35" s="3">
        <f t="shared" si="25"/>
        <v>0.35998332114053361</v>
      </c>
      <c r="CJ35" s="3">
        <f t="shared" si="25"/>
        <v>0.23516092342737913</v>
      </c>
      <c r="CK35" s="3">
        <f t="shared" si="25"/>
        <v>0.36671363531625567</v>
      </c>
      <c r="CL35" s="3">
        <f t="shared" si="25"/>
        <v>0.32922529296438868</v>
      </c>
      <c r="CM35" s="3">
        <f t="shared" si="25"/>
        <v>0.36671363531625545</v>
      </c>
      <c r="CN35" s="3">
        <f t="shared" si="25"/>
        <v>0.2870117892311923</v>
      </c>
      <c r="CO35" s="3">
        <f t="shared" si="25"/>
        <v>0.41255283971055645</v>
      </c>
      <c r="CP35" s="3">
        <f t="shared" si="25"/>
        <v>0.32922529296438868</v>
      </c>
      <c r="CQ35" s="3">
        <f t="shared" si="25"/>
        <v>0.28219310827891275</v>
      </c>
      <c r="CR35" s="3">
        <f t="shared" si="25"/>
        <v>0.32087443092195522</v>
      </c>
      <c r="CS35" s="3">
        <f t="shared" si="25"/>
        <v>0.27503522652765372</v>
      </c>
      <c r="CT35" s="3">
        <f t="shared" si="25"/>
        <v>0.23516092342737913</v>
      </c>
      <c r="CU35" s="3">
        <f t="shared" si="25"/>
        <v>0.42121972488895032</v>
      </c>
      <c r="CV35" s="3">
        <f t="shared" si="25"/>
        <v>0.31593482183231447</v>
      </c>
      <c r="CW35" s="3">
        <f t="shared" si="25"/>
        <v>0.2543627634884027</v>
      </c>
      <c r="CX35" s="3">
        <f t="shared" si="25"/>
        <v>0.22954116044031495</v>
      </c>
      <c r="CY35" s="3">
        <f t="shared" si="25"/>
        <v>0.25423770230639642</v>
      </c>
      <c r="CZ35" s="3">
        <f t="shared" si="25"/>
        <v>0.1818361737647762</v>
      </c>
      <c r="DA35" s="3">
        <f t="shared" si="25"/>
        <v>0.24449013241421866</v>
      </c>
      <c r="DB35" s="3">
        <f t="shared" si="25"/>
        <v>0.21377749445962038</v>
      </c>
      <c r="DC35" s="3">
        <f t="shared" si="25"/>
        <v>0.20995972288295742</v>
      </c>
      <c r="DD35" s="3">
        <f t="shared" si="25"/>
        <v>0.22695649930517572</v>
      </c>
      <c r="DE35" s="3">
        <f t="shared" si="25"/>
        <v>0.20673293342671256</v>
      </c>
      <c r="DF35" s="3">
        <f t="shared" si="25"/>
        <v>0.27794189566867311</v>
      </c>
      <c r="DG35" s="3">
        <f t="shared" si="25"/>
        <v>0.2784253948971141</v>
      </c>
      <c r="DH35" s="3">
        <f t="shared" si="25"/>
        <v>0.31235580343895208</v>
      </c>
      <c r="DI35" s="3">
        <f t="shared" si="25"/>
        <v>0.24454437162127063</v>
      </c>
      <c r="DJ35" s="3">
        <f t="shared" si="25"/>
        <v>0.24260779609370836</v>
      </c>
      <c r="DK35" s="3">
        <f t="shared" si="25"/>
        <v>9.4064369404163031E-2</v>
      </c>
      <c r="DL35" s="3">
        <f t="shared" si="25"/>
        <v>9.4064369404163031E-2</v>
      </c>
      <c r="DM35" s="3">
        <f t="shared" si="25"/>
        <v>0.1175033862127223</v>
      </c>
      <c r="DN35" s="3">
        <f t="shared" si="25"/>
        <v>6.2517112428580796E-2</v>
      </c>
      <c r="DO35" s="3">
        <f t="shared" si="25"/>
        <v>0.1356616462835438</v>
      </c>
      <c r="DP35" s="3">
        <f t="shared" si="25"/>
        <v>0.19959119122516525</v>
      </c>
      <c r="DQ35" s="3">
        <f t="shared" si="25"/>
        <v>0.17464229230865932</v>
      </c>
      <c r="DR35" s="3">
        <f t="shared" si="25"/>
        <v>0.19959119122516494</v>
      </c>
      <c r="DS35" s="3">
        <f t="shared" si="25"/>
        <v>0.19959119122516494</v>
      </c>
      <c r="DT35" s="3">
        <f t="shared" si="25"/>
        <v>0.21672113412507649</v>
      </c>
      <c r="DU35" s="3">
        <f t="shared" si="25"/>
        <v>0.21792499765497045</v>
      </c>
      <c r="DV35" s="3">
        <f t="shared" si="25"/>
        <v>0.20692692772553758</v>
      </c>
      <c r="DW35" s="3">
        <f t="shared" si="25"/>
        <v>0.19763194044613266</v>
      </c>
      <c r="DX35" s="3">
        <f t="shared" si="25"/>
        <v>0.27642566866011814</v>
      </c>
      <c r="DY35" s="3">
        <f t="shared" si="25"/>
        <v>0.19763194044613222</v>
      </c>
      <c r="DZ35" s="3">
        <f t="shared" si="25"/>
        <v>0.25439412578104337</v>
      </c>
      <c r="EA35" s="3">
        <f t="shared" ref="EA35:FL35" si="26">EA40/1000/24/INDEX($B$58:$C$58,1,MATCH(EA$43,$B$53:$C$53,0))/INDEX($B$57:$C$57,1,MATCH(EA$43,$B$53:$C$53,0))/INDEX($B$54:$C$54,1,MATCH(EA$43,$B$53:$C$53,0))-EA47</f>
        <v>9.3042268830376432E-2</v>
      </c>
      <c r="EB35" s="3">
        <f t="shared" si="26"/>
        <v>0.23554594684418492</v>
      </c>
      <c r="EC35" s="3">
        <f t="shared" si="26"/>
        <v>0.25517477566240188</v>
      </c>
      <c r="ED35" s="3">
        <f t="shared" si="26"/>
        <v>0.24364240052217423</v>
      </c>
      <c r="EE35" s="3">
        <f t="shared" si="26"/>
        <v>0.23671426627823822</v>
      </c>
      <c r="EF35" s="3">
        <f t="shared" si="26"/>
        <v>0.35379643902060753</v>
      </c>
      <c r="EG35" s="3">
        <f t="shared" si="26"/>
        <v>0.26862909744227542</v>
      </c>
      <c r="EH35" s="3">
        <f t="shared" si="26"/>
        <v>0.27868182914956846</v>
      </c>
      <c r="EI35" s="3">
        <f t="shared" si="26"/>
        <v>0.28389211572423279</v>
      </c>
      <c r="EJ35" s="3">
        <f t="shared" si="26"/>
        <v>0.19354518713020025</v>
      </c>
      <c r="EK35" s="3">
        <f t="shared" si="26"/>
        <v>0.21985117155396849</v>
      </c>
      <c r="EL35" s="3">
        <f t="shared" si="26"/>
        <v>0.25066614385808461</v>
      </c>
      <c r="EM35" s="3">
        <f t="shared" si="26"/>
        <v>0.24349168942787544</v>
      </c>
      <c r="EN35" s="3">
        <f t="shared" si="26"/>
        <v>0.29204268906406544</v>
      </c>
      <c r="EO35" s="3">
        <f t="shared" si="26"/>
        <v>0.22557284773275699</v>
      </c>
      <c r="EP35" s="3">
        <f t="shared" si="26"/>
        <v>0.20677511045138461</v>
      </c>
      <c r="EQ35" s="3">
        <f t="shared" si="26"/>
        <v>0.18797737299186984</v>
      </c>
      <c r="ER35" s="3">
        <f t="shared" si="26"/>
        <v>0.1907625396660273</v>
      </c>
      <c r="ES35" s="3">
        <f t="shared" si="26"/>
        <v>0.23690609683519276</v>
      </c>
      <c r="ET35" s="3">
        <f t="shared" si="26"/>
        <v>0.18862357880591935</v>
      </c>
      <c r="EU35" s="3">
        <f t="shared" si="26"/>
        <v>0.22401468568555052</v>
      </c>
      <c r="EV35" s="3">
        <f t="shared" si="26"/>
        <v>0.22136162344521476</v>
      </c>
      <c r="EW35" s="3">
        <f t="shared" si="26"/>
        <v>0.24020966792446422</v>
      </c>
      <c r="EX35" s="3">
        <f t="shared" si="26"/>
        <v>0.18400323820051814</v>
      </c>
      <c r="EY35" s="3">
        <f t="shared" si="26"/>
        <v>0.18328306186367557</v>
      </c>
      <c r="EZ35" s="3">
        <f t="shared" si="26"/>
        <v>0.184804107770661</v>
      </c>
      <c r="FA35" s="3">
        <f t="shared" si="26"/>
        <v>0.28210352687664758</v>
      </c>
      <c r="FB35" s="3">
        <f t="shared" si="26"/>
        <v>0.16238889662279629</v>
      </c>
      <c r="FC35" s="3">
        <f t="shared" si="26"/>
        <v>0.15822227254860152</v>
      </c>
      <c r="FD35" s="3">
        <f t="shared" si="26"/>
        <v>0.24828224423007275</v>
      </c>
      <c r="FE35" s="3">
        <f t="shared" si="26"/>
        <v>8.5627046174420324E-2</v>
      </c>
      <c r="FF35" s="3">
        <f t="shared" si="26"/>
        <v>3.6156300702084858E-2</v>
      </c>
      <c r="FG35" s="3">
        <f t="shared" si="26"/>
        <v>0.12474449451127491</v>
      </c>
      <c r="FH35" s="3">
        <f t="shared" si="26"/>
        <v>0.12474449451127477</v>
      </c>
      <c r="FI35" s="3">
        <f t="shared" si="26"/>
        <v>0.13655423962430338</v>
      </c>
      <c r="FJ35" s="3">
        <f t="shared" si="26"/>
        <v>0.26366756097240363</v>
      </c>
      <c r="FK35" s="3">
        <f t="shared" si="26"/>
        <v>0.24169526416656512</v>
      </c>
      <c r="FL35" s="3">
        <f t="shared" si="26"/>
        <v>0.20342719798148354</v>
      </c>
    </row>
    <row r="36" spans="1:168" x14ac:dyDescent="0.3">
      <c r="A36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</row>
    <row r="37" spans="1:168" x14ac:dyDescent="0.3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</row>
    <row r="38" spans="1:168" x14ac:dyDescent="0.3">
      <c r="A38" t="s">
        <v>487</v>
      </c>
      <c r="B38">
        <f>1-B45</f>
        <v>1</v>
      </c>
      <c r="C38">
        <f t="shared" ref="C38:BN38" si="27">1-C45</f>
        <v>0</v>
      </c>
      <c r="D38">
        <f t="shared" si="27"/>
        <v>1</v>
      </c>
      <c r="E38">
        <f t="shared" si="27"/>
        <v>1</v>
      </c>
      <c r="F38">
        <f t="shared" si="27"/>
        <v>1</v>
      </c>
      <c r="G38">
        <f t="shared" si="27"/>
        <v>1</v>
      </c>
      <c r="H38">
        <f t="shared" si="27"/>
        <v>1</v>
      </c>
      <c r="I38">
        <f t="shared" si="27"/>
        <v>1</v>
      </c>
      <c r="J38">
        <f t="shared" si="27"/>
        <v>1</v>
      </c>
      <c r="K38">
        <f t="shared" si="27"/>
        <v>1</v>
      </c>
      <c r="L38">
        <f t="shared" si="27"/>
        <v>1</v>
      </c>
      <c r="M38">
        <f t="shared" si="27"/>
        <v>1</v>
      </c>
      <c r="N38">
        <f t="shared" si="27"/>
        <v>1</v>
      </c>
      <c r="O38">
        <f t="shared" si="27"/>
        <v>1</v>
      </c>
      <c r="P38">
        <f t="shared" si="27"/>
        <v>1</v>
      </c>
      <c r="Q38">
        <f t="shared" si="27"/>
        <v>1</v>
      </c>
      <c r="R38">
        <f t="shared" si="27"/>
        <v>1</v>
      </c>
      <c r="S38">
        <f t="shared" si="27"/>
        <v>1</v>
      </c>
      <c r="T38">
        <f t="shared" si="27"/>
        <v>1</v>
      </c>
      <c r="U38">
        <f t="shared" si="27"/>
        <v>1</v>
      </c>
      <c r="V38">
        <f t="shared" si="27"/>
        <v>1</v>
      </c>
      <c r="W38">
        <f t="shared" si="27"/>
        <v>1</v>
      </c>
      <c r="X38">
        <f t="shared" si="27"/>
        <v>1</v>
      </c>
      <c r="Y38">
        <f t="shared" si="27"/>
        <v>1</v>
      </c>
      <c r="Z38">
        <f t="shared" si="27"/>
        <v>1</v>
      </c>
      <c r="AA38">
        <f t="shared" si="27"/>
        <v>1</v>
      </c>
      <c r="AB38">
        <f t="shared" si="27"/>
        <v>1</v>
      </c>
      <c r="AC38">
        <f t="shared" si="27"/>
        <v>1</v>
      </c>
      <c r="AD38">
        <f t="shared" si="27"/>
        <v>1</v>
      </c>
      <c r="AE38">
        <f t="shared" si="27"/>
        <v>1</v>
      </c>
      <c r="AF38">
        <f t="shared" si="27"/>
        <v>1</v>
      </c>
      <c r="AG38">
        <f t="shared" si="27"/>
        <v>1</v>
      </c>
      <c r="AH38">
        <f t="shared" si="27"/>
        <v>1</v>
      </c>
      <c r="AI38">
        <f t="shared" si="27"/>
        <v>0</v>
      </c>
      <c r="AJ38">
        <f t="shared" si="27"/>
        <v>0</v>
      </c>
      <c r="AK38">
        <f t="shared" si="27"/>
        <v>0</v>
      </c>
      <c r="AL38">
        <f t="shared" si="27"/>
        <v>0</v>
      </c>
      <c r="AM38">
        <f t="shared" si="27"/>
        <v>0</v>
      </c>
      <c r="AN38">
        <f t="shared" si="27"/>
        <v>1</v>
      </c>
      <c r="AO38">
        <f t="shared" si="27"/>
        <v>1</v>
      </c>
      <c r="AP38">
        <f t="shared" si="27"/>
        <v>0</v>
      </c>
      <c r="AQ38">
        <f t="shared" si="27"/>
        <v>0</v>
      </c>
      <c r="AR38">
        <f t="shared" si="27"/>
        <v>1</v>
      </c>
      <c r="AS38">
        <f t="shared" si="27"/>
        <v>0</v>
      </c>
      <c r="AT38">
        <f t="shared" si="27"/>
        <v>0</v>
      </c>
      <c r="AU38">
        <f t="shared" si="27"/>
        <v>1</v>
      </c>
      <c r="AV38">
        <f t="shared" si="27"/>
        <v>1</v>
      </c>
      <c r="AW38">
        <f t="shared" si="27"/>
        <v>0</v>
      </c>
      <c r="AX38">
        <f t="shared" si="27"/>
        <v>0</v>
      </c>
      <c r="AY38">
        <f t="shared" si="27"/>
        <v>1</v>
      </c>
      <c r="AZ38">
        <f t="shared" si="27"/>
        <v>0</v>
      </c>
      <c r="BA38">
        <f t="shared" si="27"/>
        <v>1</v>
      </c>
      <c r="BB38">
        <f t="shared" si="27"/>
        <v>1</v>
      </c>
      <c r="BC38">
        <f t="shared" si="27"/>
        <v>0</v>
      </c>
      <c r="BD38">
        <f t="shared" si="27"/>
        <v>1</v>
      </c>
      <c r="BE38">
        <f t="shared" si="27"/>
        <v>1</v>
      </c>
      <c r="BF38">
        <f t="shared" si="27"/>
        <v>1</v>
      </c>
      <c r="BG38">
        <f t="shared" si="27"/>
        <v>1</v>
      </c>
      <c r="BH38">
        <f t="shared" si="27"/>
        <v>1</v>
      </c>
      <c r="BI38">
        <f t="shared" si="27"/>
        <v>1</v>
      </c>
      <c r="BJ38">
        <f t="shared" si="27"/>
        <v>1</v>
      </c>
      <c r="BK38">
        <f t="shared" si="27"/>
        <v>0</v>
      </c>
      <c r="BL38">
        <f t="shared" si="27"/>
        <v>0</v>
      </c>
      <c r="BM38">
        <f t="shared" si="27"/>
        <v>1</v>
      </c>
      <c r="BN38">
        <f t="shared" si="27"/>
        <v>1</v>
      </c>
      <c r="BO38">
        <f t="shared" ref="BO38:DZ38" si="28">1-BO45</f>
        <v>1</v>
      </c>
      <c r="BP38">
        <f t="shared" si="28"/>
        <v>0</v>
      </c>
      <c r="BQ38">
        <f t="shared" si="28"/>
        <v>1</v>
      </c>
      <c r="BR38">
        <f t="shared" si="28"/>
        <v>0</v>
      </c>
      <c r="BS38">
        <f t="shared" si="28"/>
        <v>0</v>
      </c>
      <c r="BT38">
        <f t="shared" si="28"/>
        <v>0</v>
      </c>
      <c r="BU38">
        <f t="shared" si="28"/>
        <v>1</v>
      </c>
      <c r="BV38">
        <f t="shared" si="28"/>
        <v>0</v>
      </c>
      <c r="BW38">
        <f t="shared" si="28"/>
        <v>0</v>
      </c>
      <c r="BX38">
        <f t="shared" si="28"/>
        <v>0</v>
      </c>
      <c r="BY38">
        <f t="shared" si="28"/>
        <v>1</v>
      </c>
      <c r="BZ38">
        <f t="shared" si="28"/>
        <v>1</v>
      </c>
      <c r="CA38">
        <f t="shared" si="28"/>
        <v>0</v>
      </c>
      <c r="CB38">
        <f t="shared" si="28"/>
        <v>1</v>
      </c>
      <c r="CC38">
        <f t="shared" si="28"/>
        <v>1</v>
      </c>
      <c r="CD38">
        <f t="shared" si="28"/>
        <v>1</v>
      </c>
      <c r="CE38">
        <f t="shared" si="28"/>
        <v>1</v>
      </c>
      <c r="CF38">
        <f t="shared" si="28"/>
        <v>1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1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28"/>
        <v>0</v>
      </c>
      <c r="CR38">
        <f t="shared" si="28"/>
        <v>0</v>
      </c>
      <c r="CS38">
        <f t="shared" si="28"/>
        <v>0</v>
      </c>
      <c r="CT38">
        <f t="shared" si="28"/>
        <v>1</v>
      </c>
      <c r="CU38">
        <f t="shared" si="28"/>
        <v>0</v>
      </c>
      <c r="CV38">
        <f t="shared" si="28"/>
        <v>0</v>
      </c>
      <c r="CW38">
        <f t="shared" si="28"/>
        <v>1</v>
      </c>
      <c r="CX38">
        <f t="shared" si="28"/>
        <v>1</v>
      </c>
      <c r="CY38">
        <f t="shared" si="28"/>
        <v>1</v>
      </c>
      <c r="CZ38">
        <f t="shared" si="28"/>
        <v>1</v>
      </c>
      <c r="DA38">
        <f t="shared" si="28"/>
        <v>1</v>
      </c>
      <c r="DB38">
        <f t="shared" si="28"/>
        <v>1</v>
      </c>
      <c r="DC38">
        <f t="shared" si="28"/>
        <v>1</v>
      </c>
      <c r="DD38">
        <f t="shared" si="28"/>
        <v>1</v>
      </c>
      <c r="DE38">
        <f t="shared" si="28"/>
        <v>1</v>
      </c>
      <c r="DF38">
        <f t="shared" si="28"/>
        <v>0</v>
      </c>
      <c r="DG38">
        <f t="shared" si="28"/>
        <v>0</v>
      </c>
      <c r="DH38">
        <f t="shared" si="28"/>
        <v>0</v>
      </c>
      <c r="DI38">
        <f t="shared" si="28"/>
        <v>1</v>
      </c>
      <c r="DJ38">
        <f t="shared" si="28"/>
        <v>1</v>
      </c>
      <c r="DK38">
        <f t="shared" si="28"/>
        <v>1</v>
      </c>
      <c r="DL38">
        <f t="shared" si="28"/>
        <v>1</v>
      </c>
      <c r="DM38">
        <f t="shared" si="28"/>
        <v>1</v>
      </c>
      <c r="DN38">
        <f t="shared" si="28"/>
        <v>1</v>
      </c>
      <c r="DO38">
        <f t="shared" si="28"/>
        <v>1</v>
      </c>
      <c r="DP38">
        <f t="shared" si="28"/>
        <v>1</v>
      </c>
      <c r="DQ38">
        <f t="shared" si="28"/>
        <v>1</v>
      </c>
      <c r="DR38">
        <f t="shared" si="28"/>
        <v>1</v>
      </c>
      <c r="DS38">
        <f t="shared" si="28"/>
        <v>1</v>
      </c>
      <c r="DT38">
        <f t="shared" si="28"/>
        <v>1</v>
      </c>
      <c r="DU38">
        <f t="shared" si="28"/>
        <v>1</v>
      </c>
      <c r="DV38">
        <f t="shared" si="28"/>
        <v>1</v>
      </c>
      <c r="DW38">
        <f t="shared" si="28"/>
        <v>1</v>
      </c>
      <c r="DX38">
        <f t="shared" si="28"/>
        <v>0</v>
      </c>
      <c r="DY38">
        <f t="shared" si="28"/>
        <v>1</v>
      </c>
      <c r="DZ38">
        <f t="shared" si="28"/>
        <v>1</v>
      </c>
      <c r="EA38">
        <f t="shared" ref="EA38:FL38" si="29">1-EA45</f>
        <v>1</v>
      </c>
      <c r="EB38">
        <f t="shared" si="29"/>
        <v>1</v>
      </c>
      <c r="EC38">
        <f t="shared" si="29"/>
        <v>1</v>
      </c>
      <c r="ED38">
        <f t="shared" si="29"/>
        <v>1</v>
      </c>
      <c r="EE38">
        <f t="shared" si="29"/>
        <v>1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1</v>
      </c>
      <c r="EK38">
        <f t="shared" si="29"/>
        <v>1</v>
      </c>
      <c r="EL38">
        <f t="shared" si="29"/>
        <v>1</v>
      </c>
      <c r="EM38">
        <f t="shared" si="29"/>
        <v>1</v>
      </c>
      <c r="EN38">
        <f t="shared" si="29"/>
        <v>0</v>
      </c>
      <c r="EO38">
        <f t="shared" si="29"/>
        <v>1</v>
      </c>
      <c r="EP38">
        <f t="shared" si="29"/>
        <v>1</v>
      </c>
      <c r="EQ38">
        <f t="shared" si="29"/>
        <v>1</v>
      </c>
      <c r="ER38">
        <f t="shared" si="29"/>
        <v>1</v>
      </c>
      <c r="ES38">
        <f t="shared" si="29"/>
        <v>1</v>
      </c>
      <c r="ET38">
        <f t="shared" si="29"/>
        <v>1</v>
      </c>
      <c r="EU38">
        <f t="shared" si="29"/>
        <v>1</v>
      </c>
      <c r="EV38">
        <f t="shared" si="29"/>
        <v>1</v>
      </c>
      <c r="EW38">
        <f t="shared" si="29"/>
        <v>1</v>
      </c>
      <c r="EX38">
        <f t="shared" si="29"/>
        <v>1</v>
      </c>
      <c r="EY38">
        <f t="shared" si="29"/>
        <v>0</v>
      </c>
      <c r="EZ38">
        <f t="shared" si="29"/>
        <v>0</v>
      </c>
      <c r="FA38">
        <f t="shared" si="29"/>
        <v>0</v>
      </c>
      <c r="FB38">
        <f t="shared" si="29"/>
        <v>1</v>
      </c>
      <c r="FC38">
        <f t="shared" si="29"/>
        <v>1</v>
      </c>
      <c r="FD38">
        <f t="shared" si="29"/>
        <v>0</v>
      </c>
      <c r="FE38">
        <f t="shared" si="29"/>
        <v>1</v>
      </c>
      <c r="FF38">
        <f t="shared" si="29"/>
        <v>1</v>
      </c>
      <c r="FG38">
        <f t="shared" si="29"/>
        <v>1</v>
      </c>
      <c r="FH38">
        <f t="shared" si="29"/>
        <v>1</v>
      </c>
      <c r="FI38">
        <f t="shared" si="29"/>
        <v>1</v>
      </c>
      <c r="FJ38">
        <f t="shared" si="29"/>
        <v>0</v>
      </c>
      <c r="FK38">
        <f t="shared" si="29"/>
        <v>1</v>
      </c>
      <c r="FL38">
        <f t="shared" si="29"/>
        <v>1</v>
      </c>
    </row>
    <row r="40" spans="1:168" x14ac:dyDescent="0.3">
      <c r="A40" t="s">
        <v>495</v>
      </c>
      <c r="B40">
        <v>371.86289692547928</v>
      </c>
      <c r="C40">
        <v>430.71157025482802</v>
      </c>
      <c r="D40">
        <v>242.65222825175536</v>
      </c>
      <c r="E40">
        <v>260.52224572835638</v>
      </c>
      <c r="F40">
        <v>188.83258109223019</v>
      </c>
      <c r="G40">
        <v>240.05873951193209</v>
      </c>
      <c r="H40">
        <v>94.921202928503007</v>
      </c>
      <c r="I40">
        <v>149.9613340817836</v>
      </c>
      <c r="J40">
        <v>139.19960752409506</v>
      </c>
      <c r="K40">
        <v>134.93110732347094</v>
      </c>
      <c r="L40">
        <v>245.77987426434703</v>
      </c>
      <c r="M40">
        <v>233.52832330087708</v>
      </c>
      <c r="N40">
        <v>318.75647149986418</v>
      </c>
      <c r="O40">
        <v>186.01600928699241</v>
      </c>
      <c r="P40">
        <v>170.51797075666582</v>
      </c>
      <c r="Q40">
        <v>156.50479271850296</v>
      </c>
      <c r="R40">
        <v>154.63142887929055</v>
      </c>
      <c r="S40">
        <v>177.29279682785301</v>
      </c>
      <c r="T40">
        <v>122.87999049559571</v>
      </c>
      <c r="U40">
        <v>203.78267709200898</v>
      </c>
      <c r="V40">
        <v>86.068002719295663</v>
      </c>
      <c r="W40">
        <v>178.89886804085978</v>
      </c>
      <c r="X40">
        <v>374.25175615863378</v>
      </c>
      <c r="Y40">
        <v>269.63484525546755</v>
      </c>
      <c r="Z40">
        <v>199.35821356499898</v>
      </c>
      <c r="AA40">
        <v>217.894000273823</v>
      </c>
      <c r="AB40">
        <v>138.74555360675313</v>
      </c>
      <c r="AC40">
        <v>284.58787916502513</v>
      </c>
      <c r="AD40">
        <v>255.85098037566883</v>
      </c>
      <c r="AE40">
        <v>291.73044425977588</v>
      </c>
      <c r="AF40">
        <v>298.82086215374181</v>
      </c>
      <c r="AG40">
        <v>191.38808897843961</v>
      </c>
      <c r="AH40">
        <v>317.79244804892329</v>
      </c>
      <c r="AI40">
        <v>355.53928027939122</v>
      </c>
      <c r="AJ40">
        <v>366.68541862144042</v>
      </c>
      <c r="AK40">
        <v>461.47192190588163</v>
      </c>
      <c r="AL40">
        <v>350.16784385188737</v>
      </c>
      <c r="AM40">
        <v>445.46835436946066</v>
      </c>
      <c r="AN40">
        <v>259.16921583765344</v>
      </c>
      <c r="AO40">
        <v>287.09013095884933</v>
      </c>
      <c r="AP40">
        <v>680.21244513429599</v>
      </c>
      <c r="AQ40">
        <v>580.08887133657493</v>
      </c>
      <c r="AR40">
        <v>335.81354042181374</v>
      </c>
      <c r="AS40">
        <v>472.36629471631738</v>
      </c>
      <c r="AT40">
        <v>535.0743263277202</v>
      </c>
      <c r="AU40">
        <v>246.8684466978045</v>
      </c>
      <c r="AV40">
        <v>267.65123555800665</v>
      </c>
      <c r="AW40">
        <v>435.8526771669159</v>
      </c>
      <c r="AX40">
        <v>499.15432854410682</v>
      </c>
      <c r="AY40">
        <v>273.04074959602605</v>
      </c>
      <c r="AZ40">
        <v>376.19270760164346</v>
      </c>
      <c r="BA40">
        <v>238.91065587824622</v>
      </c>
      <c r="BB40">
        <v>282.02641776840449</v>
      </c>
      <c r="BC40">
        <v>547.83700401984299</v>
      </c>
      <c r="BD40">
        <v>307.17084326506637</v>
      </c>
      <c r="BE40">
        <v>273.04074959602673</v>
      </c>
      <c r="BF40">
        <v>263.00720758379828</v>
      </c>
      <c r="BG40">
        <v>341.30093693410799</v>
      </c>
      <c r="BH40">
        <v>270.36049453030927</v>
      </c>
      <c r="BI40">
        <v>333.53382536003602</v>
      </c>
      <c r="BJ40">
        <v>340.33528330205701</v>
      </c>
      <c r="BK40">
        <v>440.1845484313576</v>
      </c>
      <c r="BL40">
        <v>378.15031472704135</v>
      </c>
      <c r="BM40">
        <v>270.36049453030927</v>
      </c>
      <c r="BN40">
        <v>302.52025187707261</v>
      </c>
      <c r="BO40">
        <v>302.52025187707261</v>
      </c>
      <c r="BP40">
        <v>378.15031472704135</v>
      </c>
      <c r="BQ40">
        <v>296.47451148310449</v>
      </c>
      <c r="BR40">
        <v>493.22766711152462</v>
      </c>
      <c r="BS40">
        <v>616.79480112952274</v>
      </c>
      <c r="BT40">
        <v>382.54488348333854</v>
      </c>
      <c r="BU40">
        <v>304.56178307714748</v>
      </c>
      <c r="BV40">
        <v>351.13388509682176</v>
      </c>
      <c r="BW40">
        <v>415.89462807642758</v>
      </c>
      <c r="BX40">
        <v>370.05009185429986</v>
      </c>
      <c r="BY40">
        <v>319.83101417036784</v>
      </c>
      <c r="BZ40">
        <v>256.48971579105279</v>
      </c>
      <c r="CA40">
        <v>369.28907584708838</v>
      </c>
      <c r="CB40">
        <v>254.51504473515408</v>
      </c>
      <c r="CC40">
        <v>335.91014181332605</v>
      </c>
      <c r="CD40">
        <v>254.51504473515408</v>
      </c>
      <c r="CE40">
        <v>226.23559535324077</v>
      </c>
      <c r="CF40">
        <v>282.79449431568753</v>
      </c>
      <c r="CG40">
        <v>374.00498305103508</v>
      </c>
      <c r="CH40">
        <v>374.00498305103525</v>
      </c>
      <c r="CI40">
        <v>492.4571833202499</v>
      </c>
      <c r="CJ40">
        <v>321.70014324865457</v>
      </c>
      <c r="CK40">
        <v>501.66425311263771</v>
      </c>
      <c r="CL40">
        <v>450.38020077528375</v>
      </c>
      <c r="CM40">
        <v>501.66425311263737</v>
      </c>
      <c r="CN40">
        <v>392.63212766827104</v>
      </c>
      <c r="CO40">
        <v>564.37228472404115</v>
      </c>
      <c r="CP40">
        <v>450.38020077528375</v>
      </c>
      <c r="CQ40">
        <v>386.04017212555266</v>
      </c>
      <c r="CR40">
        <v>438.95622150123478</v>
      </c>
      <c r="CS40">
        <v>376.24818988983026</v>
      </c>
      <c r="CT40">
        <v>321.70014324865457</v>
      </c>
      <c r="CU40">
        <v>576.22858364808405</v>
      </c>
      <c r="CV40">
        <v>432.19883626660624</v>
      </c>
      <c r="CW40">
        <v>347.96826045213487</v>
      </c>
      <c r="CX40">
        <v>314.01230748235082</v>
      </c>
      <c r="CY40">
        <v>347.79717675515019</v>
      </c>
      <c r="CZ40">
        <v>248.7518857102138</v>
      </c>
      <c r="DA40">
        <v>334.46250114265109</v>
      </c>
      <c r="DB40">
        <v>292.44761242076066</v>
      </c>
      <c r="DC40">
        <v>287.22490090388573</v>
      </c>
      <c r="DD40">
        <v>310.47649104948039</v>
      </c>
      <c r="DE40">
        <v>282.81065292774275</v>
      </c>
      <c r="DF40">
        <v>380.22451327474471</v>
      </c>
      <c r="DG40">
        <v>380.88594021925212</v>
      </c>
      <c r="DH40">
        <v>427.30273910448648</v>
      </c>
      <c r="DI40">
        <v>334.53670037789823</v>
      </c>
      <c r="DJ40">
        <v>331.88746505619304</v>
      </c>
      <c r="DK40">
        <v>128.680057344895</v>
      </c>
      <c r="DL40">
        <v>128.680057344895</v>
      </c>
      <c r="DM40">
        <v>160.74463233900411</v>
      </c>
      <c r="DN40">
        <v>85.523409802298517</v>
      </c>
      <c r="DO40">
        <v>185.58513211588789</v>
      </c>
      <c r="DP40">
        <v>273.04074959602605</v>
      </c>
      <c r="DQ40">
        <v>238.9106558782459</v>
      </c>
      <c r="DR40">
        <v>273.04074959602565</v>
      </c>
      <c r="DS40">
        <v>273.04074959602565</v>
      </c>
      <c r="DT40">
        <v>296.47451148310461</v>
      </c>
      <c r="DU40">
        <v>298.12139679199959</v>
      </c>
      <c r="DV40">
        <v>283.0760371285354</v>
      </c>
      <c r="DW40">
        <v>270.3604945303095</v>
      </c>
      <c r="DX40">
        <v>378.15031472704158</v>
      </c>
      <c r="DY40">
        <v>270.36049453030887</v>
      </c>
      <c r="DZ40">
        <v>348.01116406846734</v>
      </c>
      <c r="EA40">
        <v>127.28182375995496</v>
      </c>
      <c r="EB40">
        <v>322.22685528284495</v>
      </c>
      <c r="EC40">
        <v>349.07909310616571</v>
      </c>
      <c r="ED40">
        <v>333.30280391433433</v>
      </c>
      <c r="EE40">
        <v>323.82511626862981</v>
      </c>
      <c r="EF40">
        <v>483.99352858019108</v>
      </c>
      <c r="EG40">
        <v>367.48460530103279</v>
      </c>
      <c r="EH40">
        <v>381.23674227660956</v>
      </c>
      <c r="EI40">
        <v>388.36441431075048</v>
      </c>
      <c r="EJ40">
        <v>264.76981599411386</v>
      </c>
      <c r="EK40">
        <v>300.75640268582885</v>
      </c>
      <c r="EL40">
        <v>342.91128479785971</v>
      </c>
      <c r="EM40">
        <v>333.09663113733359</v>
      </c>
      <c r="EN40">
        <v>399.51439863964151</v>
      </c>
      <c r="EO40">
        <v>308.58365569841158</v>
      </c>
      <c r="EP40">
        <v>282.86835109749416</v>
      </c>
      <c r="EQ40">
        <v>257.15304625287786</v>
      </c>
      <c r="ER40">
        <v>260.96315426312526</v>
      </c>
      <c r="ES40">
        <v>324.08754047054367</v>
      </c>
      <c r="ET40">
        <v>258.03705580649768</v>
      </c>
      <c r="EU40">
        <v>306.45209001783309</v>
      </c>
      <c r="EV40">
        <v>302.8227008730538</v>
      </c>
      <c r="EW40">
        <v>328.60682572066702</v>
      </c>
      <c r="EX40">
        <v>251.71642985830883</v>
      </c>
      <c r="EY40">
        <v>250.73122862950814</v>
      </c>
      <c r="EZ40">
        <v>252.8120194302642</v>
      </c>
      <c r="FA40">
        <v>385.91762476725381</v>
      </c>
      <c r="FB40">
        <v>222.14801057998531</v>
      </c>
      <c r="FC40">
        <v>216.44806884648685</v>
      </c>
      <c r="FD40">
        <v>339.65011010673953</v>
      </c>
      <c r="FE40">
        <v>117.137799166607</v>
      </c>
      <c r="FF40">
        <v>49.461819360452076</v>
      </c>
      <c r="FG40">
        <v>170.65046849142408</v>
      </c>
      <c r="FH40">
        <v>170.65046849142388</v>
      </c>
      <c r="FI40">
        <v>186.806199806047</v>
      </c>
      <c r="FJ40">
        <v>360.69722341024811</v>
      </c>
      <c r="FK40">
        <v>330.63912137986108</v>
      </c>
      <c r="FL40">
        <v>278.28840683866946</v>
      </c>
    </row>
    <row r="41" spans="1:168" x14ac:dyDescent="0.3">
      <c r="A41" t="s">
        <v>450</v>
      </c>
      <c r="B41">
        <v>192.51171648699477</v>
      </c>
      <c r="C41">
        <v>199.65330532198817</v>
      </c>
      <c r="D41">
        <v>126.20620850065306</v>
      </c>
      <c r="E41">
        <v>130.24551344945792</v>
      </c>
      <c r="F41">
        <v>97.409400280469939</v>
      </c>
      <c r="G41">
        <v>136.26779891126301</v>
      </c>
      <c r="H41">
        <v>34.120704972712026</v>
      </c>
      <c r="I41">
        <v>52.483194602096752</v>
      </c>
      <c r="J41">
        <v>50.456679640200278</v>
      </c>
      <c r="K41">
        <v>49.718502984387641</v>
      </c>
      <c r="L41">
        <v>88.663105955519285</v>
      </c>
      <c r="M41">
        <v>82.16156605624883</v>
      </c>
      <c r="N41">
        <v>110.87471317357415</v>
      </c>
      <c r="O41">
        <v>63.366770191283237</v>
      </c>
      <c r="P41">
        <v>59.86006593462367</v>
      </c>
      <c r="Q41">
        <v>54.873692782175596</v>
      </c>
      <c r="R41">
        <v>51.172324627009189</v>
      </c>
      <c r="S41">
        <v>63.383145530677865</v>
      </c>
      <c r="T41">
        <v>45.707085925248023</v>
      </c>
      <c r="U41">
        <v>72.399428142777595</v>
      </c>
      <c r="V41">
        <v>33.589904321253726</v>
      </c>
      <c r="W41">
        <v>64.738444965539998</v>
      </c>
      <c r="X41">
        <v>111.65205145920845</v>
      </c>
      <c r="Y41">
        <v>91.196585772785824</v>
      </c>
      <c r="Z41">
        <v>76.406561838395021</v>
      </c>
      <c r="AA41">
        <v>80.522594653201622</v>
      </c>
      <c r="AB41">
        <v>54.155071728358308</v>
      </c>
      <c r="AC41">
        <v>111.0270291410549</v>
      </c>
      <c r="AD41">
        <v>92.795342395984548</v>
      </c>
      <c r="AE41">
        <v>108.06256338201713</v>
      </c>
      <c r="AF41">
        <v>109.0067335340039</v>
      </c>
      <c r="AG41">
        <v>71.037047190718965</v>
      </c>
      <c r="AH41">
        <v>165.56920560891587</v>
      </c>
      <c r="AI41">
        <v>161.85653685830846</v>
      </c>
      <c r="AJ41">
        <v>173.91360100742344</v>
      </c>
      <c r="AK41">
        <v>221.19716505979872</v>
      </c>
      <c r="AL41">
        <v>166.07955365786731</v>
      </c>
      <c r="AM41">
        <v>219.32428265765685</v>
      </c>
      <c r="AN41">
        <v>122.9202180308081</v>
      </c>
      <c r="AO41">
        <v>146.44465657126625</v>
      </c>
      <c r="AP41">
        <v>312.96188599631625</v>
      </c>
      <c r="AQ41">
        <v>284.8714446094865</v>
      </c>
      <c r="AR41">
        <v>176.89304054753032</v>
      </c>
      <c r="AS41">
        <v>248.82352878213658</v>
      </c>
      <c r="AT41">
        <v>281.85559286045441</v>
      </c>
      <c r="AU41">
        <v>126.63107684089032</v>
      </c>
      <c r="AV41">
        <v>134.01165276214607</v>
      </c>
      <c r="AW41">
        <v>139.98881679475079</v>
      </c>
      <c r="AX41">
        <v>209.948994522525</v>
      </c>
      <c r="AY41">
        <v>93.325877863167136</v>
      </c>
      <c r="AZ41">
        <v>169.63849404722268</v>
      </c>
      <c r="BA41">
        <v>107.62215183402051</v>
      </c>
      <c r="BB41">
        <v>150.88885465060696</v>
      </c>
      <c r="BC41">
        <v>294.71902234441507</v>
      </c>
      <c r="BD41">
        <v>164.34154319947962</v>
      </c>
      <c r="BE41">
        <v>115.86521546026079</v>
      </c>
      <c r="BF41">
        <v>140.71325885573552</v>
      </c>
      <c r="BG41">
        <v>168.75375295289945</v>
      </c>
      <c r="BH41">
        <v>89.463947497983156</v>
      </c>
      <c r="BI41">
        <v>157.11439885129633</v>
      </c>
      <c r="BJ41">
        <v>185.97521632929264</v>
      </c>
      <c r="BK41">
        <v>205.17336800521394</v>
      </c>
      <c r="BL41">
        <v>202.36529938199538</v>
      </c>
      <c r="BM41">
        <v>144.64739047833868</v>
      </c>
      <c r="BN41">
        <v>152.77459418134444</v>
      </c>
      <c r="BO41">
        <v>157.61242303947333</v>
      </c>
      <c r="BP41">
        <v>197.01552879934147</v>
      </c>
      <c r="BQ41">
        <v>152.77459418134444</v>
      </c>
      <c r="BR41">
        <v>201.47019278306499</v>
      </c>
      <c r="BS41">
        <v>267.23534737981879</v>
      </c>
      <c r="BT41">
        <v>210.92294118837128</v>
      </c>
      <c r="BU41">
        <v>166.42689221030747</v>
      </c>
      <c r="BV41">
        <v>179.47147824024762</v>
      </c>
      <c r="BW41">
        <v>208.954535553585</v>
      </c>
      <c r="BX41">
        <v>189.98310380736777</v>
      </c>
      <c r="BY41">
        <v>171.15600973842083</v>
      </c>
      <c r="BZ41">
        <v>137.98337412587011</v>
      </c>
      <c r="CA41">
        <v>198.23133073743529</v>
      </c>
      <c r="CB41">
        <v>136.92106340054926</v>
      </c>
      <c r="CC41">
        <v>184.10342827962251</v>
      </c>
      <c r="CD41">
        <v>136.92106340054926</v>
      </c>
      <c r="CE41">
        <v>124.78554924520934</v>
      </c>
      <c r="CF41">
        <v>152.13451488949914</v>
      </c>
      <c r="CG41">
        <v>200.1469453591302</v>
      </c>
      <c r="CH41">
        <v>204.37392496794953</v>
      </c>
      <c r="CI41">
        <v>242.36714941606363</v>
      </c>
      <c r="CJ41">
        <v>145.74584136490131</v>
      </c>
      <c r="CK41">
        <v>248.73839263988077</v>
      </c>
      <c r="CL41">
        <v>231.2244485482245</v>
      </c>
      <c r="CM41">
        <v>239.91501615027133</v>
      </c>
      <c r="CN41">
        <v>183.58275569774918</v>
      </c>
      <c r="CO41">
        <v>270.03095910506022</v>
      </c>
      <c r="CP41">
        <v>215.35088193424727</v>
      </c>
      <c r="CQ41">
        <v>198.19238446990667</v>
      </c>
      <c r="CR41">
        <v>231.2244485482245</v>
      </c>
      <c r="CS41">
        <v>198.19238446990667</v>
      </c>
      <c r="CT41">
        <v>165.16032039158898</v>
      </c>
      <c r="CU41">
        <v>249.57722937664991</v>
      </c>
      <c r="CV41">
        <v>203.59152566414261</v>
      </c>
      <c r="CW41">
        <v>186.16884430659957</v>
      </c>
      <c r="CX41">
        <v>168.00184111359025</v>
      </c>
      <c r="CY41">
        <v>181.20160689426478</v>
      </c>
      <c r="CZ41">
        <v>130.33385266242905</v>
      </c>
      <c r="DA41">
        <v>178.94303706977945</v>
      </c>
      <c r="DB41">
        <v>156.4643682063637</v>
      </c>
      <c r="DC41">
        <v>153.67013015727838</v>
      </c>
      <c r="DD41">
        <v>162.67453459377427</v>
      </c>
      <c r="DE41">
        <v>151.34474366154313</v>
      </c>
      <c r="DF41">
        <v>192.8152061575073</v>
      </c>
      <c r="DG41">
        <v>207.98576429543579</v>
      </c>
      <c r="DH41">
        <v>233.49832729516544</v>
      </c>
      <c r="DI41">
        <v>178.98273485592193</v>
      </c>
      <c r="DJ41">
        <v>181.35893091216064</v>
      </c>
      <c r="DK41">
        <v>45.787594373437187</v>
      </c>
      <c r="DL41">
        <v>47.188662969025394</v>
      </c>
      <c r="DM41">
        <v>59.782740702186608</v>
      </c>
      <c r="DN41">
        <v>33.381440140306978</v>
      </c>
      <c r="DO41">
        <v>72.437464696248028</v>
      </c>
      <c r="DP41">
        <v>106.89027427681195</v>
      </c>
      <c r="DQ41">
        <v>93.528989992210455</v>
      </c>
      <c r="DR41">
        <v>106.89027427681195</v>
      </c>
      <c r="DS41">
        <v>93.335843852382652</v>
      </c>
      <c r="DT41">
        <v>115.6373139325689</v>
      </c>
      <c r="DU41">
        <v>113.9558668689469</v>
      </c>
      <c r="DV41">
        <v>102.11081843077054</v>
      </c>
      <c r="DW41">
        <v>103.31956462738478</v>
      </c>
      <c r="DX41">
        <v>147.59937803912106</v>
      </c>
      <c r="DY41">
        <v>103.31956462738478</v>
      </c>
      <c r="DZ41">
        <v>125.23382609536797</v>
      </c>
      <c r="EA41">
        <v>47.63533297362423</v>
      </c>
      <c r="EB41">
        <v>125.68179244811847</v>
      </c>
      <c r="EC41">
        <v>136.15527515212835</v>
      </c>
      <c r="ED41">
        <v>130.00187029307637</v>
      </c>
      <c r="EE41">
        <v>126.30518030453368</v>
      </c>
      <c r="EF41">
        <v>161.1379050826414</v>
      </c>
      <c r="EG41">
        <v>132.19368540652573</v>
      </c>
      <c r="EH41">
        <v>141.78624183827372</v>
      </c>
      <c r="EI41">
        <v>132.66478837929921</v>
      </c>
      <c r="EJ41">
        <v>103.65236067095128</v>
      </c>
      <c r="EK41">
        <v>112.55834463811044</v>
      </c>
      <c r="EL41">
        <v>131.47996426462544</v>
      </c>
      <c r="EM41">
        <v>130.40101276242785</v>
      </c>
      <c r="EN41">
        <v>155.82712903566215</v>
      </c>
      <c r="EO41">
        <v>120.80464779507659</v>
      </c>
      <c r="EP41">
        <v>110.73759381215352</v>
      </c>
      <c r="EQ41">
        <v>100.67053982923048</v>
      </c>
      <c r="ER41">
        <v>101.85896386611003</v>
      </c>
      <c r="ES41">
        <v>116.90443430352161</v>
      </c>
      <c r="ET41">
        <v>99.154138693421018</v>
      </c>
      <c r="EU41">
        <v>114.04350181700639</v>
      </c>
      <c r="EV41">
        <v>118.19755415685154</v>
      </c>
      <c r="EW41">
        <v>128.64333904558839</v>
      </c>
      <c r="EX41">
        <v>137.54970408484132</v>
      </c>
      <c r="EY41">
        <v>111.39112670594147</v>
      </c>
      <c r="EZ41">
        <v>143.99192107757611</v>
      </c>
      <c r="FA41">
        <v>206.21311584722258</v>
      </c>
      <c r="FB41">
        <v>121.58335113954655</v>
      </c>
      <c r="FC41">
        <v>119.50396275766072</v>
      </c>
      <c r="FD41">
        <v>186.06899892992382</v>
      </c>
      <c r="FE41">
        <v>59.465564022547262</v>
      </c>
      <c r="FF41">
        <v>27.009015610295208</v>
      </c>
      <c r="FG41">
        <v>93.528989992210484</v>
      </c>
      <c r="FH41">
        <v>93.528989992210484</v>
      </c>
      <c r="FI41">
        <v>102.006995123672</v>
      </c>
      <c r="FJ41">
        <v>182.15432383160299</v>
      </c>
      <c r="FK41">
        <v>166.97479684563604</v>
      </c>
      <c r="FL41">
        <v>149.85191707610625</v>
      </c>
    </row>
    <row r="42" spans="1:168" x14ac:dyDescent="0.3">
      <c r="A42" t="s">
        <v>47</v>
      </c>
      <c r="B42" t="s">
        <v>48</v>
      </c>
      <c r="C42" t="s">
        <v>48</v>
      </c>
      <c r="D42" t="s">
        <v>48</v>
      </c>
      <c r="E42" t="s">
        <v>48</v>
      </c>
      <c r="F42" t="s">
        <v>48</v>
      </c>
      <c r="G42" t="s">
        <v>48</v>
      </c>
      <c r="H42" t="s">
        <v>48</v>
      </c>
      <c r="I42" t="s">
        <v>48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 t="s">
        <v>48</v>
      </c>
      <c r="P42" t="s">
        <v>48</v>
      </c>
      <c r="Q42" t="s">
        <v>48</v>
      </c>
      <c r="R42" t="s">
        <v>48</v>
      </c>
      <c r="S42" t="s">
        <v>48</v>
      </c>
      <c r="T42" t="s">
        <v>48</v>
      </c>
      <c r="U42" t="s">
        <v>48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48</v>
      </c>
      <c r="AB42" t="s">
        <v>48</v>
      </c>
      <c r="AC42" t="s">
        <v>48</v>
      </c>
      <c r="AD42" t="s">
        <v>48</v>
      </c>
      <c r="AE42" t="s">
        <v>48</v>
      </c>
      <c r="AF42" t="s">
        <v>48</v>
      </c>
      <c r="AG42" t="s">
        <v>48</v>
      </c>
      <c r="AH42" t="s">
        <v>48</v>
      </c>
      <c r="AI42" t="s">
        <v>48</v>
      </c>
      <c r="AJ42" t="s">
        <v>48</v>
      </c>
      <c r="AK42" t="s">
        <v>48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48</v>
      </c>
      <c r="AT42" t="s">
        <v>48</v>
      </c>
      <c r="AU42" t="s">
        <v>48</v>
      </c>
      <c r="AV42" t="s">
        <v>48</v>
      </c>
      <c r="AW42" t="s">
        <v>48</v>
      </c>
      <c r="AX42" t="s">
        <v>48</v>
      </c>
      <c r="AY42" t="s">
        <v>48</v>
      </c>
      <c r="AZ42" t="s">
        <v>48</v>
      </c>
      <c r="BA42" t="s">
        <v>48</v>
      </c>
      <c r="BB42" t="s">
        <v>48</v>
      </c>
      <c r="BC42" t="s">
        <v>48</v>
      </c>
      <c r="BD42" t="s">
        <v>48</v>
      </c>
      <c r="BE42" t="s">
        <v>48</v>
      </c>
      <c r="BF42" t="s">
        <v>48</v>
      </c>
      <c r="BG42" t="s">
        <v>48</v>
      </c>
      <c r="BH42" t="s">
        <v>48</v>
      </c>
      <c r="BI42" t="s">
        <v>48</v>
      </c>
      <c r="BJ42" t="s">
        <v>48</v>
      </c>
      <c r="BK42" t="s">
        <v>48</v>
      </c>
      <c r="BL42" t="s">
        <v>48</v>
      </c>
      <c r="BM42" t="s">
        <v>48</v>
      </c>
      <c r="BN42" t="s">
        <v>48</v>
      </c>
      <c r="BO42" t="s">
        <v>48</v>
      </c>
      <c r="BP42" t="s">
        <v>48</v>
      </c>
      <c r="BQ42" t="s">
        <v>48</v>
      </c>
      <c r="BR42" t="s">
        <v>48</v>
      </c>
      <c r="BS42" t="s">
        <v>48</v>
      </c>
      <c r="BT42" t="s">
        <v>48</v>
      </c>
      <c r="BU42" t="s">
        <v>48</v>
      </c>
      <c r="BV42" t="s">
        <v>48</v>
      </c>
      <c r="BW42" t="s">
        <v>48</v>
      </c>
      <c r="BX42" t="s">
        <v>48</v>
      </c>
      <c r="BY42" t="s">
        <v>48</v>
      </c>
      <c r="BZ42" t="s">
        <v>48</v>
      </c>
      <c r="CA42" t="s">
        <v>48</v>
      </c>
      <c r="CB42" t="s">
        <v>48</v>
      </c>
      <c r="CC42" t="s">
        <v>48</v>
      </c>
      <c r="CD42" t="s">
        <v>48</v>
      </c>
      <c r="CE42" t="s">
        <v>48</v>
      </c>
      <c r="CF42" t="s">
        <v>48</v>
      </c>
      <c r="CG42" t="s">
        <v>48</v>
      </c>
      <c r="CH42" t="s">
        <v>48</v>
      </c>
      <c r="CI42" t="s">
        <v>48</v>
      </c>
      <c r="CJ42" t="s">
        <v>48</v>
      </c>
      <c r="CK42" t="s">
        <v>48</v>
      </c>
      <c r="CL42" t="s">
        <v>48</v>
      </c>
      <c r="CM42" t="s">
        <v>48</v>
      </c>
      <c r="CN42" t="s">
        <v>48</v>
      </c>
      <c r="CO42" t="s">
        <v>48</v>
      </c>
      <c r="CP42" t="s">
        <v>48</v>
      </c>
      <c r="CQ42" t="s">
        <v>48</v>
      </c>
      <c r="CR42" t="s">
        <v>48</v>
      </c>
      <c r="CS42" t="s">
        <v>48</v>
      </c>
      <c r="CT42" t="s">
        <v>48</v>
      </c>
      <c r="CU42" t="s">
        <v>48</v>
      </c>
      <c r="CV42" t="s">
        <v>48</v>
      </c>
      <c r="CW42" t="s">
        <v>48</v>
      </c>
      <c r="CX42" t="s">
        <v>48</v>
      </c>
      <c r="CY42" t="s">
        <v>48</v>
      </c>
      <c r="CZ42" t="s">
        <v>48</v>
      </c>
      <c r="DA42" t="s">
        <v>48</v>
      </c>
      <c r="DB42" t="s">
        <v>48</v>
      </c>
      <c r="DC42" t="s">
        <v>48</v>
      </c>
      <c r="DD42" t="s">
        <v>48</v>
      </c>
      <c r="DE42" t="s">
        <v>48</v>
      </c>
      <c r="DF42" t="s">
        <v>48</v>
      </c>
      <c r="DG42" t="s">
        <v>48</v>
      </c>
      <c r="DH42" t="s">
        <v>48</v>
      </c>
      <c r="DI42" t="s">
        <v>48</v>
      </c>
      <c r="DJ42" t="s">
        <v>48</v>
      </c>
      <c r="DK42" t="s">
        <v>48</v>
      </c>
      <c r="DL42" t="s">
        <v>48</v>
      </c>
      <c r="DM42" t="s">
        <v>48</v>
      </c>
      <c r="DN42" t="s">
        <v>48</v>
      </c>
      <c r="DO42" t="s">
        <v>48</v>
      </c>
      <c r="DP42" t="s">
        <v>48</v>
      </c>
      <c r="DQ42" t="s">
        <v>48</v>
      </c>
      <c r="DR42" t="s">
        <v>48</v>
      </c>
      <c r="DS42" t="s">
        <v>48</v>
      </c>
      <c r="DT42" t="s">
        <v>48</v>
      </c>
      <c r="DU42" t="s">
        <v>48</v>
      </c>
      <c r="DV42" t="s">
        <v>48</v>
      </c>
      <c r="DW42" t="s">
        <v>48</v>
      </c>
      <c r="DX42" t="s">
        <v>48</v>
      </c>
      <c r="DY42" t="s">
        <v>48</v>
      </c>
      <c r="DZ42" t="s">
        <v>48</v>
      </c>
      <c r="EA42" t="s">
        <v>48</v>
      </c>
      <c r="EB42" t="s">
        <v>48</v>
      </c>
      <c r="EC42" t="s">
        <v>48</v>
      </c>
      <c r="ED42" t="s">
        <v>48</v>
      </c>
      <c r="EE42" t="s">
        <v>48</v>
      </c>
      <c r="EF42" t="s">
        <v>48</v>
      </c>
      <c r="EG42" t="s">
        <v>48</v>
      </c>
      <c r="EH42" t="s">
        <v>48</v>
      </c>
      <c r="EI42" t="s">
        <v>48</v>
      </c>
      <c r="EJ42" t="s">
        <v>48</v>
      </c>
      <c r="EK42" t="s">
        <v>48</v>
      </c>
      <c r="EL42" t="s">
        <v>48</v>
      </c>
      <c r="EM42" t="s">
        <v>48</v>
      </c>
      <c r="EN42" t="s">
        <v>48</v>
      </c>
      <c r="EO42" t="s">
        <v>48</v>
      </c>
      <c r="EP42" t="s">
        <v>48</v>
      </c>
      <c r="EQ42" t="s">
        <v>48</v>
      </c>
      <c r="ER42" t="s">
        <v>48</v>
      </c>
      <c r="ES42" t="s">
        <v>48</v>
      </c>
      <c r="ET42" t="s">
        <v>48</v>
      </c>
      <c r="EU42" t="s">
        <v>48</v>
      </c>
      <c r="EV42" t="s">
        <v>48</v>
      </c>
      <c r="EW42" t="s">
        <v>48</v>
      </c>
      <c r="EX42" t="s">
        <v>48</v>
      </c>
      <c r="EY42" t="s">
        <v>48</v>
      </c>
      <c r="EZ42" t="s">
        <v>48</v>
      </c>
      <c r="FA42" t="s">
        <v>48</v>
      </c>
      <c r="FB42" t="s">
        <v>48</v>
      </c>
      <c r="FC42" t="s">
        <v>48</v>
      </c>
      <c r="FD42" t="s">
        <v>48</v>
      </c>
      <c r="FE42" t="s">
        <v>48</v>
      </c>
      <c r="FF42" t="s">
        <v>48</v>
      </c>
      <c r="FG42" t="s">
        <v>48</v>
      </c>
      <c r="FH42" t="s">
        <v>48</v>
      </c>
      <c r="FI42" t="s">
        <v>48</v>
      </c>
      <c r="FJ42" t="s">
        <v>48</v>
      </c>
      <c r="FK42" t="s">
        <v>48</v>
      </c>
      <c r="FL42" t="s">
        <v>48</v>
      </c>
    </row>
    <row r="43" spans="1:168" x14ac:dyDescent="0.3">
      <c r="A43" t="s">
        <v>50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40</v>
      </c>
      <c r="R43">
        <v>40</v>
      </c>
      <c r="S43">
        <v>40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40</v>
      </c>
      <c r="Z43">
        <v>40</v>
      </c>
      <c r="AA43">
        <v>40</v>
      </c>
      <c r="AB43">
        <v>40</v>
      </c>
      <c r="AC43">
        <v>40</v>
      </c>
      <c r="AD43">
        <v>40</v>
      </c>
      <c r="AE43">
        <v>40</v>
      </c>
      <c r="AF43">
        <v>40</v>
      </c>
      <c r="AG43">
        <v>40</v>
      </c>
      <c r="AH43">
        <v>40</v>
      </c>
      <c r="AI43">
        <v>40</v>
      </c>
      <c r="AJ43">
        <v>40</v>
      </c>
      <c r="AK43">
        <v>40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40</v>
      </c>
      <c r="AU43">
        <v>40</v>
      </c>
      <c r="AV43">
        <v>40</v>
      </c>
      <c r="AW43">
        <v>40</v>
      </c>
      <c r="AX43">
        <v>40</v>
      </c>
      <c r="AY43">
        <v>40</v>
      </c>
      <c r="AZ43">
        <v>40</v>
      </c>
      <c r="BA43">
        <v>40</v>
      </c>
      <c r="BB43">
        <v>40</v>
      </c>
      <c r="BC43">
        <v>40</v>
      </c>
      <c r="BD43">
        <v>40</v>
      </c>
      <c r="BE43">
        <v>40</v>
      </c>
      <c r="BF43">
        <v>40</v>
      </c>
      <c r="BG43">
        <v>40</v>
      </c>
      <c r="BH43">
        <v>40</v>
      </c>
      <c r="BI43">
        <v>40</v>
      </c>
      <c r="BJ43">
        <v>40</v>
      </c>
      <c r="BK43">
        <v>40</v>
      </c>
      <c r="BL43">
        <v>40</v>
      </c>
      <c r="BM43">
        <v>40</v>
      </c>
      <c r="BN43">
        <v>40</v>
      </c>
      <c r="BO43">
        <v>40</v>
      </c>
      <c r="BP43">
        <v>40</v>
      </c>
      <c r="BQ43">
        <v>40</v>
      </c>
      <c r="BR43">
        <v>40</v>
      </c>
      <c r="BS43">
        <v>40</v>
      </c>
      <c r="BT43">
        <v>40</v>
      </c>
      <c r="BU43">
        <v>40</v>
      </c>
      <c r="BV43">
        <v>40</v>
      </c>
      <c r="BW43">
        <v>40</v>
      </c>
      <c r="BX43">
        <v>40</v>
      </c>
      <c r="BY43">
        <v>40</v>
      </c>
      <c r="BZ43">
        <v>40</v>
      </c>
      <c r="CA43">
        <v>40</v>
      </c>
      <c r="CB43">
        <v>40</v>
      </c>
      <c r="CC43">
        <v>40</v>
      </c>
      <c r="CD43">
        <v>40</v>
      </c>
      <c r="CE43">
        <v>40</v>
      </c>
      <c r="CF43">
        <v>40</v>
      </c>
      <c r="CG43">
        <v>40</v>
      </c>
      <c r="CH43">
        <v>40</v>
      </c>
      <c r="CI43">
        <v>40</v>
      </c>
      <c r="CJ43">
        <v>40</v>
      </c>
      <c r="CK43">
        <v>40</v>
      </c>
      <c r="CL43">
        <v>40</v>
      </c>
      <c r="CM43">
        <v>40</v>
      </c>
      <c r="CN43">
        <v>40</v>
      </c>
      <c r="CO43">
        <v>40</v>
      </c>
      <c r="CP43">
        <v>40</v>
      </c>
      <c r="CQ43">
        <v>40</v>
      </c>
      <c r="CR43">
        <v>40</v>
      </c>
      <c r="CS43">
        <v>40</v>
      </c>
      <c r="CT43">
        <v>40</v>
      </c>
      <c r="CU43">
        <v>40</v>
      </c>
      <c r="CV43">
        <v>40</v>
      </c>
      <c r="CW43">
        <v>40</v>
      </c>
      <c r="CX43">
        <v>40</v>
      </c>
      <c r="CY43">
        <v>40</v>
      </c>
      <c r="CZ43">
        <v>40</v>
      </c>
      <c r="DA43">
        <v>40</v>
      </c>
      <c r="DB43">
        <v>40</v>
      </c>
      <c r="DC43">
        <v>40</v>
      </c>
      <c r="DD43">
        <v>40</v>
      </c>
      <c r="DE43">
        <v>40</v>
      </c>
      <c r="DF43">
        <v>40</v>
      </c>
      <c r="DG43">
        <v>40</v>
      </c>
      <c r="DH43">
        <v>40</v>
      </c>
      <c r="DI43">
        <v>40</v>
      </c>
      <c r="DJ43">
        <v>40</v>
      </c>
      <c r="DK43">
        <v>40</v>
      </c>
      <c r="DL43">
        <v>40</v>
      </c>
      <c r="DM43">
        <v>40</v>
      </c>
      <c r="DN43">
        <v>40</v>
      </c>
      <c r="DO43">
        <v>40</v>
      </c>
      <c r="DP43">
        <v>40</v>
      </c>
      <c r="DQ43">
        <v>40</v>
      </c>
      <c r="DR43">
        <v>40</v>
      </c>
      <c r="DS43">
        <v>40</v>
      </c>
      <c r="DT43">
        <v>40</v>
      </c>
      <c r="DU43">
        <v>40</v>
      </c>
      <c r="DV43">
        <v>40</v>
      </c>
      <c r="DW43">
        <v>40</v>
      </c>
      <c r="DX43">
        <v>40</v>
      </c>
      <c r="DY43">
        <v>40</v>
      </c>
      <c r="DZ43">
        <v>40</v>
      </c>
      <c r="EA43">
        <v>40</v>
      </c>
      <c r="EB43">
        <v>40</v>
      </c>
      <c r="EC43">
        <v>40</v>
      </c>
      <c r="ED43">
        <v>40</v>
      </c>
      <c r="EE43">
        <v>40</v>
      </c>
      <c r="EF43">
        <v>40</v>
      </c>
      <c r="EG43">
        <v>40</v>
      </c>
      <c r="EH43">
        <v>40</v>
      </c>
      <c r="EI43">
        <v>40</v>
      </c>
      <c r="EJ43">
        <v>40</v>
      </c>
      <c r="EK43">
        <v>40</v>
      </c>
      <c r="EL43">
        <v>40</v>
      </c>
      <c r="EM43">
        <v>40</v>
      </c>
      <c r="EN43">
        <v>40</v>
      </c>
      <c r="EO43">
        <v>40</v>
      </c>
      <c r="EP43">
        <v>40</v>
      </c>
      <c r="EQ43">
        <v>40</v>
      </c>
      <c r="ER43">
        <v>40</v>
      </c>
      <c r="ES43">
        <v>40</v>
      </c>
      <c r="ET43">
        <v>40</v>
      </c>
      <c r="EU43">
        <v>40</v>
      </c>
      <c r="EV43">
        <v>40</v>
      </c>
      <c r="EW43">
        <v>40</v>
      </c>
      <c r="EX43">
        <v>40</v>
      </c>
      <c r="EY43">
        <v>40</v>
      </c>
      <c r="EZ43">
        <v>40</v>
      </c>
      <c r="FA43">
        <v>40</v>
      </c>
      <c r="FB43">
        <v>40</v>
      </c>
      <c r="FC43">
        <v>40</v>
      </c>
      <c r="FD43">
        <v>40</v>
      </c>
      <c r="FE43">
        <v>40</v>
      </c>
      <c r="FF43">
        <v>40</v>
      </c>
      <c r="FG43">
        <v>40</v>
      </c>
      <c r="FH43">
        <v>40</v>
      </c>
      <c r="FI43">
        <v>40</v>
      </c>
      <c r="FJ43">
        <v>40</v>
      </c>
      <c r="FK43">
        <v>40</v>
      </c>
      <c r="FL43">
        <v>40</v>
      </c>
    </row>
    <row r="44" spans="1:168" x14ac:dyDescent="0.3">
      <c r="A44" t="s">
        <v>51</v>
      </c>
      <c r="B44" t="s">
        <v>74</v>
      </c>
      <c r="C44" t="s">
        <v>75</v>
      </c>
      <c r="D44" t="s">
        <v>76</v>
      </c>
      <c r="E44" t="s">
        <v>77</v>
      </c>
      <c r="F44" t="s">
        <v>78</v>
      </c>
      <c r="G44" t="s">
        <v>79</v>
      </c>
      <c r="H44" t="s">
        <v>80</v>
      </c>
      <c r="I44" t="s">
        <v>81</v>
      </c>
      <c r="J44" t="s">
        <v>82</v>
      </c>
      <c r="K44" t="s">
        <v>83</v>
      </c>
      <c r="L44" t="s">
        <v>84</v>
      </c>
      <c r="M44" t="s">
        <v>85</v>
      </c>
      <c r="N44" t="s">
        <v>86</v>
      </c>
      <c r="O44" t="s">
        <v>87</v>
      </c>
      <c r="P44" t="s">
        <v>88</v>
      </c>
      <c r="Q44" t="s">
        <v>89</v>
      </c>
      <c r="R44" t="s">
        <v>90</v>
      </c>
      <c r="S44" t="s">
        <v>91</v>
      </c>
      <c r="T44" t="s">
        <v>92</v>
      </c>
      <c r="U44" t="s">
        <v>93</v>
      </c>
      <c r="V44" t="s">
        <v>94</v>
      </c>
      <c r="W44" t="s">
        <v>95</v>
      </c>
      <c r="X44" t="s">
        <v>96</v>
      </c>
      <c r="Y44" t="s">
        <v>97</v>
      </c>
      <c r="Z44" t="s">
        <v>98</v>
      </c>
      <c r="AA44" t="s">
        <v>99</v>
      </c>
      <c r="AB44" t="s">
        <v>100</v>
      </c>
      <c r="AC44" t="s">
        <v>101</v>
      </c>
      <c r="AD44" t="s">
        <v>102</v>
      </c>
      <c r="AE44" t="s">
        <v>103</v>
      </c>
      <c r="AF44" t="s">
        <v>104</v>
      </c>
      <c r="AG44" t="s">
        <v>105</v>
      </c>
      <c r="AH44" t="s">
        <v>232</v>
      </c>
      <c r="AI44" t="s">
        <v>233</v>
      </c>
      <c r="AJ44" t="s">
        <v>234</v>
      </c>
      <c r="AK44" t="s">
        <v>235</v>
      </c>
      <c r="AL44" t="s">
        <v>236</v>
      </c>
      <c r="AM44" t="s">
        <v>237</v>
      </c>
      <c r="AN44" t="s">
        <v>238</v>
      </c>
      <c r="AO44" t="s">
        <v>239</v>
      </c>
      <c r="AP44" t="s">
        <v>240</v>
      </c>
      <c r="AQ44" t="s">
        <v>241</v>
      </c>
      <c r="AR44" t="s">
        <v>242</v>
      </c>
      <c r="AS44" t="s">
        <v>243</v>
      </c>
      <c r="AT44" t="s">
        <v>244</v>
      </c>
      <c r="AU44" t="s">
        <v>245</v>
      </c>
      <c r="AV44" t="s">
        <v>246</v>
      </c>
      <c r="AW44" t="s">
        <v>247</v>
      </c>
      <c r="AX44" t="s">
        <v>248</v>
      </c>
      <c r="AY44" t="s">
        <v>249</v>
      </c>
      <c r="AZ44" t="s">
        <v>250</v>
      </c>
      <c r="BA44" t="s">
        <v>251</v>
      </c>
      <c r="BB44" t="s">
        <v>252</v>
      </c>
      <c r="BC44" t="s">
        <v>506</v>
      </c>
      <c r="BD44" t="s">
        <v>507</v>
      </c>
      <c r="BE44" t="s">
        <v>508</v>
      </c>
      <c r="BF44" t="s">
        <v>509</v>
      </c>
      <c r="BG44" t="s">
        <v>253</v>
      </c>
      <c r="BH44" t="s">
        <v>254</v>
      </c>
      <c r="BI44" t="s">
        <v>255</v>
      </c>
      <c r="BJ44" t="s">
        <v>256</v>
      </c>
      <c r="BK44" t="s">
        <v>257</v>
      </c>
      <c r="BL44" t="s">
        <v>258</v>
      </c>
      <c r="BM44" t="s">
        <v>259</v>
      </c>
      <c r="BN44" t="s">
        <v>260</v>
      </c>
      <c r="BO44" t="s">
        <v>261</v>
      </c>
      <c r="BP44" t="s">
        <v>262</v>
      </c>
      <c r="BQ44" t="s">
        <v>263</v>
      </c>
      <c r="BR44" t="s">
        <v>264</v>
      </c>
      <c r="BS44" t="s">
        <v>265</v>
      </c>
      <c r="BT44" t="s">
        <v>266</v>
      </c>
      <c r="BU44" t="s">
        <v>267</v>
      </c>
      <c r="BV44" t="s">
        <v>268</v>
      </c>
      <c r="BW44" t="s">
        <v>269</v>
      </c>
      <c r="BX44" t="s">
        <v>270</v>
      </c>
      <c r="BY44" t="s">
        <v>271</v>
      </c>
      <c r="BZ44" t="s">
        <v>272</v>
      </c>
      <c r="CA44" t="s">
        <v>273</v>
      </c>
      <c r="CB44" t="s">
        <v>274</v>
      </c>
      <c r="CC44" t="s">
        <v>275</v>
      </c>
      <c r="CD44" t="s">
        <v>276</v>
      </c>
      <c r="CE44" t="s">
        <v>277</v>
      </c>
      <c r="CF44" t="s">
        <v>278</v>
      </c>
      <c r="CG44" t="s">
        <v>279</v>
      </c>
      <c r="CH44" t="s">
        <v>280</v>
      </c>
      <c r="CI44" t="s">
        <v>281</v>
      </c>
      <c r="CJ44" t="s">
        <v>282</v>
      </c>
      <c r="CK44" t="s">
        <v>283</v>
      </c>
      <c r="CL44" t="s">
        <v>284</v>
      </c>
      <c r="CM44" t="s">
        <v>285</v>
      </c>
      <c r="CN44" t="s">
        <v>286</v>
      </c>
      <c r="CO44" t="s">
        <v>287</v>
      </c>
      <c r="CP44" t="s">
        <v>288</v>
      </c>
      <c r="CQ44" t="s">
        <v>289</v>
      </c>
      <c r="CR44" t="s">
        <v>290</v>
      </c>
      <c r="CS44" t="s">
        <v>291</v>
      </c>
      <c r="CT44" t="s">
        <v>292</v>
      </c>
      <c r="CU44" t="s">
        <v>293</v>
      </c>
      <c r="CV44" t="s">
        <v>294</v>
      </c>
      <c r="CW44" t="s">
        <v>295</v>
      </c>
      <c r="CX44" t="s">
        <v>296</v>
      </c>
      <c r="CY44" t="s">
        <v>297</v>
      </c>
      <c r="CZ44" t="s">
        <v>298</v>
      </c>
      <c r="DA44" t="s">
        <v>299</v>
      </c>
      <c r="DB44" t="s">
        <v>300</v>
      </c>
      <c r="DC44" t="s">
        <v>301</v>
      </c>
      <c r="DD44" t="s">
        <v>302</v>
      </c>
      <c r="DE44" t="s">
        <v>303</v>
      </c>
      <c r="DF44" t="s">
        <v>304</v>
      </c>
      <c r="DG44" t="s">
        <v>305</v>
      </c>
      <c r="DH44" t="s">
        <v>306</v>
      </c>
      <c r="DI44" t="s">
        <v>307</v>
      </c>
      <c r="DJ44" t="s">
        <v>308</v>
      </c>
      <c r="DK44" t="s">
        <v>309</v>
      </c>
      <c r="DL44" t="s">
        <v>310</v>
      </c>
      <c r="DM44" t="s">
        <v>311</v>
      </c>
      <c r="DN44" t="s">
        <v>312</v>
      </c>
      <c r="DO44" t="s">
        <v>313</v>
      </c>
      <c r="DP44" t="s">
        <v>314</v>
      </c>
      <c r="DQ44" t="s">
        <v>315</v>
      </c>
      <c r="DR44" t="s">
        <v>316</v>
      </c>
      <c r="DS44" t="s">
        <v>317</v>
      </c>
      <c r="DT44" t="s">
        <v>318</v>
      </c>
      <c r="DU44" t="s">
        <v>319</v>
      </c>
      <c r="DV44" t="s">
        <v>320</v>
      </c>
      <c r="DW44" t="s">
        <v>321</v>
      </c>
      <c r="DX44" t="s">
        <v>322</v>
      </c>
      <c r="DY44" t="s">
        <v>323</v>
      </c>
      <c r="DZ44" t="s">
        <v>324</v>
      </c>
      <c r="EA44" t="s">
        <v>325</v>
      </c>
      <c r="EB44" t="s">
        <v>326</v>
      </c>
      <c r="EC44" t="s">
        <v>327</v>
      </c>
      <c r="ED44" t="s">
        <v>328</v>
      </c>
      <c r="EE44" t="s">
        <v>329</v>
      </c>
      <c r="EF44" t="s">
        <v>330</v>
      </c>
      <c r="EG44" t="s">
        <v>331</v>
      </c>
      <c r="EH44" t="s">
        <v>332</v>
      </c>
      <c r="EI44" t="s">
        <v>333</v>
      </c>
      <c r="EJ44" t="s">
        <v>334</v>
      </c>
      <c r="EK44" t="s">
        <v>335</v>
      </c>
      <c r="EL44" t="s">
        <v>336</v>
      </c>
      <c r="EM44" t="s">
        <v>337</v>
      </c>
      <c r="EN44" t="s">
        <v>338</v>
      </c>
      <c r="EO44" t="s">
        <v>339</v>
      </c>
      <c r="EP44" t="s">
        <v>340</v>
      </c>
      <c r="EQ44" t="s">
        <v>341</v>
      </c>
      <c r="ER44" t="s">
        <v>342</v>
      </c>
      <c r="ES44" t="s">
        <v>343</v>
      </c>
      <c r="ET44" t="s">
        <v>344</v>
      </c>
      <c r="EU44" t="s">
        <v>345</v>
      </c>
      <c r="EV44" t="s">
        <v>346</v>
      </c>
      <c r="EW44" t="s">
        <v>347</v>
      </c>
      <c r="EX44" t="s">
        <v>348</v>
      </c>
      <c r="EY44" t="s">
        <v>349</v>
      </c>
      <c r="EZ44" t="s">
        <v>350</v>
      </c>
      <c r="FA44" t="s">
        <v>351</v>
      </c>
      <c r="FB44" t="s">
        <v>352</v>
      </c>
      <c r="FC44" t="s">
        <v>353</v>
      </c>
      <c r="FD44" t="s">
        <v>354</v>
      </c>
      <c r="FE44" t="s">
        <v>355</v>
      </c>
      <c r="FF44" t="s">
        <v>356</v>
      </c>
      <c r="FG44" t="s">
        <v>357</v>
      </c>
      <c r="FH44" t="s">
        <v>358</v>
      </c>
      <c r="FI44" t="s">
        <v>359</v>
      </c>
      <c r="FJ44" t="s">
        <v>360</v>
      </c>
      <c r="FK44" t="s">
        <v>361</v>
      </c>
      <c r="FL44" t="s">
        <v>362</v>
      </c>
    </row>
    <row r="45" spans="1:168" x14ac:dyDescent="0.3">
      <c r="A45" t="s">
        <v>458</v>
      </c>
      <c r="B45">
        <f>IF($F$54=2,0,INDEX(LnkTbl!G$3:G$18,MATCH($B$54*1000&amp;B$42,LnkTbl!$C$3:$C$18,0),1)+0)</f>
        <v>0</v>
      </c>
      <c r="C45">
        <f>IF($F$54=2,0,INDEX(LnkTbl!H$3:H$18,MATCH($B$54*1000&amp;C$42,LnkTbl!$C$3:$C$18,0),1)+0)</f>
        <v>1</v>
      </c>
      <c r="D45">
        <f>IF($F$54=2,0,INDEX(LnkTbl!I$3:I$18,MATCH($B$54*1000&amp;D$42,LnkTbl!$C$3:$C$18,0),1)+0)</f>
        <v>0</v>
      </c>
      <c r="E45">
        <f>IF($F$54=2,0,INDEX(LnkTbl!J$3:J$18,MATCH($B$54*1000&amp;E$42,LnkTbl!$C$3:$C$18,0),1)+0)</f>
        <v>0</v>
      </c>
      <c r="F45">
        <f>IF($F$54=2,0,INDEX(LnkTbl!K$3:K$18,MATCH($B$54*1000&amp;F$42,LnkTbl!$C$3:$C$18,0),1)+0)</f>
        <v>0</v>
      </c>
      <c r="G45">
        <f>IF($F$54=2,0,INDEX(LnkTbl!L$3:L$18,MATCH($B$54*1000&amp;G$42,LnkTbl!$C$3:$C$18,0),1)+0)</f>
        <v>0</v>
      </c>
      <c r="H45">
        <f>IF($F$54=2,0,INDEX(LnkTbl!M$3:M$18,MATCH($B$54*1000&amp;H$42,LnkTbl!$C$3:$C$18,0),1)+0)</f>
        <v>0</v>
      </c>
      <c r="I45">
        <f>IF($F$54=2,0,INDEX(LnkTbl!N$3:N$18,MATCH($B$54*1000&amp;I$42,LnkTbl!$C$3:$C$18,0),1)+0)</f>
        <v>0</v>
      </c>
      <c r="J45">
        <f>IF($F$54=2,0,INDEX(LnkTbl!O$3:O$18,MATCH($B$54*1000&amp;J$42,LnkTbl!$C$3:$C$18,0),1)+0)</f>
        <v>0</v>
      </c>
      <c r="K45">
        <f>IF($F$54=2,0,INDEX(LnkTbl!P$3:P$18,MATCH($B$54*1000&amp;K$42,LnkTbl!$C$3:$C$18,0),1)+0)</f>
        <v>0</v>
      </c>
      <c r="L45">
        <f>IF($F$54=2,0,INDEX(LnkTbl!Q$3:Q$18,MATCH($B$54*1000&amp;L$42,LnkTbl!$C$3:$C$18,0),1)+0)</f>
        <v>0</v>
      </c>
      <c r="M45">
        <f>IF($F$54=2,0,INDEX(LnkTbl!R$3:R$18,MATCH($B$54*1000&amp;M$42,LnkTbl!$C$3:$C$18,0),1)+0)</f>
        <v>0</v>
      </c>
      <c r="N45">
        <f>IF($F$54=2,0,INDEX(LnkTbl!S$3:S$18,MATCH($B$54*1000&amp;N$42,LnkTbl!$C$3:$C$18,0),1)+0)</f>
        <v>0</v>
      </c>
      <c r="O45">
        <f>IF($F$54=2,0,INDEX(LnkTbl!T$3:T$18,MATCH($B$54*1000&amp;O$42,LnkTbl!$C$3:$C$18,0),1)+0)</f>
        <v>0</v>
      </c>
      <c r="P45">
        <f>IF($F$54=2,0,INDEX(LnkTbl!U$3:U$18,MATCH($B$54*1000&amp;P$42,LnkTbl!$C$3:$C$18,0),1)+0)</f>
        <v>0</v>
      </c>
      <c r="Q45">
        <f>IF($F$54=2,0,INDEX(LnkTbl!V$3:V$18,MATCH($B$54*1000&amp;Q$42,LnkTbl!$C$3:$C$18,0),1)+0)</f>
        <v>0</v>
      </c>
      <c r="R45">
        <f>IF($F$54=2,0,INDEX(LnkTbl!W$3:W$18,MATCH($B$54*1000&amp;R$42,LnkTbl!$C$3:$C$18,0),1)+0)</f>
        <v>0</v>
      </c>
      <c r="S45">
        <f>IF($F$54=2,0,INDEX(LnkTbl!X$3:X$18,MATCH($B$54*1000&amp;S$42,LnkTbl!$C$3:$C$18,0),1)+0)</f>
        <v>0</v>
      </c>
      <c r="T45">
        <f>IF($F$54=2,0,INDEX(LnkTbl!Y$3:Y$18,MATCH($B$54*1000&amp;T$42,LnkTbl!$C$3:$C$18,0),1)+0)</f>
        <v>0</v>
      </c>
      <c r="U45">
        <f>IF($F$54=2,0,INDEX(LnkTbl!Z$3:Z$18,MATCH($B$54*1000&amp;U$42,LnkTbl!$C$3:$C$18,0),1)+0)</f>
        <v>0</v>
      </c>
      <c r="V45">
        <f>IF($F$54=2,0,INDEX(LnkTbl!AA$3:AA$18,MATCH($B$54*1000&amp;V$42,LnkTbl!$C$3:$C$18,0),1)+0)</f>
        <v>0</v>
      </c>
      <c r="W45">
        <f>IF($F$54=2,0,INDEX(LnkTbl!AB$3:AB$18,MATCH($B$54*1000&amp;W$42,LnkTbl!$C$3:$C$18,0),1)+0)</f>
        <v>0</v>
      </c>
      <c r="X45">
        <f>IF($F$54=2,0,INDEX(LnkTbl!AC$3:AC$18,MATCH($B$54*1000&amp;X$42,LnkTbl!$C$3:$C$18,0),1)+0)</f>
        <v>0</v>
      </c>
      <c r="Y45">
        <f>IF($F$54=2,0,INDEX(LnkTbl!AD$3:AD$18,MATCH($B$54*1000&amp;Y$42,LnkTbl!$C$3:$C$18,0),1)+0)</f>
        <v>0</v>
      </c>
      <c r="Z45">
        <f>IF($F$54=2,0,INDEX(LnkTbl!AE$3:AE$18,MATCH($B$54*1000&amp;Z$42,LnkTbl!$C$3:$C$18,0),1)+0)</f>
        <v>0</v>
      </c>
      <c r="AA45">
        <f>IF($F$54=2,0,INDEX(LnkTbl!AF$3:AF$18,MATCH($B$54*1000&amp;AA$42,LnkTbl!$C$3:$C$18,0),1)+0)</f>
        <v>0</v>
      </c>
      <c r="AB45">
        <f>IF($F$54=2,0,INDEX(LnkTbl!AG$3:AG$18,MATCH($B$54*1000&amp;AB$42,LnkTbl!$C$3:$C$18,0),1)+0)</f>
        <v>0</v>
      </c>
      <c r="AC45">
        <f>IF($F$54=2,0,INDEX(LnkTbl!AH$3:AH$18,MATCH($B$54*1000&amp;AC$42,LnkTbl!$C$3:$C$18,0),1)+0)</f>
        <v>0</v>
      </c>
      <c r="AD45">
        <f>IF($F$54=2,0,INDEX(LnkTbl!AI$3:AI$18,MATCH($B$54*1000&amp;AD$42,LnkTbl!$C$3:$C$18,0),1)+0)</f>
        <v>0</v>
      </c>
      <c r="AE45">
        <f>IF($F$54=2,0,INDEX(LnkTbl!AJ$3:AJ$18,MATCH($B$54*1000&amp;AE$42,LnkTbl!$C$3:$C$18,0),1)+0)</f>
        <v>0</v>
      </c>
      <c r="AF45">
        <f>IF($F$54=2,0,INDEX(LnkTbl!AK$3:AK$18,MATCH($B$54*1000&amp;AF$42,LnkTbl!$C$3:$C$18,0),1)+0)</f>
        <v>0</v>
      </c>
      <c r="AG45">
        <f>IF($F$54=2,0,INDEX(LnkTbl!AL$3:AL$18,MATCH($B$54*1000&amp;AG$42,LnkTbl!$C$3:$C$18,0),1)+0)</f>
        <v>0</v>
      </c>
      <c r="AH45">
        <f>IF($F$54=2,0,INDEX(LnkTbl!AM$3:AM$18,MATCH($B$54*1000&amp;AH$42,LnkTbl!$C$3:$C$18,0),1)+0)</f>
        <v>0</v>
      </c>
      <c r="AI45">
        <f>IF($F$54=2,0,INDEX(LnkTbl!AN$3:AN$18,MATCH($B$54*1000&amp;AI$42,LnkTbl!$C$3:$C$18,0),1)+0)</f>
        <v>1</v>
      </c>
      <c r="AJ45">
        <f>IF($F$54=2,0,INDEX(LnkTbl!AO$3:AO$18,MATCH($B$54*1000&amp;AJ$42,LnkTbl!$C$3:$C$18,0),1)+0)</f>
        <v>1</v>
      </c>
      <c r="AK45">
        <f>IF($F$54=2,0,INDEX(LnkTbl!AP$3:AP$18,MATCH($B$54*1000&amp;AK$42,LnkTbl!$C$3:$C$18,0),1)+0)</f>
        <v>1</v>
      </c>
      <c r="AL45">
        <f>IF($F$54=2,0,INDEX(LnkTbl!AQ$3:AQ$18,MATCH($B$54*1000&amp;AL$42,LnkTbl!$C$3:$C$18,0),1)+0)</f>
        <v>1</v>
      </c>
      <c r="AM45">
        <f>IF($F$54=2,0,INDEX(LnkTbl!AR$3:AR$18,MATCH($B$54*1000&amp;AM$42,LnkTbl!$C$3:$C$18,0),1)+0)</f>
        <v>1</v>
      </c>
      <c r="AN45">
        <f>IF($F$54=2,0,INDEX(LnkTbl!AS$3:AS$18,MATCH($B$54*1000&amp;AN$42,LnkTbl!$C$3:$C$18,0),1)+0)</f>
        <v>0</v>
      </c>
      <c r="AO45">
        <f>IF($F$54=2,0,INDEX(LnkTbl!AT$3:AT$18,MATCH($B$54*1000&amp;AO$42,LnkTbl!$C$3:$C$18,0),1)+0)</f>
        <v>0</v>
      </c>
      <c r="AP45">
        <f>IF($F$54=2,0,INDEX(LnkTbl!AU$3:AU$18,MATCH($B$54*1000&amp;AP$42,LnkTbl!$C$3:$C$18,0),1)+0)</f>
        <v>1</v>
      </c>
      <c r="AQ45">
        <f>IF($F$54=2,0,INDEX(LnkTbl!AV$3:AV$18,MATCH($B$54*1000&amp;AQ$42,LnkTbl!$C$3:$C$18,0),1)+0)</f>
        <v>1</v>
      </c>
      <c r="AR45">
        <f>IF($F$54=2,0,INDEX(LnkTbl!AW$3:AW$18,MATCH($B$54*1000&amp;AR$42,LnkTbl!$C$3:$C$18,0),1)+0)</f>
        <v>0</v>
      </c>
      <c r="AS45">
        <f>IF($F$54=2,0,INDEX(LnkTbl!AX$3:AX$18,MATCH($B$54*1000&amp;AS$42,LnkTbl!$C$3:$C$18,0),1)+0)</f>
        <v>1</v>
      </c>
      <c r="AT45">
        <f>IF($F$54=2,0,INDEX(LnkTbl!AY$3:AY$18,MATCH($B$54*1000&amp;AT$42,LnkTbl!$C$3:$C$18,0),1)+0)</f>
        <v>1</v>
      </c>
      <c r="AU45">
        <f>IF($F$54=2,0,INDEX(LnkTbl!AZ$3:AZ$18,MATCH($B$54*1000&amp;AU$42,LnkTbl!$C$3:$C$18,0),1)+0)</f>
        <v>0</v>
      </c>
      <c r="AV45">
        <f>IF($F$54=2,0,INDEX(LnkTbl!BA$3:BA$18,MATCH($B$54*1000&amp;AV$42,LnkTbl!$C$3:$C$18,0),1)+0)</f>
        <v>0</v>
      </c>
      <c r="AW45">
        <f>IF($F$54=2,0,INDEX(LnkTbl!BB$3:BB$18,MATCH($B$54*1000&amp;AW$42,LnkTbl!$C$3:$C$18,0),1)+0)</f>
        <v>1</v>
      </c>
      <c r="AX45">
        <f>IF($F$54=2,0,INDEX(LnkTbl!BC$3:BC$18,MATCH($B$54*1000&amp;AX$42,LnkTbl!$C$3:$C$18,0),1)+0)</f>
        <v>1</v>
      </c>
      <c r="AY45">
        <f>IF($F$54=2,0,INDEX(LnkTbl!BD$3:BD$18,MATCH($B$54*1000&amp;AY$42,LnkTbl!$C$3:$C$18,0),1)+0)</f>
        <v>0</v>
      </c>
      <c r="AZ45">
        <f>IF($F$54=2,0,INDEX(LnkTbl!BE$3:BE$18,MATCH($B$54*1000&amp;AZ$42,LnkTbl!$C$3:$C$18,0),1)+0)</f>
        <v>1</v>
      </c>
      <c r="BA45">
        <f>IF($F$54=2,0,INDEX(LnkTbl!BF$3:BF$18,MATCH($B$54*1000&amp;BA$42,LnkTbl!$C$3:$C$18,0),1)+0)</f>
        <v>0</v>
      </c>
      <c r="BB45">
        <f>IF($F$54=2,0,INDEX(LnkTbl!BG$3:BG$18,MATCH($B$54*1000&amp;BB$42,LnkTbl!$C$3:$C$18,0),1)+0)</f>
        <v>0</v>
      </c>
      <c r="BC45">
        <f>IF($F$54=2,0,INDEX(LnkTbl!BH$3:BH$18,MATCH($B$54*1000&amp;BC$42,LnkTbl!$C$3:$C$18,0),1)+0)</f>
        <v>1</v>
      </c>
      <c r="BD45">
        <f>IF($F$54=2,0,INDEX(LnkTbl!BI$3:BI$18,MATCH($B$54*1000&amp;BD$42,LnkTbl!$C$3:$C$18,0),1)+0)</f>
        <v>0</v>
      </c>
      <c r="BE45">
        <f>IF($F$54=2,0,INDEX(LnkTbl!BJ$3:BJ$18,MATCH($B$54*1000&amp;BE$42,LnkTbl!$C$3:$C$18,0),1)+0)</f>
        <v>0</v>
      </c>
      <c r="BF45">
        <f>IF($F$54=2,0,INDEX(LnkTbl!BK$3:BK$18,MATCH($B$54*1000&amp;BF$42,LnkTbl!$C$3:$C$18,0),1)+0)</f>
        <v>0</v>
      </c>
      <c r="BG45">
        <f>IF($F$54=2,0,INDEX(LnkTbl!BL$3:BL$18,MATCH($B$54*1000&amp;BG$42,LnkTbl!$C$3:$C$18,0),1)+0)</f>
        <v>0</v>
      </c>
      <c r="BH45">
        <f>IF($F$54=2,0,INDEX(LnkTbl!BM$3:BM$18,MATCH($B$54*1000&amp;BH$42,LnkTbl!$C$3:$C$18,0),1)+0)</f>
        <v>0</v>
      </c>
      <c r="BI45">
        <f>IF($F$54=2,0,INDEX(LnkTbl!BN$3:BN$18,MATCH($B$54*1000&amp;BI$42,LnkTbl!$C$3:$C$18,0),1)+0)</f>
        <v>0</v>
      </c>
      <c r="BJ45">
        <f>IF($F$54=2,0,INDEX(LnkTbl!BO$3:BO$18,MATCH($B$54*1000&amp;BJ$42,LnkTbl!$C$3:$C$18,0),1)+0)</f>
        <v>0</v>
      </c>
      <c r="BK45">
        <f>IF($F$54=2,0,INDEX(LnkTbl!BP$3:BP$18,MATCH($B$54*1000&amp;BK$42,LnkTbl!$C$3:$C$18,0),1)+0)</f>
        <v>1</v>
      </c>
      <c r="BL45">
        <f>IF($F$54=2,0,INDEX(LnkTbl!BQ$3:BQ$18,MATCH($B$54*1000&amp;BL$42,LnkTbl!$C$3:$C$18,0),1)+0)</f>
        <v>1</v>
      </c>
      <c r="BM45">
        <f>IF($F$54=2,0,INDEX(LnkTbl!BR$3:BR$18,MATCH($B$54*1000&amp;BM$42,LnkTbl!$C$3:$C$18,0),1)+0)</f>
        <v>0</v>
      </c>
      <c r="BN45">
        <f>IF($F$54=2,0,INDEX(LnkTbl!BS$3:BS$18,MATCH($B$54*1000&amp;BN$42,LnkTbl!$C$3:$C$18,0),1)+0)</f>
        <v>0</v>
      </c>
      <c r="BO45">
        <f>IF($F$54=2,0,INDEX(LnkTbl!BT$3:BT$18,MATCH($B$54*1000&amp;BO$42,LnkTbl!$C$3:$C$18,0),1)+0)</f>
        <v>0</v>
      </c>
      <c r="BP45">
        <f>IF($F$54=2,0,INDEX(LnkTbl!BU$3:BU$18,MATCH($B$54*1000&amp;BP$42,LnkTbl!$C$3:$C$18,0),1)+0)</f>
        <v>1</v>
      </c>
      <c r="BQ45">
        <f>IF($F$54=2,0,INDEX(LnkTbl!BV$3:BV$18,MATCH($B$54*1000&amp;BQ$42,LnkTbl!$C$3:$C$18,0),1)+0)</f>
        <v>0</v>
      </c>
      <c r="BR45">
        <f>IF($F$54=2,0,INDEX(LnkTbl!BW$3:BW$18,MATCH($B$54*1000&amp;BR$42,LnkTbl!$C$3:$C$18,0),1)+0)</f>
        <v>1</v>
      </c>
      <c r="BS45">
        <f>IF($F$54=2,0,INDEX(LnkTbl!BX$3:BX$18,MATCH($B$54*1000&amp;BS$42,LnkTbl!$C$3:$C$18,0),1)+0)</f>
        <v>1</v>
      </c>
      <c r="BT45">
        <f>IF($F$54=2,0,INDEX(LnkTbl!BY$3:BY$18,MATCH($B$54*1000&amp;BT$42,LnkTbl!$C$3:$C$18,0),1)+0)</f>
        <v>1</v>
      </c>
      <c r="BU45">
        <f>IF($F$54=2,0,INDEX(LnkTbl!BZ$3:BZ$18,MATCH($B$54*1000&amp;BU$42,LnkTbl!$C$3:$C$18,0),1)+0)</f>
        <v>0</v>
      </c>
      <c r="BV45">
        <f>IF($F$54=2,0,INDEX(LnkTbl!CA$3:CA$18,MATCH($B$54*1000&amp;BV$42,LnkTbl!$C$3:$C$18,0),1)+0)</f>
        <v>1</v>
      </c>
      <c r="BW45">
        <f>IF($F$54=2,0,INDEX(LnkTbl!CB$3:CB$18,MATCH($B$54*1000&amp;BW$42,LnkTbl!$C$3:$C$18,0),1)+0)</f>
        <v>1</v>
      </c>
      <c r="BX45">
        <f>IF($F$54=2,0,INDEX(LnkTbl!CC$3:CC$18,MATCH($B$54*1000&amp;BX$42,LnkTbl!$C$3:$C$18,0),1)+0)</f>
        <v>1</v>
      </c>
      <c r="BY45">
        <f>IF($F$54=2,0,INDEX(LnkTbl!CD$3:CD$18,MATCH($B$54*1000&amp;BY$42,LnkTbl!$C$3:$C$18,0),1)+0)</f>
        <v>0</v>
      </c>
      <c r="BZ45">
        <f>IF($F$54=2,0,INDEX(LnkTbl!CE$3:CE$18,MATCH($B$54*1000&amp;BZ$42,LnkTbl!$C$3:$C$18,0),1)+0)</f>
        <v>0</v>
      </c>
      <c r="CA45">
        <f>IF($F$54=2,0,INDEX(LnkTbl!CF$3:CF$18,MATCH($B$54*1000&amp;CA$42,LnkTbl!$C$3:$C$18,0),1)+0)</f>
        <v>1</v>
      </c>
      <c r="CB45">
        <f>IF($F$54=2,0,INDEX(LnkTbl!CG$3:CG$18,MATCH($B$54*1000&amp;CB$42,LnkTbl!$C$3:$C$18,0),1)+0)</f>
        <v>0</v>
      </c>
      <c r="CC45">
        <f>IF($F$54=2,0,INDEX(LnkTbl!CH$3:CH$18,MATCH($B$54*1000&amp;CC$42,LnkTbl!$C$3:$C$18,0),1)+0)</f>
        <v>0</v>
      </c>
      <c r="CD45">
        <f>IF($F$54=2,0,INDEX(LnkTbl!CI$3:CI$18,MATCH($B$54*1000&amp;CD$42,LnkTbl!$C$3:$C$18,0),1)+0)</f>
        <v>0</v>
      </c>
      <c r="CE45">
        <f>IF($F$54=2,0,INDEX(LnkTbl!CJ$3:CJ$18,MATCH($B$54*1000&amp;CE$42,LnkTbl!$C$3:$C$18,0),1)+0)</f>
        <v>0</v>
      </c>
      <c r="CF45">
        <f>IF($F$54=2,0,INDEX(LnkTbl!CK$3:CK$18,MATCH($B$54*1000&amp;CF$42,LnkTbl!$C$3:$C$18,0),1)+0)</f>
        <v>0</v>
      </c>
      <c r="CG45">
        <f>IF($F$54=2,0,INDEX(LnkTbl!CL$3:CL$18,MATCH($B$54*1000&amp;CG$42,LnkTbl!$C$3:$C$18,0),1)+0)</f>
        <v>1</v>
      </c>
      <c r="CH45">
        <f>IF($F$54=2,0,INDEX(LnkTbl!CM$3:CM$18,MATCH($B$54*1000&amp;CH$42,LnkTbl!$C$3:$C$18,0),1)+0)</f>
        <v>1</v>
      </c>
      <c r="CI45">
        <f>IF($F$54=2,0,INDEX(LnkTbl!CN$3:CN$18,MATCH($B$54*1000&amp;CI$42,LnkTbl!$C$3:$C$18,0),1)+0)</f>
        <v>1</v>
      </c>
      <c r="CJ45">
        <f>IF($F$54=2,0,INDEX(LnkTbl!CO$3:CO$18,MATCH($B$54*1000&amp;CJ$42,LnkTbl!$C$3:$C$18,0),1)+0)</f>
        <v>0</v>
      </c>
      <c r="CK45">
        <f>IF($F$54=2,0,INDEX(LnkTbl!CP$3:CP$18,MATCH($B$54*1000&amp;CK$42,LnkTbl!$C$3:$C$18,0),1)+0)</f>
        <v>1</v>
      </c>
      <c r="CL45">
        <f>IF($F$54=2,0,INDEX(LnkTbl!CQ$3:CQ$18,MATCH($B$54*1000&amp;CL$42,LnkTbl!$C$3:$C$18,0),1)+0)</f>
        <v>1</v>
      </c>
      <c r="CM45">
        <f>IF($F$54=2,0,INDEX(LnkTbl!CR$3:CR$18,MATCH($B$54*1000&amp;CM$42,LnkTbl!$C$3:$C$18,0),1)+0)</f>
        <v>1</v>
      </c>
      <c r="CN45">
        <f>IF($F$54=2,0,INDEX(LnkTbl!CS$3:CS$18,MATCH($B$54*1000&amp;CN$42,LnkTbl!$C$3:$C$18,0),1)+0)</f>
        <v>1</v>
      </c>
      <c r="CO45">
        <f>IF($F$54=2,0,INDEX(LnkTbl!CT$3:CT$18,MATCH($B$54*1000&amp;CO$42,LnkTbl!$C$3:$C$18,0),1)+0)</f>
        <v>1</v>
      </c>
      <c r="CP45">
        <f>IF($F$54=2,0,INDEX(LnkTbl!CU$3:CU$18,MATCH($B$54*1000&amp;CP$42,LnkTbl!$C$3:$C$18,0),1)+0)</f>
        <v>1</v>
      </c>
      <c r="CQ45">
        <f>IF($F$54=2,0,INDEX(LnkTbl!CV$3:CV$18,MATCH($B$54*1000&amp;CQ$42,LnkTbl!$C$3:$C$18,0),1)+0)</f>
        <v>1</v>
      </c>
      <c r="CR45">
        <f>IF($F$54=2,0,INDEX(LnkTbl!CW$3:CW$18,MATCH($B$54*1000&amp;CR$42,LnkTbl!$C$3:$C$18,0),1)+0)</f>
        <v>1</v>
      </c>
      <c r="CS45">
        <f>IF($F$54=2,0,INDEX(LnkTbl!CX$3:CX$18,MATCH($B$54*1000&amp;CS$42,LnkTbl!$C$3:$C$18,0),1)+0)</f>
        <v>1</v>
      </c>
      <c r="CT45">
        <f>IF($F$54=2,0,INDEX(LnkTbl!CY$3:CY$18,MATCH($B$54*1000&amp;CT$42,LnkTbl!$C$3:$C$18,0),1)+0)</f>
        <v>0</v>
      </c>
      <c r="CU45">
        <f>IF($F$54=2,0,INDEX(LnkTbl!CZ$3:CZ$18,MATCH($B$54*1000&amp;CU$42,LnkTbl!$C$3:$C$18,0),1)+0)</f>
        <v>1</v>
      </c>
      <c r="CV45">
        <f>IF($F$54=2,0,INDEX(LnkTbl!DA$3:DA$18,MATCH($B$54*1000&amp;CV$42,LnkTbl!$C$3:$C$18,0),1)+0)</f>
        <v>1</v>
      </c>
      <c r="CW45">
        <f>IF($F$54=2,0,INDEX(LnkTbl!DB$3:DB$18,MATCH($B$54*1000&amp;CW$42,LnkTbl!$C$3:$C$18,0),1)+0)</f>
        <v>0</v>
      </c>
      <c r="CX45">
        <f>IF($F$54=2,0,INDEX(LnkTbl!DC$3:DC$18,MATCH($B$54*1000&amp;CX$42,LnkTbl!$C$3:$C$18,0),1)+0)</f>
        <v>0</v>
      </c>
      <c r="CY45">
        <f>IF($F$54=2,0,INDEX(LnkTbl!DD$3:DD$18,MATCH($B$54*1000&amp;CY$42,LnkTbl!$C$3:$C$18,0),1)+0)</f>
        <v>0</v>
      </c>
      <c r="CZ45">
        <f>IF($F$54=2,0,INDEX(LnkTbl!DE$3:DE$18,MATCH($B$54*1000&amp;CZ$42,LnkTbl!$C$3:$C$18,0),1)+0)</f>
        <v>0</v>
      </c>
      <c r="DA45">
        <f>IF($F$54=2,0,INDEX(LnkTbl!DF$3:DF$18,MATCH($B$54*1000&amp;DA$42,LnkTbl!$C$3:$C$18,0),1)+0)</f>
        <v>0</v>
      </c>
      <c r="DB45">
        <f>IF($F$54=2,0,INDEX(LnkTbl!DG$3:DG$18,MATCH($B$54*1000&amp;DB$42,LnkTbl!$C$3:$C$18,0),1)+0)</f>
        <v>0</v>
      </c>
      <c r="DC45">
        <f>IF($F$54=2,0,INDEX(LnkTbl!DH$3:DH$18,MATCH($B$54*1000&amp;DC$42,LnkTbl!$C$3:$C$18,0),1)+0)</f>
        <v>0</v>
      </c>
      <c r="DD45">
        <f>IF($F$54=2,0,INDEX(LnkTbl!DI$3:DI$18,MATCH($B$54*1000&amp;DD$42,LnkTbl!$C$3:$C$18,0),1)+0)</f>
        <v>0</v>
      </c>
      <c r="DE45">
        <f>IF($F$54=2,0,INDEX(LnkTbl!DJ$3:DJ$18,MATCH($B$54*1000&amp;DE$42,LnkTbl!$C$3:$C$18,0),1)+0)</f>
        <v>0</v>
      </c>
      <c r="DF45">
        <f>IF($F$54=2,0,INDEX(LnkTbl!DK$3:DK$18,MATCH($B$54*1000&amp;DF$42,LnkTbl!$C$3:$C$18,0),1)+0)</f>
        <v>1</v>
      </c>
      <c r="DG45">
        <f>IF($F$54=2,0,INDEX(LnkTbl!DL$3:DL$18,MATCH($B$54*1000&amp;DG$42,LnkTbl!$C$3:$C$18,0),1)+0)</f>
        <v>1</v>
      </c>
      <c r="DH45">
        <f>IF($F$54=2,0,INDEX(LnkTbl!DM$3:DM$18,MATCH($B$54*1000&amp;DH$42,LnkTbl!$C$3:$C$18,0),1)+0)</f>
        <v>1</v>
      </c>
      <c r="DI45">
        <f>IF($F$54=2,0,INDEX(LnkTbl!DN$3:DN$18,MATCH($B$54*1000&amp;DI$42,LnkTbl!$C$3:$C$18,0),1)+0)</f>
        <v>0</v>
      </c>
      <c r="DJ45">
        <f>IF($F$54=2,0,INDEX(LnkTbl!DO$3:DO$18,MATCH($B$54*1000&amp;DJ$42,LnkTbl!$C$3:$C$18,0),1)+0)</f>
        <v>0</v>
      </c>
      <c r="DK45">
        <f>IF($F$54=2,0,INDEX(LnkTbl!DP$3:DP$18,MATCH($B$54*1000&amp;DK$42,LnkTbl!$C$3:$C$18,0),1)+0)</f>
        <v>0</v>
      </c>
      <c r="DL45">
        <f>IF($F$54=2,0,INDEX(LnkTbl!DQ$3:DQ$18,MATCH($B$54*1000&amp;DL$42,LnkTbl!$C$3:$C$18,0),1)+0)</f>
        <v>0</v>
      </c>
      <c r="DM45">
        <f>IF($F$54=2,0,INDEX(LnkTbl!DR$3:DR$18,MATCH($B$54*1000&amp;DM$42,LnkTbl!$C$3:$C$18,0),1)+0)</f>
        <v>0</v>
      </c>
      <c r="DN45">
        <f>IF($F$54=2,0,INDEX(LnkTbl!DS$3:DS$18,MATCH($B$54*1000&amp;DN$42,LnkTbl!$C$3:$C$18,0),1)+0)</f>
        <v>0</v>
      </c>
      <c r="DO45">
        <f>IF($F$54=2,0,INDEX(LnkTbl!DT$3:DT$18,MATCH($B$54*1000&amp;DO$42,LnkTbl!$C$3:$C$18,0),1)+0)</f>
        <v>0</v>
      </c>
      <c r="DP45">
        <f>IF($F$54=2,0,INDEX(LnkTbl!DU$3:DU$18,MATCH($B$54*1000&amp;DP$42,LnkTbl!$C$3:$C$18,0),1)+0)</f>
        <v>0</v>
      </c>
      <c r="DQ45">
        <f>IF($F$54=2,0,INDEX(LnkTbl!DV$3:DV$18,MATCH($B$54*1000&amp;DQ$42,LnkTbl!$C$3:$C$18,0),1)+0)</f>
        <v>0</v>
      </c>
      <c r="DR45">
        <f>IF($F$54=2,0,INDEX(LnkTbl!DW$3:DW$18,MATCH($B$54*1000&amp;DR$42,LnkTbl!$C$3:$C$18,0),1)+0)</f>
        <v>0</v>
      </c>
      <c r="DS45">
        <f>IF($F$54=2,0,INDEX(LnkTbl!DX$3:DX$18,MATCH($B$54*1000&amp;DS$42,LnkTbl!$C$3:$C$18,0),1)+0)</f>
        <v>0</v>
      </c>
      <c r="DT45">
        <f>IF($F$54=2,0,INDEX(LnkTbl!DY$3:DY$18,MATCH($B$54*1000&amp;DT$42,LnkTbl!$C$3:$C$18,0),1)+0)</f>
        <v>0</v>
      </c>
      <c r="DU45">
        <f>IF($F$54=2,0,INDEX(LnkTbl!DZ$3:DZ$18,MATCH($B$54*1000&amp;DU$42,LnkTbl!$C$3:$C$18,0),1)+0)</f>
        <v>0</v>
      </c>
      <c r="DV45">
        <f>IF($F$54=2,0,INDEX(LnkTbl!EA$3:EA$18,MATCH($B$54*1000&amp;DV$42,LnkTbl!$C$3:$C$18,0),1)+0)</f>
        <v>0</v>
      </c>
      <c r="DW45">
        <f>IF($F$54=2,0,INDEX(LnkTbl!EB$3:EB$18,MATCH($B$54*1000&amp;DW$42,LnkTbl!$C$3:$C$18,0),1)+0)</f>
        <v>0</v>
      </c>
      <c r="DX45">
        <f>IF($F$54=2,0,INDEX(LnkTbl!EC$3:EC$18,MATCH($B$54*1000&amp;DX$42,LnkTbl!$C$3:$C$18,0),1)+0)</f>
        <v>1</v>
      </c>
      <c r="DY45">
        <f>IF($F$54=2,0,INDEX(LnkTbl!ED$3:ED$18,MATCH($B$54*1000&amp;DY$42,LnkTbl!$C$3:$C$18,0),1)+0)</f>
        <v>0</v>
      </c>
      <c r="DZ45">
        <f>IF($F$54=2,0,INDEX(LnkTbl!EE$3:EE$18,MATCH($B$54*1000&amp;DZ$42,LnkTbl!$C$3:$C$18,0),1)+0)</f>
        <v>0</v>
      </c>
      <c r="EA45">
        <f>IF($F$54=2,0,INDEX(LnkTbl!EF$3:EF$18,MATCH($B$54*1000&amp;EA$42,LnkTbl!$C$3:$C$18,0),1)+0)</f>
        <v>0</v>
      </c>
      <c r="EB45">
        <f>IF($F$54=2,0,INDEX(LnkTbl!EG$3:EG$18,MATCH($B$54*1000&amp;EB$42,LnkTbl!$C$3:$C$18,0),1)+0)</f>
        <v>0</v>
      </c>
      <c r="EC45">
        <f>IF($F$54=2,0,INDEX(LnkTbl!EH$3:EH$18,MATCH($B$54*1000&amp;EC$42,LnkTbl!$C$3:$C$18,0),1)+0)</f>
        <v>0</v>
      </c>
      <c r="ED45">
        <f>IF($F$54=2,0,INDEX(LnkTbl!EI$3:EI$18,MATCH($B$54*1000&amp;ED$42,LnkTbl!$C$3:$C$18,0),1)+0)</f>
        <v>0</v>
      </c>
      <c r="EE45">
        <f>IF($F$54=2,0,INDEX(LnkTbl!EJ$3:EJ$18,MATCH($B$54*1000&amp;EE$42,LnkTbl!$C$3:$C$18,0),1)+0)</f>
        <v>0</v>
      </c>
      <c r="EF45">
        <f>IF($F$54=2,0,INDEX(LnkTbl!EK$3:EK$18,MATCH($B$54*1000&amp;EF$42,LnkTbl!$C$3:$C$18,0),1)+0)</f>
        <v>1</v>
      </c>
      <c r="EG45">
        <f>IF($F$54=2,0,INDEX(LnkTbl!EL$3:EL$18,MATCH($B$54*1000&amp;EG$42,LnkTbl!$C$3:$C$18,0),1)+0)</f>
        <v>1</v>
      </c>
      <c r="EH45">
        <f>IF($F$54=2,0,INDEX(LnkTbl!EM$3:EM$18,MATCH($B$54*1000&amp;EH$42,LnkTbl!$C$3:$C$18,0),1)+0)</f>
        <v>1</v>
      </c>
      <c r="EI45">
        <f>IF($F$54=2,0,INDEX(LnkTbl!EN$3:EN$18,MATCH($B$54*1000&amp;EI$42,LnkTbl!$C$3:$C$18,0),1)+0)</f>
        <v>1</v>
      </c>
      <c r="EJ45">
        <f>IF($F$54=2,0,INDEX(LnkTbl!EO$3:EO$18,MATCH($B$54*1000&amp;EJ$42,LnkTbl!$C$3:$C$18,0),1)+0)</f>
        <v>0</v>
      </c>
      <c r="EK45">
        <f>IF($F$54=2,0,INDEX(LnkTbl!EP$3:EP$18,MATCH($B$54*1000&amp;EK$42,LnkTbl!$C$3:$C$18,0),1)+0)</f>
        <v>0</v>
      </c>
      <c r="EL45">
        <f>IF($F$54=2,0,INDEX(LnkTbl!EQ$3:EQ$18,MATCH($B$54*1000&amp;EL$42,LnkTbl!$C$3:$C$18,0),1)+0)</f>
        <v>0</v>
      </c>
      <c r="EM45">
        <f>IF($F$54=2,0,INDEX(LnkTbl!ER$3:ER$18,MATCH($B$54*1000&amp;EM$42,LnkTbl!$C$3:$C$18,0),1)+0)</f>
        <v>0</v>
      </c>
      <c r="EN45">
        <f>IF($F$54=2,0,INDEX(LnkTbl!ES$3:ES$18,MATCH($B$54*1000&amp;EN$42,LnkTbl!$C$3:$C$18,0),1)+0)</f>
        <v>1</v>
      </c>
      <c r="EO45">
        <f>IF($F$54=2,0,INDEX(LnkTbl!ET$3:ET$18,MATCH($B$54*1000&amp;EO$42,LnkTbl!$C$3:$C$18,0),1)+0)</f>
        <v>0</v>
      </c>
      <c r="EP45">
        <f>IF($F$54=2,0,INDEX(LnkTbl!EU$3:EU$18,MATCH($B$54*1000&amp;EP$42,LnkTbl!$C$3:$C$18,0),1)+0)</f>
        <v>0</v>
      </c>
      <c r="EQ45">
        <f>IF($F$54=2,0,INDEX(LnkTbl!EV$3:EV$18,MATCH($B$54*1000&amp;EQ$42,LnkTbl!$C$3:$C$18,0),1)+0)</f>
        <v>0</v>
      </c>
      <c r="ER45">
        <f>IF($F$54=2,0,INDEX(LnkTbl!EW$3:EW$18,MATCH($B$54*1000&amp;ER$42,LnkTbl!$C$3:$C$18,0),1)+0)</f>
        <v>0</v>
      </c>
      <c r="ES45">
        <f>IF($F$54=2,0,INDEX(LnkTbl!EX$3:EX$18,MATCH($B$54*1000&amp;ES$42,LnkTbl!$C$3:$C$18,0),1)+0)</f>
        <v>0</v>
      </c>
      <c r="ET45">
        <f>IF($F$54=2,0,INDEX(LnkTbl!EY$3:EY$18,MATCH($B$54*1000&amp;ET$42,LnkTbl!$C$3:$C$18,0),1)+0)</f>
        <v>0</v>
      </c>
      <c r="EU45">
        <f>IF($F$54=2,0,INDEX(LnkTbl!EZ$3:EZ$18,MATCH($B$54*1000&amp;EU$42,LnkTbl!$C$3:$C$18,0),1)+0)</f>
        <v>0</v>
      </c>
      <c r="EV45">
        <f>IF($F$54=2,0,INDEX(LnkTbl!FA$3:FA$18,MATCH($B$54*1000&amp;EV$42,LnkTbl!$C$3:$C$18,0),1)+0)</f>
        <v>0</v>
      </c>
      <c r="EW45">
        <f>IF($F$54=2,0,INDEX(LnkTbl!FB$3:FB$18,MATCH($B$54*1000&amp;EW$42,LnkTbl!$C$3:$C$18,0),1)+0)</f>
        <v>0</v>
      </c>
      <c r="EX45">
        <f>IF($F$54=2,0,INDEX(LnkTbl!FC$3:FC$18,MATCH($B$54*1000&amp;EX$42,LnkTbl!$C$3:$C$18,0),1)+0)</f>
        <v>0</v>
      </c>
      <c r="EY45">
        <f>IF($F$54=2,0,INDEX(LnkTbl!FD$3:FD$18,MATCH($B$54*1000&amp;EY$42,LnkTbl!$C$3:$C$18,0),1)+0)</f>
        <v>1</v>
      </c>
      <c r="EZ45">
        <f>IF($F$54=2,0,INDEX(LnkTbl!FE$3:FE$18,MATCH($B$54*1000&amp;EZ$42,LnkTbl!$C$3:$C$18,0),1)+0)</f>
        <v>1</v>
      </c>
      <c r="FA45">
        <f>IF($F$54=2,0,INDEX(LnkTbl!FF$3:FF$18,MATCH($B$54*1000&amp;FA$42,LnkTbl!$C$3:$C$18,0),1)+0)</f>
        <v>1</v>
      </c>
      <c r="FB45">
        <f>IF($F$54=2,0,INDEX(LnkTbl!FG$3:FG$18,MATCH($B$54*1000&amp;FB$42,LnkTbl!$C$3:$C$18,0),1)+0)</f>
        <v>0</v>
      </c>
      <c r="FC45">
        <f>IF($F$54=2,0,INDEX(LnkTbl!FH$3:FH$18,MATCH($B$54*1000&amp;FC$42,LnkTbl!$C$3:$C$18,0),1)+0)</f>
        <v>0</v>
      </c>
      <c r="FD45">
        <f>IF($F$54=2,0,INDEX(LnkTbl!FI$3:FI$18,MATCH($B$54*1000&amp;FD$42,LnkTbl!$C$3:$C$18,0),1)+0)</f>
        <v>1</v>
      </c>
      <c r="FE45">
        <f>IF($F$54=2,0,INDEX(LnkTbl!FJ$3:FJ$18,MATCH($B$54*1000&amp;FE$42,LnkTbl!$C$3:$C$18,0),1)+0)</f>
        <v>0</v>
      </c>
      <c r="FF45">
        <f>IF($F$54=2,0,INDEX(LnkTbl!FK$3:FK$18,MATCH($B$54*1000&amp;FF$42,LnkTbl!$C$3:$C$18,0),1)+0)</f>
        <v>0</v>
      </c>
      <c r="FG45">
        <f>IF($F$54=2,0,INDEX(LnkTbl!FL$3:FL$18,MATCH($B$54*1000&amp;FG$42,LnkTbl!$C$3:$C$18,0),1)+0)</f>
        <v>0</v>
      </c>
      <c r="FH45">
        <f>IF($F$54=2,0,INDEX(LnkTbl!FM$3:FM$18,MATCH($B$54*1000&amp;FH$42,LnkTbl!$C$3:$C$18,0),1)+0)</f>
        <v>0</v>
      </c>
      <c r="FI45">
        <f>IF($F$54=2,0,INDEX(LnkTbl!FN$3:FN$18,MATCH($B$54*1000&amp;FI$42,LnkTbl!$C$3:$C$18,0),1)+0)</f>
        <v>0</v>
      </c>
      <c r="FJ45">
        <f>IF($F$54=2,0,INDEX(LnkTbl!FO$3:FO$18,MATCH($B$54*1000&amp;FJ$42,LnkTbl!$C$3:$C$18,0),1)+0)</f>
        <v>1</v>
      </c>
      <c r="FK45">
        <f>IF($F$54=2,0,INDEX(LnkTbl!FP$3:FP$18,MATCH($B$54*1000&amp;FK$42,LnkTbl!$C$3:$C$18,0),1)+0)</f>
        <v>0</v>
      </c>
      <c r="FL45">
        <f>IF($F$54=2,0,INDEX(LnkTbl!FQ$3:FQ$18,MATCH($B$54*1000&amp;FL$42,LnkTbl!$C$3:$C$18,0),1)+0)</f>
        <v>0</v>
      </c>
    </row>
    <row r="46" spans="1:168" x14ac:dyDescent="0.3">
      <c r="A46" t="s">
        <v>463</v>
      </c>
      <c r="B46">
        <v>1134.8869722992035</v>
      </c>
      <c r="C46">
        <v>1105.8272335243018</v>
      </c>
      <c r="D46">
        <v>723.44439335379707</v>
      </c>
      <c r="E46">
        <v>781.73785526986217</v>
      </c>
      <c r="F46">
        <v>572.87832279070949</v>
      </c>
      <c r="G46">
        <v>707.89889022829186</v>
      </c>
      <c r="H46">
        <v>214.36116668945033</v>
      </c>
      <c r="I46">
        <v>335.70594156610787</v>
      </c>
      <c r="J46">
        <v>325.9224278275567</v>
      </c>
      <c r="K46">
        <v>313.24021027253417</v>
      </c>
      <c r="L46">
        <v>543.42774056445501</v>
      </c>
      <c r="M46">
        <v>537.37557010948592</v>
      </c>
      <c r="N46">
        <v>762.61386655399122</v>
      </c>
      <c r="O46">
        <v>433.28320926591039</v>
      </c>
      <c r="P46">
        <v>395.82686070066006</v>
      </c>
      <c r="Q46">
        <v>349.90120173487287</v>
      </c>
      <c r="R46">
        <v>349.90120173487287</v>
      </c>
      <c r="S46">
        <v>415.96244423179701</v>
      </c>
      <c r="T46">
        <v>280.242211092746</v>
      </c>
      <c r="U46">
        <v>479.30828786956141</v>
      </c>
      <c r="V46">
        <v>170.71594566716794</v>
      </c>
      <c r="W46">
        <v>418.82386568406923</v>
      </c>
      <c r="X46">
        <v>650.34113363242091</v>
      </c>
      <c r="Y46">
        <v>589.73865062696484</v>
      </c>
      <c r="Z46">
        <v>433.87662022941072</v>
      </c>
      <c r="AA46">
        <v>494.18084432127444</v>
      </c>
      <c r="AB46">
        <v>290.7496240694943</v>
      </c>
      <c r="AC46">
        <v>604.53664235028032</v>
      </c>
      <c r="AD46">
        <v>569.46636509376515</v>
      </c>
      <c r="AE46">
        <v>624.93941615817675</v>
      </c>
      <c r="AF46">
        <v>697.36972920576136</v>
      </c>
      <c r="AG46">
        <v>424.84186063852258</v>
      </c>
      <c r="AH46">
        <v>932.33437309704618</v>
      </c>
      <c r="AI46">
        <v>1043.0754222227749</v>
      </c>
      <c r="AJ46">
        <v>1075.7757838617069</v>
      </c>
      <c r="AK46">
        <v>1245.58017572421</v>
      </c>
      <c r="AL46">
        <v>1027.3167882485993</v>
      </c>
      <c r="AM46">
        <v>1202.3842071905258</v>
      </c>
      <c r="AN46">
        <v>760.34647743795574</v>
      </c>
      <c r="AO46">
        <v>824.64239999005792</v>
      </c>
      <c r="AP46">
        <v>1995.5963314153635</v>
      </c>
      <c r="AQ46">
        <v>1762.1267103284583</v>
      </c>
      <c r="AR46">
        <v>1061.7178470677422</v>
      </c>
      <c r="AS46">
        <v>1493.4470031192914</v>
      </c>
      <c r="AT46">
        <v>1691.7065380839356</v>
      </c>
      <c r="AU46">
        <v>679.86130960517949</v>
      </c>
      <c r="AV46">
        <v>754.63109100625104</v>
      </c>
      <c r="AW46">
        <v>1176.4300893533998</v>
      </c>
      <c r="AX46">
        <v>1373.9284427156474</v>
      </c>
      <c r="AY46">
        <v>784.2867262355993</v>
      </c>
      <c r="AZ46">
        <v>1080.5821019796931</v>
      </c>
      <c r="BA46">
        <v>686.2508854561496</v>
      </c>
      <c r="BB46">
        <v>810.09730697055943</v>
      </c>
      <c r="BC46">
        <v>1544.6027564094604</v>
      </c>
      <c r="BD46">
        <v>882.32256701504991</v>
      </c>
      <c r="BE46">
        <v>784.2867262355993</v>
      </c>
      <c r="BF46">
        <v>755.46621596430816</v>
      </c>
      <c r="BG46">
        <v>980.35840779450018</v>
      </c>
      <c r="BH46">
        <v>776.58791802850862</v>
      </c>
      <c r="BI46">
        <v>998.47018032236804</v>
      </c>
      <c r="BJ46">
        <v>998.47018032236838</v>
      </c>
      <c r="BK46">
        <v>1356.3995178147568</v>
      </c>
      <c r="BL46">
        <v>1109.4113114692973</v>
      </c>
      <c r="BM46">
        <v>776.58791802850851</v>
      </c>
      <c r="BN46">
        <v>887.52904917543867</v>
      </c>
      <c r="BO46">
        <v>887.52904917543867</v>
      </c>
      <c r="BP46">
        <v>1109.4113114692973</v>
      </c>
      <c r="BQ46">
        <v>887.52904917543867</v>
      </c>
      <c r="BR46">
        <v>1331.2935737631574</v>
      </c>
      <c r="BS46">
        <v>1771.6915008637077</v>
      </c>
      <c r="BT46">
        <v>1156.3261958318317</v>
      </c>
      <c r="BU46">
        <v>893.51846098400574</v>
      </c>
      <c r="BV46">
        <v>1110.1550946350683</v>
      </c>
      <c r="BW46">
        <v>1339.4882374140952</v>
      </c>
      <c r="BX46">
        <v>1140.2848372624801</v>
      </c>
      <c r="BY46">
        <v>938.31508568730055</v>
      </c>
      <c r="BZ46">
        <v>723.16166875862211</v>
      </c>
      <c r="CA46">
        <v>1116.2575962817057</v>
      </c>
      <c r="CB46">
        <v>717.59416903823956</v>
      </c>
      <c r="CC46">
        <v>964.87379919718683</v>
      </c>
      <c r="CD46">
        <v>717.59416903823956</v>
      </c>
      <c r="CE46">
        <v>637.86148358954597</v>
      </c>
      <c r="CF46">
        <v>797.32685448693258</v>
      </c>
      <c r="CG46">
        <v>1097.2498042675884</v>
      </c>
      <c r="CH46">
        <v>1097.2498042675884</v>
      </c>
      <c r="CI46">
        <v>1586.0762797171508</v>
      </c>
      <c r="CJ46">
        <v>991.29767482322018</v>
      </c>
      <c r="CK46">
        <v>1586.0762797171508</v>
      </c>
      <c r="CL46">
        <v>1387.8167447525077</v>
      </c>
      <c r="CM46">
        <v>1586.0762797171508</v>
      </c>
      <c r="CN46">
        <v>1209.8698845489453</v>
      </c>
      <c r="CO46">
        <v>1784.3358146817955</v>
      </c>
      <c r="CP46">
        <v>1387.8167447525077</v>
      </c>
      <c r="CQ46">
        <v>1189.5572097878635</v>
      </c>
      <c r="CR46">
        <v>1387.8167447525077</v>
      </c>
      <c r="CS46">
        <v>1189.5572097878635</v>
      </c>
      <c r="CT46">
        <v>991.29767482322006</v>
      </c>
      <c r="CU46">
        <v>1586.0762797171508</v>
      </c>
      <c r="CV46">
        <v>1293.8347397069601</v>
      </c>
      <c r="CW46">
        <v>999.50973691078389</v>
      </c>
      <c r="CX46">
        <v>901.97410118433675</v>
      </c>
      <c r="CY46">
        <v>1020.361763207278</v>
      </c>
      <c r="CZ46">
        <v>714.51899536455903</v>
      </c>
      <c r="DA46">
        <v>960.71557284352536</v>
      </c>
      <c r="DB46">
        <v>840.03131718592692</v>
      </c>
      <c r="DC46">
        <v>825.02951520499062</v>
      </c>
      <c r="DD46">
        <v>891.81776380379517</v>
      </c>
      <c r="DE46">
        <v>829.70534504828095</v>
      </c>
      <c r="DF46">
        <v>1010.5316465134779</v>
      </c>
      <c r="DG46">
        <v>1140.2239427342888</v>
      </c>
      <c r="DH46">
        <v>1253.6139038363553</v>
      </c>
      <c r="DI46">
        <v>960.92870369219668</v>
      </c>
      <c r="DJ46">
        <v>973.68610734835408</v>
      </c>
      <c r="DK46">
        <v>283.22790709234835</v>
      </c>
      <c r="DL46">
        <v>283.22790709234835</v>
      </c>
      <c r="DM46">
        <v>369.79755676239955</v>
      </c>
      <c r="DN46">
        <v>179.21943156822044</v>
      </c>
      <c r="DO46">
        <v>388.90476841438101</v>
      </c>
      <c r="DP46">
        <v>560.20480445399971</v>
      </c>
      <c r="DQ46">
        <v>490.17920389724969</v>
      </c>
      <c r="DR46">
        <v>560.20480445399971</v>
      </c>
      <c r="DS46">
        <v>560.20480445399971</v>
      </c>
      <c r="DT46">
        <v>633.94932083959907</v>
      </c>
      <c r="DU46">
        <v>624.73125629139884</v>
      </c>
      <c r="DV46">
        <v>593.20280363378754</v>
      </c>
      <c r="DW46">
        <v>554.70565573464899</v>
      </c>
      <c r="DX46">
        <v>792.43665104949832</v>
      </c>
      <c r="DY46">
        <v>554.70565573464899</v>
      </c>
      <c r="DZ46">
        <v>827.53178321547944</v>
      </c>
      <c r="EA46">
        <v>261.14742689549752</v>
      </c>
      <c r="EB46">
        <v>689.01537276150509</v>
      </c>
      <c r="EC46">
        <v>746.43332049163052</v>
      </c>
      <c r="ED46">
        <v>712.69899461891225</v>
      </c>
      <c r="EE46">
        <v>692.43292281307856</v>
      </c>
      <c r="EF46">
        <v>1065.2814197124283</v>
      </c>
      <c r="EG46">
        <v>793.43084742813767</v>
      </c>
      <c r="EH46">
        <v>877.04586973541973</v>
      </c>
      <c r="EI46">
        <v>877.04586973541973</v>
      </c>
      <c r="EJ46">
        <v>543.23511501609335</v>
      </c>
      <c r="EK46">
        <v>617.06973044850668</v>
      </c>
      <c r="EL46">
        <v>740.37493630929464</v>
      </c>
      <c r="EM46">
        <v>683.42301813165682</v>
      </c>
      <c r="EN46">
        <v>854.27877266457028</v>
      </c>
      <c r="EO46">
        <v>633.1291088272211</v>
      </c>
      <c r="EP46">
        <v>580.36834975828594</v>
      </c>
      <c r="EQ46">
        <v>527.60759068935079</v>
      </c>
      <c r="ER46">
        <v>546.86393179812842</v>
      </c>
      <c r="ES46">
        <v>679.14486683982227</v>
      </c>
      <c r="ET46">
        <v>519.66023338759999</v>
      </c>
      <c r="EU46">
        <v>642.1887233275753</v>
      </c>
      <c r="EV46">
        <v>634.58312103098149</v>
      </c>
      <c r="EW46">
        <v>674.21116731082304</v>
      </c>
      <c r="EX46">
        <v>738.48161358072241</v>
      </c>
      <c r="EY46">
        <v>671.58835298942427</v>
      </c>
      <c r="EZ46">
        <v>715.61758236295657</v>
      </c>
      <c r="FA46">
        <v>1180.6759292629276</v>
      </c>
      <c r="FB46">
        <v>648.32788596567525</v>
      </c>
      <c r="FC46">
        <v>616.4303379024941</v>
      </c>
      <c r="FD46">
        <v>990.18914586103642</v>
      </c>
      <c r="FE46">
        <v>393.1263747871796</v>
      </c>
      <c r="FF46">
        <v>148.06939490722914</v>
      </c>
      <c r="FG46">
        <v>490.17920389724986</v>
      </c>
      <c r="FH46">
        <v>490.17920389724986</v>
      </c>
      <c r="FI46">
        <v>559.22489964830299</v>
      </c>
      <c r="FJ46">
        <v>1058.2077124784078</v>
      </c>
      <c r="FK46">
        <v>970.02373643854014</v>
      </c>
      <c r="FL46">
        <v>765.99227012315566</v>
      </c>
    </row>
    <row r="47" spans="1:168" x14ac:dyDescent="0.3">
      <c r="A47" t="s">
        <v>488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</row>
    <row r="49" spans="1:10" x14ac:dyDescent="0.3">
      <c r="A49" s="1" t="s">
        <v>35</v>
      </c>
      <c r="B49" s="2" t="s">
        <v>36</v>
      </c>
      <c r="D49" t="s">
        <v>448</v>
      </c>
      <c r="E49" s="3">
        <f>MAX(B35:CCC35)</f>
        <v>0.49723131954261407</v>
      </c>
      <c r="F49" s="10">
        <f>MATCH(E49,B$35:AAA$35,0)</f>
        <v>41</v>
      </c>
      <c r="H49" t="s">
        <v>490</v>
      </c>
      <c r="I49" s="3">
        <f>AVERAGE(B46:AAA46)/7</f>
        <v>119.11396223688793</v>
      </c>
      <c r="J49" t="s">
        <v>493</v>
      </c>
    </row>
    <row r="50" spans="1:10" x14ac:dyDescent="0.3">
      <c r="A50" t="s">
        <v>37</v>
      </c>
      <c r="B50" s="3">
        <v>270.08</v>
      </c>
      <c r="D50" t="s">
        <v>449</v>
      </c>
      <c r="E50" s="3">
        <f>MAX($B$40:$CCC$40)</f>
        <v>680.21244513429599</v>
      </c>
      <c r="F50" s="10">
        <f>MATCH(E50,B$40:AAA$40,0)</f>
        <v>41</v>
      </c>
      <c r="H50" t="s">
        <v>491</v>
      </c>
      <c r="I50" s="3">
        <f>AVERAGE(B41:AAA41)/7</f>
        <v>20.373890831262738</v>
      </c>
      <c r="J50" t="s">
        <v>494</v>
      </c>
    </row>
    <row r="51" spans="1:10" x14ac:dyDescent="0.3">
      <c r="A51" t="s">
        <v>38</v>
      </c>
      <c r="B51" s="3">
        <f>B50/1000/24/$B$58/$B$57/$B$54</f>
        <v>0.19742690058479531</v>
      </c>
      <c r="D51" t="s">
        <v>489</v>
      </c>
      <c r="E51">
        <f t="array" ref="E51">MAX(B40:AAA40*(1-B45:AAA45))</f>
        <v>374.25175615863378</v>
      </c>
      <c r="F51" s="10">
        <f>MATCH(E51,B$40:AAA$40,0)</f>
        <v>23</v>
      </c>
      <c r="H51" t="s">
        <v>492</v>
      </c>
      <c r="I51" s="3">
        <f>AVERAGE(B40:AAA40)</f>
        <v>309.9062335415619</v>
      </c>
      <c r="J51" t="s">
        <v>42</v>
      </c>
    </row>
    <row r="53" spans="1:10" x14ac:dyDescent="0.3">
      <c r="A53" t="str">
        <f>IF(Cerone!A53="","",Cerone!A53)</f>
        <v>Length</v>
      </c>
      <c r="B53">
        <f>IF(Cerone!B53="","",Cerone!B53)</f>
        <v>40</v>
      </c>
      <c r="C53">
        <f>IF(Cerone!C53="","",Cerone!C53)</f>
        <v>60</v>
      </c>
      <c r="D53" t="str">
        <f>IF(Cerone!D53="","",Cerone!D53)</f>
        <v/>
      </c>
      <c r="E53" t="str">
        <f>IF(Cerone!E53="","",Cerone!E53)</f>
        <v>Select Charger</v>
      </c>
      <c r="F53" t="str">
        <f>IF(Cerone!F53="","",Cerone!F53)</f>
        <v>Breaks</v>
      </c>
      <c r="G53" t="str">
        <f>IF(Cerone!G53="","",Cerone!G53)</f>
        <v/>
      </c>
    </row>
    <row r="54" spans="1:10" x14ac:dyDescent="0.3">
      <c r="A54" t="str">
        <f>IF(Cerone!A54="","",Cerone!A54)</f>
        <v>Set charge power</v>
      </c>
      <c r="B54">
        <f>IF(Cerone!B54="","",Cerone!B54)</f>
        <v>0.06</v>
      </c>
      <c r="C54">
        <f>IF(Cerone!C54="","",Cerone!C54)</f>
        <v>0.06</v>
      </c>
      <c r="D54" t="str">
        <f>IF(Cerone!D54="","",Cerone!D54)</f>
        <v>MW</v>
      </c>
      <c r="E54">
        <f>IF(Cerone!E54="","",Cerone!E54)</f>
        <v>1</v>
      </c>
      <c r="F54">
        <f>IF(Cerone!F54="","",Cerone!F54)</f>
        <v>1</v>
      </c>
      <c r="G54" t="str">
        <f>IF(Cerone!G54="","",Cerone!G54)</f>
        <v/>
      </c>
    </row>
    <row r="55" spans="1:10" x14ac:dyDescent="0.3">
      <c r="A55" t="str">
        <f>IF(Cerone!A55="","",Cerone!A55)</f>
        <v>Assume battery level</v>
      </c>
      <c r="B55">
        <f>IF(Cerone!B55="","",Cerone!B55)</f>
        <v>350</v>
      </c>
      <c r="C55">
        <f>IF(Cerone!C55="","",Cerone!C55)</f>
        <v>550</v>
      </c>
      <c r="D55" t="str">
        <f>IF(Cerone!D55="","",Cerone!D55)</f>
        <v>kWh</v>
      </c>
      <c r="E55" t="str">
        <f>IF(Cerone!E55="","",Cerone!E55)</f>
        <v>BYD 60' battery pack (tcrp_syn report)</v>
      </c>
      <c r="F55" t="str">
        <f>IF(Cerone!F55="","",Cerone!F55)</f>
        <v/>
      </c>
      <c r="G55" t="str">
        <f>IF(Cerone!G55="","",Cerone!G55)</f>
        <v/>
      </c>
    </row>
    <row r="56" spans="1:10" x14ac:dyDescent="0.3">
      <c r="A56" t="str">
        <f>IF(Cerone!A56="","",Cerone!A56)</f>
        <v>Set storage level</v>
      </c>
      <c r="B56">
        <f>IF(Cerone!B56="","",Cerone!B56)</f>
        <v>5.833333333333333</v>
      </c>
      <c r="C56">
        <f>IF(Cerone!C56="","",Cerone!C56)</f>
        <v>9.1666666666666679</v>
      </c>
      <c r="D56" t="str">
        <f>IF(Cerone!D56="","",Cerone!D56)</f>
        <v>hour(s)</v>
      </c>
      <c r="E56" t="str">
        <f>IF(Cerone!E56="","",Cerone!E56)</f>
        <v/>
      </c>
      <c r="F56" t="str">
        <f>IF(Cerone!F56="","",Cerone!F56)</f>
        <v/>
      </c>
      <c r="G56" t="str">
        <f>IF(Cerone!G56="","",Cerone!G56)</f>
        <v/>
      </c>
    </row>
    <row r="57" spans="1:10" x14ac:dyDescent="0.3">
      <c r="A57" t="str">
        <f>IF(Cerone!A57="","",Cerone!A57)</f>
        <v>Assume input efficiency</v>
      </c>
      <c r="B57">
        <f>IF(Cerone!B57="","",Cerone!B57)</f>
        <v>0.95</v>
      </c>
      <c r="C57">
        <f>IF(Cerone!C57="","",Cerone!C57)</f>
        <v>0.95</v>
      </c>
      <c r="D57" t="str">
        <f>IF(Cerone!D57="","",Cerone!D57)</f>
        <v/>
      </c>
      <c r="E57" t="str">
        <f>IF(Cerone!E57="","",Cerone!E57)</f>
        <v>90% for https://ncst.ucdavis.edu/wp-content/uploads/2018/09/Kong_NCST-Fellowship-Report.pdf</v>
      </c>
      <c r="F57" t="str">
        <f>IF(Cerone!F57="","",Cerone!F57)</f>
        <v/>
      </c>
      <c r="G57" t="str">
        <f>IF(Cerone!G57="","",Cerone!G57)</f>
        <v/>
      </c>
    </row>
    <row r="58" spans="1:10" x14ac:dyDescent="0.3">
      <c r="A58" t="str">
        <f>IF(Cerone!A58="","",Cerone!A58)</f>
        <v>Assume interval length</v>
      </c>
      <c r="B58">
        <f>IF(Cerone!B58="","",Cerone!B58)</f>
        <v>1</v>
      </c>
      <c r="C58">
        <f>IF(Cerone!C58="","",Cerone!C58)</f>
        <v>1</v>
      </c>
      <c r="D58" t="str">
        <f>IF(Cerone!D58="","",Cerone!D58)</f>
        <v/>
      </c>
      <c r="E58" t="str">
        <f>IF(Cerone!E58="","",Cerone!E58)</f>
        <v/>
      </c>
      <c r="F58" t="str">
        <f>IF(Cerone!F58="","",Cerone!F58)</f>
        <v/>
      </c>
      <c r="G58" t="str">
        <f>IF(Cerone!G58="","",Cerone!G58)</f>
        <v/>
      </c>
    </row>
    <row r="59" spans="1:10" x14ac:dyDescent="0.3">
      <c r="A59" t="str">
        <f>IF(Cerone!A59="","",Cerone!A59)</f>
        <v>Diesel cost</v>
      </c>
      <c r="B59">
        <f>IF(Cerone!B59="","",Cerone!B59)</f>
        <v>2.44</v>
      </c>
      <c r="C59">
        <f>IF(Cerone!C59="","",Cerone!C59)</f>
        <v>2.44</v>
      </c>
      <c r="D59" t="str">
        <f>IF(Cerone!D59="","",Cerone!D59)</f>
        <v>$/gallon</v>
      </c>
      <c r="E59" t="str">
        <f>IF(Cerone!E59="","",Cerone!E59)</f>
        <v/>
      </c>
      <c r="F59" t="str">
        <f>IF(Cerone!F59="","",Cerone!F59)</f>
        <v/>
      </c>
      <c r="G59" t="str">
        <f>IF(Cerone!G59="","",Cerone!G59)</f>
        <v/>
      </c>
    </row>
    <row r="60" spans="1:10" x14ac:dyDescent="0.3">
      <c r="A60" t="str">
        <f>IF(Cerone!A60="","",Cerone!A60)</f>
        <v>Electric bus cost</v>
      </c>
      <c r="B60">
        <f>IF(Cerone!B60="","",Cerone!B60)</f>
        <v>900000</v>
      </c>
      <c r="C60">
        <f>IF(Cerone!C60="","",Cerone!C60)</f>
        <v>1264000</v>
      </c>
      <c r="D60" t="str">
        <f>IF(Cerone!D60="","",Cerone!D60)</f>
        <v>$</v>
      </c>
      <c r="E60" t="str">
        <f>IF(Cerone!E60="","",Cerone!E60)</f>
        <v>VTA+extrapolation</v>
      </c>
      <c r="F60" t="str">
        <f>IF(Cerone!F60="","",Cerone!F60)</f>
        <v/>
      </c>
      <c r="G60" t="str">
        <f>IF(Cerone!G60="","",Cerone!G60)</f>
        <v/>
      </c>
    </row>
    <row r="61" spans="1:10" x14ac:dyDescent="0.3">
      <c r="A61" t="str">
        <f>IF(Cerone!A61="","",Cerone!A61)</f>
        <v>Diesel-hybrid bus cost</v>
      </c>
      <c r="B61">
        <f>IF(Cerone!B61="","",Cerone!B61)</f>
        <v>700000</v>
      </c>
      <c r="C61">
        <f>IF(Cerone!C61="","",Cerone!C61)</f>
        <v>983000</v>
      </c>
      <c r="D61" t="str">
        <f>IF(Cerone!D61="","",Cerone!D61)</f>
        <v>$</v>
      </c>
      <c r="E61" t="str">
        <f>IF(Cerone!E61="","",Cerone!E61)</f>
        <v>VTA values</v>
      </c>
      <c r="F61" t="str">
        <f>IF(Cerone!F61="","",Cerone!F61)</f>
        <v/>
      </c>
      <c r="G61" t="str">
        <f>IF(Cerone!G61="","",Cerone!G61)</f>
        <v/>
      </c>
    </row>
    <row r="62" spans="1:10" x14ac:dyDescent="0.3">
      <c r="A62" t="str">
        <f>IF(Cerone!A62="","",Cerone!A62)</f>
        <v>BEB Maintenance</v>
      </c>
      <c r="B62">
        <f>IF(Cerone!B62="","",Cerone!B62)</f>
        <v>0.26</v>
      </c>
      <c r="C62">
        <f>IF(Cerone!C62="","",Cerone!C62)</f>
        <v>0.26</v>
      </c>
      <c r="D62" t="str">
        <f>IF(Cerone!D62="","",Cerone!D62)</f>
        <v>$/mile</v>
      </c>
      <c r="E62" t="str">
        <f>IF(Cerone!E62="","",Cerone!E62)</f>
        <v>King Country report</v>
      </c>
      <c r="F62" t="str">
        <f>IF(Cerone!F62="","",Cerone!F62)</f>
        <v/>
      </c>
      <c r="G62" t="str">
        <f>IF(Cerone!G62="","",Cerone!G62)</f>
        <v/>
      </c>
    </row>
    <row r="63" spans="1:10" x14ac:dyDescent="0.3">
      <c r="A63" t="str">
        <f>IF(Cerone!A63="","",Cerone!A63)</f>
        <v>Diesel-hybrid maintenance</v>
      </c>
      <c r="B63">
        <f>IF(Cerone!B63="","",Cerone!B63)</f>
        <v>0.32</v>
      </c>
      <c r="C63">
        <f>IF(Cerone!C63="","",Cerone!C63)</f>
        <v>0.32</v>
      </c>
      <c r="D63" t="str">
        <f>IF(Cerone!D63="","",Cerone!D63)</f>
        <v>$/mile</v>
      </c>
      <c r="E63" t="str">
        <f>IF(Cerone!E63="","",Cerone!E63)</f>
        <v>King Country report</v>
      </c>
      <c r="F63" t="str">
        <f>IF(Cerone!F63="","",Cerone!F63)</f>
        <v/>
      </c>
      <c r="G63" t="str">
        <f>IF(Cerone!G63="","",Cerone!G63)</f>
        <v/>
      </c>
    </row>
    <row r="64" spans="1:10" x14ac:dyDescent="0.3">
      <c r="A64" t="str">
        <f>IF(Cerone!A64="","",Cerone!A64)</f>
        <v>Charger cost</v>
      </c>
      <c r="B64">
        <f>IF(Cerone!B64="","",Cerone!B64)</f>
        <v>40000</v>
      </c>
      <c r="C64" t="str">
        <f>IF(Cerone!C64="","",Cerone!C64)</f>
        <v/>
      </c>
      <c r="D64" t="str">
        <f>IF(Cerone!D64="","",Cerone!D64)</f>
        <v>$</v>
      </c>
      <c r="E64">
        <f>IF(Cerone!E64="","",Cerone!E64)</f>
        <v>50</v>
      </c>
      <c r="F64" t="str">
        <f>IF(Cerone!F64="","",Cerone!F64)</f>
        <v>kW</v>
      </c>
      <c r="G64" t="str">
        <f>IF(Cerone!G64="","",Cerone!G64)</f>
        <v>VTA</v>
      </c>
    </row>
    <row r="65" spans="1:7" x14ac:dyDescent="0.3">
      <c r="A65" t="str">
        <f>IF(Cerone!A65="","",Cerone!A65)</f>
        <v>Charger cost</v>
      </c>
      <c r="B65">
        <f>IF(Cerone!B65="","",Cerone!B65)</f>
        <v>90000</v>
      </c>
      <c r="C65" t="str">
        <f>IF(Cerone!C65="","",Cerone!C65)</f>
        <v/>
      </c>
      <c r="D65" t="str">
        <f>IF(Cerone!D65="","",Cerone!D65)</f>
        <v>$</v>
      </c>
      <c r="E65">
        <f>IF(Cerone!E65="","",Cerone!E65)</f>
        <v>150</v>
      </c>
      <c r="F65" t="str">
        <f>IF(Cerone!F65="","",Cerone!F65)</f>
        <v>kW</v>
      </c>
      <c r="G65" t="str">
        <f>IF(Cerone!G65="","",Cerone!G65)</f>
        <v>VTO project (from Matteo)</v>
      </c>
    </row>
    <row r="66" spans="1:7" x14ac:dyDescent="0.3">
      <c r="A66" t="str">
        <f>IF(Cerone!A66="","",Cerone!A66)</f>
        <v>Charger sharing factor</v>
      </c>
      <c r="B66">
        <f>IF(Cerone!B66="","",Cerone!B66)</f>
        <v>0.5</v>
      </c>
      <c r="C66" t="str">
        <f>IF(Cerone!C66="","",Cerone!C66)</f>
        <v/>
      </c>
      <c r="D66" t="str">
        <f>IF(Cerone!D66="","",Cerone!D66)</f>
        <v/>
      </c>
      <c r="E66" t="str">
        <f>IF(Cerone!E66="","",Cerone!E66)</f>
        <v/>
      </c>
      <c r="F66" t="str">
        <f>IF(Cerone!F66="","",Cerone!F66)</f>
        <v/>
      </c>
      <c r="G66" t="str">
        <f>IF(Cerone!G66="","",Cerone!G66)</f>
        <v/>
      </c>
    </row>
    <row r="67" spans="1:7" x14ac:dyDescent="0.3">
      <c r="A67" t="str">
        <f>IF(Cerone!A67="","",Cerone!A67)</f>
        <v>Charger installation</v>
      </c>
      <c r="B67">
        <f>IF(Cerone!B67="","",Cerone!B67)</f>
        <v>136000</v>
      </c>
      <c r="C67" t="str">
        <f>IF(Cerone!C67="","",Cerone!C67)</f>
        <v/>
      </c>
      <c r="D67" t="str">
        <f>IF(Cerone!D67="","",Cerone!D67)</f>
        <v>$</v>
      </c>
      <c r="E67" t="str">
        <f>IF(Cerone!E67="","",Cerone!E67)</f>
        <v>VTA+adjustment</v>
      </c>
      <c r="F67" t="str">
        <f>IF(Cerone!F67="","",Cerone!F67)</f>
        <v/>
      </c>
      <c r="G67" t="str">
        <f>IF(Cerone!G67="","",Cerone!G67)</f>
        <v/>
      </c>
    </row>
    <row r="68" spans="1:7" x14ac:dyDescent="0.3">
      <c r="A68" t="str">
        <f>IF(Cerone!A68="","",Cerone!A68)</f>
        <v>Infrastructure upgrade (rule 21)</v>
      </c>
      <c r="B68">
        <f>IF(Cerone!B68="","",Cerone!B68)</f>
        <v>0</v>
      </c>
      <c r="C68" t="str">
        <f>IF(Cerone!C68="","",Cerone!C68)</f>
        <v/>
      </c>
      <c r="D68" t="str">
        <f>IF(Cerone!D68="","",Cerone!D68)</f>
        <v>$/MW of additional capacity</v>
      </c>
      <c r="E68" t="str">
        <f>IF(Cerone!E68="","",Cerone!E68)</f>
        <v/>
      </c>
      <c r="F68" t="str">
        <f>IF(Cerone!F68="","",Cerone!F68)</f>
        <v/>
      </c>
      <c r="G68" t="str">
        <f>IF(Cerone!G68="","",Cerone!G68)</f>
        <v/>
      </c>
    </row>
    <row r="69" spans="1:7" x14ac:dyDescent="0.3">
      <c r="A69" t="str">
        <f>IF(Cerone!A69="","",Cerone!A69)</f>
        <v/>
      </c>
      <c r="B69" t="str">
        <f>IF(Cerone!B69="","",Cerone!B69)</f>
        <v/>
      </c>
      <c r="C69" t="str">
        <f>IF(Cerone!C69="","",Cerone!C69)</f>
        <v/>
      </c>
      <c r="D69" t="str">
        <f>IF(Cerone!D69="","",Cerone!D69)</f>
        <v/>
      </c>
      <c r="E69" t="str">
        <f>IF(Cerone!E69="","",Cerone!E69)</f>
        <v/>
      </c>
      <c r="F69" t="str">
        <f>IF(Cerone!F69="","",Cerone!F69)</f>
        <v/>
      </c>
      <c r="G69" t="str">
        <f>IF(Cerone!G69="","",Cerone!G69)</f>
        <v/>
      </c>
    </row>
    <row r="81" spans="1:168" x14ac:dyDescent="0.3">
      <c r="A81" t="s">
        <v>517</v>
      </c>
      <c r="B81">
        <f>((B$41*(1-B47/(B35+B47)))*(8760/24/7)*$B$59/B$2)</f>
        <v>408216.51119837508</v>
      </c>
      <c r="C81">
        <f t="shared" ref="C81:BN81" si="30">((C$41*(1-C47/(C35+C47)))*(8760/24/7)*$B$59/C$2)</f>
        <v>423360.08028514916</v>
      </c>
      <c r="D81">
        <f t="shared" si="30"/>
        <v>267617.26021590864</v>
      </c>
      <c r="E81">
        <f t="shared" si="30"/>
        <v>276182.51018592197</v>
      </c>
      <c r="F81">
        <f t="shared" si="30"/>
        <v>206554.31402330127</v>
      </c>
      <c r="G81">
        <f t="shared" si="30"/>
        <v>288952.62311993062</v>
      </c>
      <c r="H81">
        <f t="shared" si="30"/>
        <v>72352.142496898421</v>
      </c>
      <c r="I81">
        <f t="shared" si="30"/>
        <v>111289.36455387469</v>
      </c>
      <c r="J81">
        <f t="shared" si="30"/>
        <v>106992.18782752944</v>
      </c>
      <c r="K81">
        <f t="shared" si="30"/>
        <v>105426.90180451343</v>
      </c>
      <c r="L81">
        <f t="shared" si="30"/>
        <v>188008.00515234639</v>
      </c>
      <c r="M81">
        <f t="shared" si="30"/>
        <v>174221.64459451239</v>
      </c>
      <c r="N81">
        <f t="shared" si="30"/>
        <v>235107.1894104408</v>
      </c>
      <c r="O81">
        <f t="shared" si="30"/>
        <v>134367.72745799253</v>
      </c>
      <c r="P81">
        <f t="shared" si="30"/>
        <v>126931.8445747044</v>
      </c>
      <c r="Q81">
        <f t="shared" si="30"/>
        <v>116358.35902810853</v>
      </c>
      <c r="R81">
        <f t="shared" si="30"/>
        <v>108509.6959828914</v>
      </c>
      <c r="S81">
        <f t="shared" si="30"/>
        <v>134402.45097528977</v>
      </c>
      <c r="T81">
        <f t="shared" si="30"/>
        <v>96920.787440537839</v>
      </c>
      <c r="U81">
        <f t="shared" si="30"/>
        <v>153521.26358085172</v>
      </c>
      <c r="V81">
        <f t="shared" si="30"/>
        <v>71226.592353591841</v>
      </c>
      <c r="W81">
        <f t="shared" si="30"/>
        <v>137276.33115788078</v>
      </c>
      <c r="X81">
        <f t="shared" si="30"/>
        <v>236755.51673707395</v>
      </c>
      <c r="Y81">
        <f t="shared" si="30"/>
        <v>193380.18878391205</v>
      </c>
      <c r="Z81">
        <f t="shared" si="30"/>
        <v>162018.29517446339</v>
      </c>
      <c r="AA81">
        <f t="shared" si="30"/>
        <v>170746.24475747946</v>
      </c>
      <c r="AB81">
        <f t="shared" si="30"/>
        <v>114834.54019351408</v>
      </c>
      <c r="AC81">
        <f t="shared" si="30"/>
        <v>235430.17179291308</v>
      </c>
      <c r="AD81">
        <f t="shared" si="30"/>
        <v>196770.31413777106</v>
      </c>
      <c r="AE81">
        <f t="shared" si="30"/>
        <v>229144.09273339159</v>
      </c>
      <c r="AF81">
        <f t="shared" si="30"/>
        <v>231146.18306043779</v>
      </c>
      <c r="AG81">
        <f t="shared" si="30"/>
        <v>150632.36720965314</v>
      </c>
      <c r="AH81">
        <f t="shared" si="30"/>
        <v>351085.55836976302</v>
      </c>
      <c r="AI81">
        <f t="shared" si="30"/>
        <v>343212.93268097506</v>
      </c>
      <c r="AJ81">
        <f t="shared" si="30"/>
        <v>368779.65013621742</v>
      </c>
      <c r="AK81">
        <f t="shared" si="30"/>
        <v>469043.32191013516</v>
      </c>
      <c r="AL81">
        <f t="shared" si="30"/>
        <v>352167.73925642052</v>
      </c>
      <c r="AM81">
        <f t="shared" si="30"/>
        <v>465071.91936883144</v>
      </c>
      <c r="AN81">
        <f t="shared" si="30"/>
        <v>260649.39566247072</v>
      </c>
      <c r="AO81">
        <f t="shared" si="30"/>
        <v>310532.40748183272</v>
      </c>
      <c r="AP81">
        <f t="shared" si="30"/>
        <v>663628.22778171254</v>
      </c>
      <c r="AQ81">
        <f t="shared" si="30"/>
        <v>604063.11564097309</v>
      </c>
      <c r="AR81">
        <f t="shared" si="30"/>
        <v>375097.48074197734</v>
      </c>
      <c r="AS81">
        <f t="shared" si="30"/>
        <v>527624.36841278768</v>
      </c>
      <c r="AT81">
        <f t="shared" si="30"/>
        <v>597668.07381314458</v>
      </c>
      <c r="AU81">
        <f t="shared" si="30"/>
        <v>268518.18341546884</v>
      </c>
      <c r="AV81">
        <f t="shared" si="30"/>
        <v>284168.51892849361</v>
      </c>
      <c r="AW81">
        <f t="shared" si="30"/>
        <v>296842.95294620248</v>
      </c>
      <c r="AX81">
        <f t="shared" si="30"/>
        <v>445191.84409943048</v>
      </c>
      <c r="AY81">
        <f t="shared" si="30"/>
        <v>197895.30196413491</v>
      </c>
      <c r="AZ81">
        <f t="shared" si="30"/>
        <v>359714.38761537266</v>
      </c>
      <c r="BA81">
        <f t="shared" si="30"/>
        <v>228210.21053185395</v>
      </c>
      <c r="BB81">
        <f t="shared" si="30"/>
        <v>319956.22369483468</v>
      </c>
      <c r="BC81">
        <f t="shared" si="30"/>
        <v>624944.66976175259</v>
      </c>
      <c r="BD81">
        <f t="shared" si="30"/>
        <v>348482.32946061087</v>
      </c>
      <c r="BE81">
        <f t="shared" si="30"/>
        <v>245689.43068787683</v>
      </c>
      <c r="BF81">
        <f t="shared" si="30"/>
        <v>298379.11508790014</v>
      </c>
      <c r="BG81">
        <f t="shared" si="30"/>
        <v>357838.31519012438</v>
      </c>
      <c r="BH81">
        <f t="shared" si="30"/>
        <v>189706.17057548524</v>
      </c>
      <c r="BI81">
        <f t="shared" si="30"/>
        <v>333157.3419451536</v>
      </c>
      <c r="BJ81">
        <f t="shared" si="30"/>
        <v>394356.01824492391</v>
      </c>
      <c r="BK81">
        <f t="shared" si="30"/>
        <v>435065.2417748656</v>
      </c>
      <c r="BL81">
        <f t="shared" si="30"/>
        <v>429110.79911810742</v>
      </c>
      <c r="BM81">
        <f t="shared" si="30"/>
        <v>306721.34752382961</v>
      </c>
      <c r="BN81">
        <f t="shared" si="30"/>
        <v>323954.88947120326</v>
      </c>
      <c r="BO81">
        <f t="shared" ref="BO81:DZ81" si="31">((BO$41*(1-BO47/(BO35+BO47)))*(8760/24/7)*$B$59/BO$2)</f>
        <v>334213.39037846419</v>
      </c>
      <c r="BP81">
        <f t="shared" si="31"/>
        <v>417766.73797307978</v>
      </c>
      <c r="BQ81">
        <f t="shared" si="31"/>
        <v>323954.88947120326</v>
      </c>
      <c r="BR81">
        <f t="shared" si="31"/>
        <v>427212.7468871373</v>
      </c>
      <c r="BS81">
        <f t="shared" si="31"/>
        <v>566666.19137253962</v>
      </c>
      <c r="BT81">
        <f t="shared" si="31"/>
        <v>447257.07481515117</v>
      </c>
      <c r="BU81">
        <f t="shared" si="31"/>
        <v>352904.26238690439</v>
      </c>
      <c r="BV81">
        <f t="shared" si="31"/>
        <v>380564.99647801084</v>
      </c>
      <c r="BW81">
        <f t="shared" si="31"/>
        <v>443083.11753338767</v>
      </c>
      <c r="BX81">
        <f t="shared" si="31"/>
        <v>402854.64821628988</v>
      </c>
      <c r="BY81">
        <f t="shared" si="31"/>
        <v>362932.2435072324</v>
      </c>
      <c r="BZ81">
        <f t="shared" si="31"/>
        <v>292590.45951547602</v>
      </c>
      <c r="CA81">
        <f t="shared" si="31"/>
        <v>420344.81703514262</v>
      </c>
      <c r="CB81">
        <f t="shared" si="31"/>
        <v>290337.85491554567</v>
      </c>
      <c r="CC81">
        <f t="shared" si="31"/>
        <v>390386.93625198049</v>
      </c>
      <c r="CD81">
        <f t="shared" si="31"/>
        <v>290337.85491554567</v>
      </c>
      <c r="CE81">
        <f t="shared" si="31"/>
        <v>264604.7860899606</v>
      </c>
      <c r="CF81">
        <f t="shared" si="31"/>
        <v>322597.6165728285</v>
      </c>
      <c r="CG81">
        <f t="shared" si="31"/>
        <v>424406.83223057468</v>
      </c>
      <c r="CH81">
        <f t="shared" si="31"/>
        <v>433370.04184870439</v>
      </c>
      <c r="CI81">
        <f t="shared" si="31"/>
        <v>513933.76969034824</v>
      </c>
      <c r="CJ81">
        <f t="shared" si="31"/>
        <v>309050.58647519315</v>
      </c>
      <c r="CK81">
        <f t="shared" si="31"/>
        <v>527443.83925018529</v>
      </c>
      <c r="CL81">
        <f t="shared" si="31"/>
        <v>490305.93780249706</v>
      </c>
      <c r="CM81">
        <f t="shared" si="31"/>
        <v>508734.07948436111</v>
      </c>
      <c r="CN81">
        <f t="shared" si="31"/>
        <v>389282.86243908439</v>
      </c>
      <c r="CO81">
        <f t="shared" si="31"/>
        <v>572594.21947373019</v>
      </c>
      <c r="CP81">
        <f t="shared" si="31"/>
        <v>456646.41773962055</v>
      </c>
      <c r="CQ81">
        <f t="shared" si="31"/>
        <v>420262.23240214022</v>
      </c>
      <c r="CR81">
        <f t="shared" si="31"/>
        <v>490305.93780249706</v>
      </c>
      <c r="CS81">
        <f t="shared" si="31"/>
        <v>420262.23240214022</v>
      </c>
      <c r="CT81">
        <f t="shared" si="31"/>
        <v>350218.52700178372</v>
      </c>
      <c r="CU81">
        <f t="shared" si="31"/>
        <v>529222.57257820095</v>
      </c>
      <c r="CV81">
        <f t="shared" si="31"/>
        <v>431710.98275353672</v>
      </c>
      <c r="CW81">
        <f t="shared" si="31"/>
        <v>394766.60176061332</v>
      </c>
      <c r="CX81">
        <f t="shared" si="31"/>
        <v>356243.90403753211</v>
      </c>
      <c r="CY81">
        <f t="shared" si="31"/>
        <v>384233.69309531484</v>
      </c>
      <c r="CZ81">
        <f t="shared" si="31"/>
        <v>276369.83138371265</v>
      </c>
      <c r="DA81">
        <f t="shared" si="31"/>
        <v>379444.44955796568</v>
      </c>
      <c r="DB81">
        <f t="shared" si="31"/>
        <v>331778.9674394941</v>
      </c>
      <c r="DC81">
        <f t="shared" si="31"/>
        <v>325853.85218588606</v>
      </c>
      <c r="DD81">
        <f t="shared" si="31"/>
        <v>344947.47740289371</v>
      </c>
      <c r="DE81">
        <f t="shared" si="31"/>
        <v>320922.9254880246</v>
      </c>
      <c r="DF81">
        <f t="shared" si="31"/>
        <v>408860.05381875241</v>
      </c>
      <c r="DG81">
        <f t="shared" si="31"/>
        <v>441028.86114646459</v>
      </c>
      <c r="DH81">
        <f t="shared" si="31"/>
        <v>495127.64354541519</v>
      </c>
      <c r="DI81">
        <f t="shared" si="31"/>
        <v>379528.62776829541</v>
      </c>
      <c r="DJ81">
        <f t="shared" si="31"/>
        <v>384567.29492945306</v>
      </c>
      <c r="DK81">
        <f t="shared" si="31"/>
        <v>97091.503688055149</v>
      </c>
      <c r="DL81">
        <f t="shared" si="31"/>
        <v>100062.43628622385</v>
      </c>
      <c r="DM81">
        <f t="shared" si="31"/>
        <v>126767.87826039857</v>
      </c>
      <c r="DN81">
        <f t="shared" si="31"/>
        <v>70784.549021327141</v>
      </c>
      <c r="DO81">
        <f t="shared" si="31"/>
        <v>153601.91918685357</v>
      </c>
      <c r="DP81">
        <f t="shared" si="31"/>
        <v>226658.28159744936</v>
      </c>
      <c r="DQ81">
        <f t="shared" si="31"/>
        <v>198325.99639776818</v>
      </c>
      <c r="DR81">
        <f t="shared" si="31"/>
        <v>226658.28159744936</v>
      </c>
      <c r="DS81">
        <f t="shared" si="31"/>
        <v>197916.43460698094</v>
      </c>
      <c r="DT81">
        <f t="shared" si="31"/>
        <v>245206.17092463307</v>
      </c>
      <c r="DU81">
        <f t="shared" si="31"/>
        <v>241640.70246067646</v>
      </c>
      <c r="DV81">
        <f t="shared" si="31"/>
        <v>216523.55927248628</v>
      </c>
      <c r="DW81">
        <f t="shared" si="31"/>
        <v>219086.67680273548</v>
      </c>
      <c r="DX81">
        <f t="shared" si="31"/>
        <v>312980.96686105058</v>
      </c>
      <c r="DY81">
        <f t="shared" si="31"/>
        <v>219086.67680273548</v>
      </c>
      <c r="DZ81">
        <f t="shared" si="31"/>
        <v>265555.34647746361</v>
      </c>
      <c r="EA81">
        <f t="shared" ref="EA81:FL81" si="32">((EA$41*(1-EA47/(EA35+EA47)))*(8760/24/7)*$B$59/EA$2)</f>
        <v>101009.58939597556</v>
      </c>
      <c r="EB81">
        <f t="shared" si="32"/>
        <v>266505.24846260552</v>
      </c>
      <c r="EC81">
        <f t="shared" si="32"/>
        <v>288714.01916782267</v>
      </c>
      <c r="ED81">
        <f t="shared" si="32"/>
        <v>275665.87067384244</v>
      </c>
      <c r="EE81">
        <f t="shared" si="32"/>
        <v>267827.12756956596</v>
      </c>
      <c r="EF81">
        <f t="shared" si="32"/>
        <v>341689.09111095342</v>
      </c>
      <c r="EG81">
        <f t="shared" si="32"/>
        <v>280313.56243583764</v>
      </c>
      <c r="EH81">
        <f t="shared" si="32"/>
        <v>300654.34995515854</v>
      </c>
      <c r="EI81">
        <f t="shared" si="32"/>
        <v>281312.52507286641</v>
      </c>
      <c r="EJ81">
        <f t="shared" si="32"/>
        <v>219792.3628894029</v>
      </c>
      <c r="EK81">
        <f t="shared" si="32"/>
        <v>238677.28984452659</v>
      </c>
      <c r="EL81">
        <f t="shared" si="32"/>
        <v>278800.13374779862</v>
      </c>
      <c r="EM81">
        <f t="shared" si="32"/>
        <v>276512.24277671013</v>
      </c>
      <c r="EN81">
        <f t="shared" si="32"/>
        <v>330427.71695038263</v>
      </c>
      <c r="EO81">
        <f t="shared" si="32"/>
        <v>256163.37934832193</v>
      </c>
      <c r="EP81">
        <f t="shared" si="32"/>
        <v>234816.43106929507</v>
      </c>
      <c r="EQ81">
        <f t="shared" si="32"/>
        <v>213469.48279026826</v>
      </c>
      <c r="ER81">
        <f t="shared" si="32"/>
        <v>215989.50766466098</v>
      </c>
      <c r="ES81">
        <f t="shared" si="32"/>
        <v>247893.06950170558</v>
      </c>
      <c r="ET81">
        <f t="shared" si="32"/>
        <v>210253.99028657327</v>
      </c>
      <c r="EU81">
        <f t="shared" si="32"/>
        <v>241826.53028149024</v>
      </c>
      <c r="EV81">
        <f t="shared" si="32"/>
        <v>250635.09936212379</v>
      </c>
      <c r="EW81">
        <f t="shared" si="32"/>
        <v>272785.13750952628</v>
      </c>
      <c r="EX81">
        <f t="shared" si="32"/>
        <v>291670.87251895166</v>
      </c>
      <c r="EY81">
        <f t="shared" si="32"/>
        <v>236202.23201026546</v>
      </c>
      <c r="EZ81">
        <f t="shared" si="32"/>
        <v>305331.44026592694</v>
      </c>
      <c r="FA81">
        <f t="shared" si="32"/>
        <v>437270.0023179439</v>
      </c>
      <c r="FB81">
        <f t="shared" si="32"/>
        <v>257814.60124971467</v>
      </c>
      <c r="FC81">
        <f t="shared" si="32"/>
        <v>253405.30769517299</v>
      </c>
      <c r="FD81">
        <f t="shared" si="32"/>
        <v>394554.8820166433</v>
      </c>
      <c r="FE81">
        <f t="shared" si="32"/>
        <v>126095.31266304904</v>
      </c>
      <c r="FF81">
        <f t="shared" si="32"/>
        <v>57271.974529830746</v>
      </c>
      <c r="FG81">
        <f t="shared" si="32"/>
        <v>198325.99639776823</v>
      </c>
      <c r="FH81">
        <f t="shared" si="32"/>
        <v>198325.99639776823</v>
      </c>
      <c r="FI81">
        <f t="shared" si="32"/>
        <v>216303.40442176734</v>
      </c>
      <c r="FJ81">
        <f t="shared" si="32"/>
        <v>386253.90667720383</v>
      </c>
      <c r="FK81">
        <f t="shared" si="32"/>
        <v>354066.08112077013</v>
      </c>
      <c r="FL81">
        <f t="shared" si="32"/>
        <v>317757.42225709575</v>
      </c>
    </row>
    <row r="82" spans="1:168" x14ac:dyDescent="0.3">
      <c r="A82" t="s">
        <v>518</v>
      </c>
      <c r="B82" s="6">
        <f>SUM(B81:AAA81)</f>
        <v>50503547.63519787</v>
      </c>
    </row>
    <row r="83" spans="1:168" x14ac:dyDescent="0.3">
      <c r="A83" t="s">
        <v>519</v>
      </c>
      <c r="B83" s="6">
        <f t="array" ref="B83">SUM(B81:AAA81*(1-B45:AAA45))</f>
        <v>28031818.788202599</v>
      </c>
    </row>
    <row r="84" spans="1:168" x14ac:dyDescent="0.3">
      <c r="A84" t="s">
        <v>521</v>
      </c>
      <c r="B84" s="6">
        <f>SUM(B22:AAA22)</f>
        <v>89226702.665328518</v>
      </c>
    </row>
    <row r="85" spans="1:168" x14ac:dyDescent="0.3">
      <c r="A85" t="s">
        <v>522</v>
      </c>
      <c r="B85" s="6">
        <f t="array" ref="B85">SUM(B22:AAA22*B45:AAA45)+SUM(B21:AAA21*(1-B45:AAA45))</f>
        <v>57271887.569411546</v>
      </c>
    </row>
    <row r="88" spans="1:168" x14ac:dyDescent="0.3">
      <c r="B88" s="6"/>
    </row>
    <row r="89" spans="1:168" x14ac:dyDescent="0.3">
      <c r="B89" s="6"/>
    </row>
    <row r="91" spans="1:168" x14ac:dyDescent="0.3">
      <c r="A91" t="s">
        <v>524</v>
      </c>
      <c r="B91" s="6">
        <f t="array" ref="B91">SUM($B$40:$AAA$40*LnkTbl!$C$26:$AAB$26*(1-$B$45:$AAA$45))/$B$57*(365/7)/1000</f>
        <v>9797.6145274090086</v>
      </c>
      <c r="C91" t="s">
        <v>526</v>
      </c>
    </row>
    <row r="92" spans="1:168" x14ac:dyDescent="0.3">
      <c r="A92" t="s">
        <v>525</v>
      </c>
      <c r="B92" s="6">
        <f t="array" ref="B92">SUM($B$40:$AAA$40*LnkTbl!$C$26:$AAB$26)/$B$57*(365/7)/1000</f>
        <v>18071.621138748676</v>
      </c>
      <c r="C92" t="s">
        <v>526</v>
      </c>
    </row>
    <row r="97" spans="1:168" x14ac:dyDescent="0.3">
      <c r="A97" t="s">
        <v>531</v>
      </c>
      <c r="B97" s="15">
        <f>(INDEX($B$64:$B$65,$E$54,1)+$B$67)*$B$66/B$2</f>
        <v>1466666.6666666667</v>
      </c>
      <c r="C97" s="15">
        <f t="shared" ref="C97:BN97" si="33">(INDEX($B$64:$B$65,$E$54,1)+$B$67)*$B$66/C$2</f>
        <v>1466666.6666666667</v>
      </c>
      <c r="D97" s="15">
        <f t="shared" si="33"/>
        <v>1466666.6666666667</v>
      </c>
      <c r="E97" s="15">
        <f t="shared" si="33"/>
        <v>1466666.6666666667</v>
      </c>
      <c r="F97" s="15">
        <f t="shared" si="33"/>
        <v>1466666.6666666667</v>
      </c>
      <c r="G97" s="15">
        <f t="shared" si="33"/>
        <v>1466666.6666666667</v>
      </c>
      <c r="H97" s="15">
        <f t="shared" si="33"/>
        <v>1466666.6666666667</v>
      </c>
      <c r="I97" s="15">
        <f t="shared" si="33"/>
        <v>1466666.6666666667</v>
      </c>
      <c r="J97" s="15">
        <f t="shared" si="33"/>
        <v>1466666.6666666667</v>
      </c>
      <c r="K97" s="15">
        <f t="shared" si="33"/>
        <v>1466666.6666666667</v>
      </c>
      <c r="L97" s="15">
        <f t="shared" si="33"/>
        <v>1466666.6666666667</v>
      </c>
      <c r="M97" s="15">
        <f t="shared" si="33"/>
        <v>1466666.6666666667</v>
      </c>
      <c r="N97" s="15">
        <f t="shared" si="33"/>
        <v>1466666.6666666667</v>
      </c>
      <c r="O97" s="15">
        <f t="shared" si="33"/>
        <v>1466666.6666666667</v>
      </c>
      <c r="P97" s="15">
        <f t="shared" si="33"/>
        <v>1466666.6666666667</v>
      </c>
      <c r="Q97" s="15">
        <f t="shared" si="33"/>
        <v>1466666.6666666667</v>
      </c>
      <c r="R97" s="15">
        <f t="shared" si="33"/>
        <v>1466666.6666666667</v>
      </c>
      <c r="S97" s="15">
        <f t="shared" si="33"/>
        <v>1466666.6666666667</v>
      </c>
      <c r="T97" s="15">
        <f t="shared" si="33"/>
        <v>1466666.6666666667</v>
      </c>
      <c r="U97" s="15">
        <f t="shared" si="33"/>
        <v>1466666.6666666667</v>
      </c>
      <c r="V97" s="15">
        <f t="shared" si="33"/>
        <v>1466666.6666666667</v>
      </c>
      <c r="W97" s="15">
        <f t="shared" si="33"/>
        <v>1466666.6666666667</v>
      </c>
      <c r="X97" s="15">
        <f t="shared" si="33"/>
        <v>1466666.6666666667</v>
      </c>
      <c r="Y97" s="15">
        <f t="shared" si="33"/>
        <v>1466666.6666666667</v>
      </c>
      <c r="Z97" s="15">
        <f t="shared" si="33"/>
        <v>1466666.6666666667</v>
      </c>
      <c r="AA97" s="15">
        <f t="shared" si="33"/>
        <v>1466666.6666666667</v>
      </c>
      <c r="AB97" s="15">
        <f t="shared" si="33"/>
        <v>1466666.6666666667</v>
      </c>
      <c r="AC97" s="15">
        <f t="shared" si="33"/>
        <v>1466666.6666666667</v>
      </c>
      <c r="AD97" s="15">
        <f t="shared" si="33"/>
        <v>1466666.6666666667</v>
      </c>
      <c r="AE97" s="15">
        <f t="shared" si="33"/>
        <v>1466666.6666666667</v>
      </c>
      <c r="AF97" s="15">
        <f t="shared" si="33"/>
        <v>1466666.6666666667</v>
      </c>
      <c r="AG97" s="15">
        <f t="shared" si="33"/>
        <v>1466666.6666666667</v>
      </c>
      <c r="AH97" s="15">
        <f t="shared" si="33"/>
        <v>1466666.6666666667</v>
      </c>
      <c r="AI97" s="15">
        <f t="shared" si="33"/>
        <v>1466666.6666666667</v>
      </c>
      <c r="AJ97" s="15">
        <f t="shared" si="33"/>
        <v>1466666.6666666667</v>
      </c>
      <c r="AK97" s="15">
        <f t="shared" si="33"/>
        <v>1466666.6666666667</v>
      </c>
      <c r="AL97" s="15">
        <f t="shared" si="33"/>
        <v>1466666.6666666667</v>
      </c>
      <c r="AM97" s="15">
        <f t="shared" si="33"/>
        <v>1466666.6666666667</v>
      </c>
      <c r="AN97" s="15">
        <f t="shared" si="33"/>
        <v>1466666.6666666667</v>
      </c>
      <c r="AO97" s="15">
        <f t="shared" si="33"/>
        <v>1466666.6666666667</v>
      </c>
      <c r="AP97" s="15">
        <f t="shared" si="33"/>
        <v>1466666.6666666667</v>
      </c>
      <c r="AQ97" s="15">
        <f t="shared" si="33"/>
        <v>1466666.6666666667</v>
      </c>
      <c r="AR97" s="15">
        <f t="shared" si="33"/>
        <v>1466666.6666666667</v>
      </c>
      <c r="AS97" s="15">
        <f t="shared" si="33"/>
        <v>1466666.6666666667</v>
      </c>
      <c r="AT97" s="15">
        <f t="shared" si="33"/>
        <v>1466666.6666666667</v>
      </c>
      <c r="AU97" s="15">
        <f t="shared" si="33"/>
        <v>1466666.6666666667</v>
      </c>
      <c r="AV97" s="15">
        <f t="shared" si="33"/>
        <v>1466666.6666666667</v>
      </c>
      <c r="AW97" s="15">
        <f t="shared" si="33"/>
        <v>1466666.6666666667</v>
      </c>
      <c r="AX97" s="15">
        <f t="shared" si="33"/>
        <v>1466666.6666666667</v>
      </c>
      <c r="AY97" s="15">
        <f t="shared" si="33"/>
        <v>1466666.6666666667</v>
      </c>
      <c r="AZ97" s="15">
        <f t="shared" si="33"/>
        <v>1466666.6666666667</v>
      </c>
      <c r="BA97" s="15">
        <f t="shared" si="33"/>
        <v>1466666.6666666667</v>
      </c>
      <c r="BB97" s="15">
        <f t="shared" si="33"/>
        <v>1466666.6666666667</v>
      </c>
      <c r="BC97" s="15">
        <f t="shared" si="33"/>
        <v>1466666.6666666667</v>
      </c>
      <c r="BD97" s="15">
        <f t="shared" si="33"/>
        <v>1466666.6666666667</v>
      </c>
      <c r="BE97" s="15">
        <f t="shared" si="33"/>
        <v>1466666.6666666667</v>
      </c>
      <c r="BF97" s="15">
        <f t="shared" si="33"/>
        <v>1466666.6666666667</v>
      </c>
      <c r="BG97" s="15">
        <f t="shared" si="33"/>
        <v>1466666.6666666667</v>
      </c>
      <c r="BH97" s="15">
        <f t="shared" si="33"/>
        <v>1466666.6666666667</v>
      </c>
      <c r="BI97" s="15">
        <f t="shared" si="33"/>
        <v>1466666.6666666667</v>
      </c>
      <c r="BJ97" s="15">
        <f t="shared" si="33"/>
        <v>1466666.6666666667</v>
      </c>
      <c r="BK97" s="15">
        <f t="shared" si="33"/>
        <v>1466666.6666666667</v>
      </c>
      <c r="BL97" s="15">
        <f t="shared" si="33"/>
        <v>1466666.6666666667</v>
      </c>
      <c r="BM97" s="15">
        <f t="shared" si="33"/>
        <v>1466666.6666666667</v>
      </c>
      <c r="BN97" s="15">
        <f t="shared" si="33"/>
        <v>1466666.6666666667</v>
      </c>
      <c r="BO97" s="15">
        <f t="shared" ref="BO97:DZ97" si="34">(INDEX($B$64:$B$65,$E$54,1)+$B$67)*$B$66/BO$2</f>
        <v>1466666.6666666667</v>
      </c>
      <c r="BP97" s="15">
        <f t="shared" si="34"/>
        <v>1466666.6666666667</v>
      </c>
      <c r="BQ97" s="15">
        <f t="shared" si="34"/>
        <v>1466666.6666666667</v>
      </c>
      <c r="BR97" s="15">
        <f t="shared" si="34"/>
        <v>1466666.6666666667</v>
      </c>
      <c r="BS97" s="15">
        <f t="shared" si="34"/>
        <v>1466666.6666666667</v>
      </c>
      <c r="BT97" s="15">
        <f t="shared" si="34"/>
        <v>1466666.6666666667</v>
      </c>
      <c r="BU97" s="15">
        <f t="shared" si="34"/>
        <v>1466666.6666666667</v>
      </c>
      <c r="BV97" s="15">
        <f t="shared" si="34"/>
        <v>1466666.6666666667</v>
      </c>
      <c r="BW97" s="15">
        <f t="shared" si="34"/>
        <v>1466666.6666666667</v>
      </c>
      <c r="BX97" s="15">
        <f t="shared" si="34"/>
        <v>1466666.6666666667</v>
      </c>
      <c r="BY97" s="15">
        <f t="shared" si="34"/>
        <v>1466666.6666666667</v>
      </c>
      <c r="BZ97" s="15">
        <f t="shared" si="34"/>
        <v>1466666.6666666667</v>
      </c>
      <c r="CA97" s="15">
        <f t="shared" si="34"/>
        <v>1466666.6666666667</v>
      </c>
      <c r="CB97" s="15">
        <f t="shared" si="34"/>
        <v>1466666.6666666667</v>
      </c>
      <c r="CC97" s="15">
        <f t="shared" si="34"/>
        <v>1466666.6666666667</v>
      </c>
      <c r="CD97" s="15">
        <f t="shared" si="34"/>
        <v>1466666.6666666667</v>
      </c>
      <c r="CE97" s="15">
        <f t="shared" si="34"/>
        <v>1466666.6666666667</v>
      </c>
      <c r="CF97" s="15">
        <f t="shared" si="34"/>
        <v>1466666.6666666667</v>
      </c>
      <c r="CG97" s="15">
        <f t="shared" si="34"/>
        <v>1466666.6666666667</v>
      </c>
      <c r="CH97" s="15">
        <f t="shared" si="34"/>
        <v>1466666.6666666667</v>
      </c>
      <c r="CI97" s="15">
        <f t="shared" si="34"/>
        <v>1466666.6666666667</v>
      </c>
      <c r="CJ97" s="15">
        <f t="shared" si="34"/>
        <v>1466666.6666666667</v>
      </c>
      <c r="CK97" s="15">
        <f t="shared" si="34"/>
        <v>1466666.6666666667</v>
      </c>
      <c r="CL97" s="15">
        <f t="shared" si="34"/>
        <v>1466666.6666666667</v>
      </c>
      <c r="CM97" s="15">
        <f t="shared" si="34"/>
        <v>1466666.6666666667</v>
      </c>
      <c r="CN97" s="15">
        <f t="shared" si="34"/>
        <v>1466666.6666666667</v>
      </c>
      <c r="CO97" s="15">
        <f t="shared" si="34"/>
        <v>1466666.6666666667</v>
      </c>
      <c r="CP97" s="15">
        <f t="shared" si="34"/>
        <v>1466666.6666666667</v>
      </c>
      <c r="CQ97" s="15">
        <f t="shared" si="34"/>
        <v>1466666.6666666667</v>
      </c>
      <c r="CR97" s="15">
        <f t="shared" si="34"/>
        <v>1466666.6666666667</v>
      </c>
      <c r="CS97" s="15">
        <f t="shared" si="34"/>
        <v>1466666.6666666667</v>
      </c>
      <c r="CT97" s="15">
        <f t="shared" si="34"/>
        <v>1466666.6666666667</v>
      </c>
      <c r="CU97" s="15">
        <f t="shared" si="34"/>
        <v>1466666.6666666667</v>
      </c>
      <c r="CV97" s="15">
        <f t="shared" si="34"/>
        <v>1466666.6666666667</v>
      </c>
      <c r="CW97" s="15">
        <f t="shared" si="34"/>
        <v>1466666.6666666667</v>
      </c>
      <c r="CX97" s="15">
        <f t="shared" si="34"/>
        <v>1466666.6666666667</v>
      </c>
      <c r="CY97" s="15">
        <f t="shared" si="34"/>
        <v>1466666.6666666667</v>
      </c>
      <c r="CZ97" s="15">
        <f t="shared" si="34"/>
        <v>1466666.6666666667</v>
      </c>
      <c r="DA97" s="15">
        <f t="shared" si="34"/>
        <v>1466666.6666666667</v>
      </c>
      <c r="DB97" s="15">
        <f t="shared" si="34"/>
        <v>1466666.6666666667</v>
      </c>
      <c r="DC97" s="15">
        <f t="shared" si="34"/>
        <v>1466666.6666666667</v>
      </c>
      <c r="DD97" s="15">
        <f t="shared" si="34"/>
        <v>1466666.6666666667</v>
      </c>
      <c r="DE97" s="15">
        <f t="shared" si="34"/>
        <v>1466666.6666666667</v>
      </c>
      <c r="DF97" s="15">
        <f t="shared" si="34"/>
        <v>1466666.6666666667</v>
      </c>
      <c r="DG97" s="15">
        <f t="shared" si="34"/>
        <v>1466666.6666666667</v>
      </c>
      <c r="DH97" s="15">
        <f t="shared" si="34"/>
        <v>1466666.6666666667</v>
      </c>
      <c r="DI97" s="15">
        <f t="shared" si="34"/>
        <v>1466666.6666666667</v>
      </c>
      <c r="DJ97" s="15">
        <f t="shared" si="34"/>
        <v>1466666.6666666667</v>
      </c>
      <c r="DK97" s="15">
        <f t="shared" si="34"/>
        <v>1466666.6666666667</v>
      </c>
      <c r="DL97" s="15">
        <f t="shared" si="34"/>
        <v>1466666.6666666667</v>
      </c>
      <c r="DM97" s="15">
        <f t="shared" si="34"/>
        <v>1466666.6666666667</v>
      </c>
      <c r="DN97" s="15">
        <f t="shared" si="34"/>
        <v>1466666.6666666667</v>
      </c>
      <c r="DO97" s="15">
        <f t="shared" si="34"/>
        <v>1466666.6666666667</v>
      </c>
      <c r="DP97" s="15">
        <f t="shared" si="34"/>
        <v>1466666.6666666667</v>
      </c>
      <c r="DQ97" s="15">
        <f t="shared" si="34"/>
        <v>1466666.6666666667</v>
      </c>
      <c r="DR97" s="15">
        <f t="shared" si="34"/>
        <v>1466666.6666666667</v>
      </c>
      <c r="DS97" s="15">
        <f t="shared" si="34"/>
        <v>1466666.6666666667</v>
      </c>
      <c r="DT97" s="15">
        <f t="shared" si="34"/>
        <v>1466666.6666666667</v>
      </c>
      <c r="DU97" s="15">
        <f t="shared" si="34"/>
        <v>1466666.6666666667</v>
      </c>
      <c r="DV97" s="15">
        <f t="shared" si="34"/>
        <v>1466666.6666666667</v>
      </c>
      <c r="DW97" s="15">
        <f t="shared" si="34"/>
        <v>1466666.6666666667</v>
      </c>
      <c r="DX97" s="15">
        <f t="shared" si="34"/>
        <v>1466666.6666666667</v>
      </c>
      <c r="DY97" s="15">
        <f t="shared" si="34"/>
        <v>1466666.6666666667</v>
      </c>
      <c r="DZ97" s="15">
        <f t="shared" si="34"/>
        <v>1466666.6666666667</v>
      </c>
      <c r="EA97" s="15">
        <f t="shared" ref="EA97:FL97" si="35">(INDEX($B$64:$B$65,$E$54,1)+$B$67)*$B$66/EA$2</f>
        <v>1466666.6666666667</v>
      </c>
      <c r="EB97" s="15">
        <f t="shared" si="35"/>
        <v>1466666.6666666667</v>
      </c>
      <c r="EC97" s="15">
        <f t="shared" si="35"/>
        <v>1466666.6666666667</v>
      </c>
      <c r="ED97" s="15">
        <f t="shared" si="35"/>
        <v>1466666.6666666667</v>
      </c>
      <c r="EE97" s="15">
        <f t="shared" si="35"/>
        <v>1466666.6666666667</v>
      </c>
      <c r="EF97" s="15">
        <f t="shared" si="35"/>
        <v>1466666.6666666667</v>
      </c>
      <c r="EG97" s="15">
        <f t="shared" si="35"/>
        <v>1466666.6666666667</v>
      </c>
      <c r="EH97" s="15">
        <f t="shared" si="35"/>
        <v>1466666.6666666667</v>
      </c>
      <c r="EI97" s="15">
        <f t="shared" si="35"/>
        <v>1466666.6666666667</v>
      </c>
      <c r="EJ97" s="15">
        <f t="shared" si="35"/>
        <v>1466666.6666666667</v>
      </c>
      <c r="EK97" s="15">
        <f t="shared" si="35"/>
        <v>1466666.6666666667</v>
      </c>
      <c r="EL97" s="15">
        <f t="shared" si="35"/>
        <v>1466666.6666666667</v>
      </c>
      <c r="EM97" s="15">
        <f t="shared" si="35"/>
        <v>1466666.6666666667</v>
      </c>
      <c r="EN97" s="15">
        <f t="shared" si="35"/>
        <v>1466666.6666666667</v>
      </c>
      <c r="EO97" s="15">
        <f t="shared" si="35"/>
        <v>1466666.6666666667</v>
      </c>
      <c r="EP97" s="15">
        <f t="shared" si="35"/>
        <v>1466666.6666666667</v>
      </c>
      <c r="EQ97" s="15">
        <f t="shared" si="35"/>
        <v>1466666.6666666667</v>
      </c>
      <c r="ER97" s="15">
        <f t="shared" si="35"/>
        <v>1466666.6666666667</v>
      </c>
      <c r="ES97" s="15">
        <f t="shared" si="35"/>
        <v>1466666.6666666667</v>
      </c>
      <c r="ET97" s="15">
        <f t="shared" si="35"/>
        <v>1466666.6666666667</v>
      </c>
      <c r="EU97" s="15">
        <f t="shared" si="35"/>
        <v>1466666.6666666667</v>
      </c>
      <c r="EV97" s="15">
        <f t="shared" si="35"/>
        <v>1466666.6666666667</v>
      </c>
      <c r="EW97" s="15">
        <f t="shared" si="35"/>
        <v>1466666.6666666667</v>
      </c>
      <c r="EX97" s="15">
        <f t="shared" si="35"/>
        <v>1466666.6666666667</v>
      </c>
      <c r="EY97" s="15">
        <f t="shared" si="35"/>
        <v>1466666.6666666667</v>
      </c>
      <c r="EZ97" s="15">
        <f t="shared" si="35"/>
        <v>1466666.6666666667</v>
      </c>
      <c r="FA97" s="15">
        <f t="shared" si="35"/>
        <v>1466666.6666666667</v>
      </c>
      <c r="FB97" s="15">
        <f t="shared" si="35"/>
        <v>1466666.6666666667</v>
      </c>
      <c r="FC97" s="15">
        <f t="shared" si="35"/>
        <v>1466666.6666666667</v>
      </c>
      <c r="FD97" s="15">
        <f t="shared" si="35"/>
        <v>1466666.6666666667</v>
      </c>
      <c r="FE97" s="15">
        <f t="shared" si="35"/>
        <v>1466666.6666666667</v>
      </c>
      <c r="FF97" s="15">
        <f t="shared" si="35"/>
        <v>1466666.6666666667</v>
      </c>
      <c r="FG97" s="15">
        <f t="shared" si="35"/>
        <v>1466666.6666666667</v>
      </c>
      <c r="FH97" s="15">
        <f t="shared" si="35"/>
        <v>1466666.6666666667</v>
      </c>
      <c r="FI97" s="15">
        <f t="shared" si="35"/>
        <v>1466666.6666666667</v>
      </c>
      <c r="FJ97" s="15">
        <f t="shared" si="35"/>
        <v>1466666.6666666667</v>
      </c>
      <c r="FK97" s="15">
        <f t="shared" si="35"/>
        <v>1466666.6666666667</v>
      </c>
      <c r="FL97" s="15">
        <f t="shared" si="35"/>
        <v>1466666.6666666667</v>
      </c>
    </row>
    <row r="98" spans="1:168" x14ac:dyDescent="0.3">
      <c r="A98" t="s">
        <v>534</v>
      </c>
      <c r="B98" s="6">
        <f t="array" ref="B98">SUM(B97:AAA97*B2:AAA2)</f>
        <v>14696000</v>
      </c>
    </row>
    <row r="99" spans="1:168" x14ac:dyDescent="0.3">
      <c r="A99" t="s">
        <v>533</v>
      </c>
      <c r="B99" s="6">
        <f t="array" ref="B99">SUM(B97:AAA97*B2:AAA2*(1-B$45:AAA$45))</f>
        <v>10120000</v>
      </c>
      <c r="C99" s="16"/>
    </row>
    <row r="100" spans="1:168" x14ac:dyDescent="0.3">
      <c r="A100" t="s">
        <v>535</v>
      </c>
      <c r="B100" s="6">
        <f t="array" ref="B100">SUM(B$16:AAA$16*B$2:AAA$2)+Renewable!B2*Renewable!B7*Cerone!E107</f>
        <v>168768955.99999997</v>
      </c>
      <c r="C100" s="12"/>
      <c r="D100" s="4"/>
      <c r="E100" s="4"/>
    </row>
    <row r="101" spans="1:168" x14ac:dyDescent="0.3">
      <c r="A101" t="s">
        <v>536</v>
      </c>
      <c r="B101" s="6">
        <f t="array" ref="B101">SUM(B$17:AAA$17*B$2:AAA$2*B$45:AAA$45)+SUM(B$16:AAA$16*B$2:AAA$2*(1-B$45:AAA$45))+Renewable!B2*Renewable!B7*Cerone!E107</f>
        <v>153792956</v>
      </c>
      <c r="C101" s="12"/>
      <c r="D101" s="4"/>
      <c r="E101" s="4"/>
    </row>
    <row r="102" spans="1:168" x14ac:dyDescent="0.3">
      <c r="B102" s="9"/>
      <c r="C102" s="16"/>
    </row>
    <row r="103" spans="1:168" x14ac:dyDescent="0.3">
      <c r="B103" s="13"/>
      <c r="D103" s="4"/>
      <c r="E103" s="4"/>
    </row>
    <row r="104" spans="1:168" x14ac:dyDescent="0.3">
      <c r="B104" s="13"/>
      <c r="D104" s="4"/>
      <c r="E10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L104"/>
  <sheetViews>
    <sheetView topLeftCell="A77" zoomScale="70" zoomScaleNormal="70" workbookViewId="0">
      <selection activeCell="B98" sqref="B98"/>
    </sheetView>
  </sheetViews>
  <sheetFormatPr defaultRowHeight="14.4" x14ac:dyDescent="0.3"/>
  <cols>
    <col min="1" max="1" width="34" bestFit="1" customWidth="1"/>
    <col min="2" max="2" width="15" bestFit="1" customWidth="1"/>
  </cols>
  <sheetData>
    <row r="1" spans="1:168" x14ac:dyDescent="0.3">
      <c r="A1" t="s">
        <v>0</v>
      </c>
      <c r="B1">
        <f t="shared" ref="B1:AG1" si="0">IFERROR(A1+1,1)</f>
        <v>1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ref="AH1:BM1" si="1">IFERROR(AG1+1,1)</f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ref="BN1:CS1" si="2">IFERROR(BM1+1,1)</f>
        <v>65</v>
      </c>
      <c r="BO1">
        <f t="shared" si="2"/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ref="CT1:DN1" si="3">IFERROR(CS1+1,1)</f>
        <v>97</v>
      </c>
      <c r="CU1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</row>
    <row r="2" spans="1:168" x14ac:dyDescent="0.3">
      <c r="A2" t="s">
        <v>1</v>
      </c>
      <c r="B2">
        <f>INDEX($B$54:$C$54,1,MATCH(B43,$B$53:$C$53,0))</f>
        <v>0.06</v>
      </c>
      <c r="C2">
        <f t="shared" ref="C2:BN2" si="4">INDEX($B$54:$C$54,1,MATCH(C43,$B$53:$C$53,0))</f>
        <v>0.06</v>
      </c>
      <c r="D2">
        <f t="shared" si="4"/>
        <v>0.06</v>
      </c>
      <c r="E2">
        <f t="shared" si="4"/>
        <v>0.06</v>
      </c>
      <c r="F2">
        <f t="shared" si="4"/>
        <v>0.06</v>
      </c>
      <c r="G2">
        <f t="shared" si="4"/>
        <v>0.06</v>
      </c>
      <c r="H2">
        <f t="shared" si="4"/>
        <v>0.06</v>
      </c>
      <c r="I2">
        <f t="shared" si="4"/>
        <v>0.06</v>
      </c>
      <c r="J2">
        <f t="shared" si="4"/>
        <v>0.06</v>
      </c>
      <c r="K2">
        <f t="shared" si="4"/>
        <v>0.06</v>
      </c>
      <c r="L2">
        <f t="shared" si="4"/>
        <v>0.06</v>
      </c>
      <c r="M2">
        <f t="shared" si="4"/>
        <v>0.06</v>
      </c>
      <c r="N2">
        <f t="shared" si="4"/>
        <v>0.06</v>
      </c>
      <c r="O2">
        <f t="shared" si="4"/>
        <v>0.06</v>
      </c>
      <c r="P2">
        <f t="shared" si="4"/>
        <v>0.06</v>
      </c>
      <c r="Q2">
        <f t="shared" si="4"/>
        <v>0.06</v>
      </c>
      <c r="R2">
        <f t="shared" si="4"/>
        <v>0.06</v>
      </c>
      <c r="S2">
        <f t="shared" si="4"/>
        <v>0.06</v>
      </c>
      <c r="T2">
        <f t="shared" si="4"/>
        <v>0.06</v>
      </c>
      <c r="U2">
        <f t="shared" si="4"/>
        <v>0.06</v>
      </c>
      <c r="V2">
        <f t="shared" si="4"/>
        <v>0.06</v>
      </c>
      <c r="W2">
        <f t="shared" si="4"/>
        <v>0.06</v>
      </c>
      <c r="X2">
        <f t="shared" si="4"/>
        <v>0.06</v>
      </c>
      <c r="Y2">
        <f t="shared" si="4"/>
        <v>0.06</v>
      </c>
      <c r="Z2">
        <f t="shared" si="4"/>
        <v>0.06</v>
      </c>
      <c r="AA2">
        <f t="shared" si="4"/>
        <v>0.06</v>
      </c>
      <c r="AB2">
        <f t="shared" si="4"/>
        <v>0.06</v>
      </c>
      <c r="AC2">
        <f t="shared" si="4"/>
        <v>0.06</v>
      </c>
      <c r="AD2">
        <f t="shared" si="4"/>
        <v>0.06</v>
      </c>
      <c r="AE2">
        <f t="shared" si="4"/>
        <v>0.06</v>
      </c>
      <c r="AF2">
        <f t="shared" si="4"/>
        <v>0.06</v>
      </c>
      <c r="AG2">
        <f t="shared" si="4"/>
        <v>0.06</v>
      </c>
      <c r="AH2">
        <f t="shared" si="4"/>
        <v>0.06</v>
      </c>
      <c r="AI2">
        <f t="shared" si="4"/>
        <v>0.06</v>
      </c>
      <c r="AJ2">
        <f t="shared" si="4"/>
        <v>0.06</v>
      </c>
      <c r="AK2">
        <f t="shared" si="4"/>
        <v>0.06</v>
      </c>
      <c r="AL2">
        <f t="shared" si="4"/>
        <v>0.06</v>
      </c>
      <c r="AM2">
        <f t="shared" si="4"/>
        <v>0.06</v>
      </c>
      <c r="AN2">
        <f t="shared" si="4"/>
        <v>0.06</v>
      </c>
      <c r="AO2">
        <f t="shared" si="4"/>
        <v>0.06</v>
      </c>
      <c r="AP2">
        <f t="shared" si="4"/>
        <v>0.06</v>
      </c>
      <c r="AQ2">
        <f t="shared" si="4"/>
        <v>0.06</v>
      </c>
      <c r="AR2">
        <f t="shared" si="4"/>
        <v>0.06</v>
      </c>
      <c r="AS2">
        <f t="shared" si="4"/>
        <v>0.06</v>
      </c>
      <c r="AT2">
        <f t="shared" si="4"/>
        <v>0.06</v>
      </c>
      <c r="AU2">
        <f t="shared" si="4"/>
        <v>0.06</v>
      </c>
      <c r="AV2">
        <f t="shared" si="4"/>
        <v>0.06</v>
      </c>
      <c r="AW2">
        <f t="shared" si="4"/>
        <v>0.06</v>
      </c>
      <c r="AX2">
        <f t="shared" si="4"/>
        <v>0.06</v>
      </c>
      <c r="AY2">
        <f t="shared" si="4"/>
        <v>0.06</v>
      </c>
      <c r="AZ2">
        <f t="shared" si="4"/>
        <v>0.06</v>
      </c>
      <c r="BA2">
        <f t="shared" si="4"/>
        <v>0.06</v>
      </c>
      <c r="BB2">
        <f t="shared" si="4"/>
        <v>0.06</v>
      </c>
      <c r="BC2">
        <f t="shared" si="4"/>
        <v>0.06</v>
      </c>
      <c r="BD2">
        <f t="shared" si="4"/>
        <v>0.06</v>
      </c>
      <c r="BE2">
        <f t="shared" si="4"/>
        <v>0.06</v>
      </c>
      <c r="BF2">
        <f t="shared" si="4"/>
        <v>0.06</v>
      </c>
      <c r="BG2">
        <f t="shared" si="4"/>
        <v>0.06</v>
      </c>
      <c r="BH2">
        <f t="shared" si="4"/>
        <v>0.06</v>
      </c>
      <c r="BI2">
        <f t="shared" si="4"/>
        <v>0.06</v>
      </c>
      <c r="BJ2">
        <f t="shared" si="4"/>
        <v>0.06</v>
      </c>
      <c r="BK2">
        <f t="shared" si="4"/>
        <v>0.06</v>
      </c>
      <c r="BL2">
        <f t="shared" si="4"/>
        <v>0.06</v>
      </c>
      <c r="BM2">
        <f t="shared" si="4"/>
        <v>0.06</v>
      </c>
      <c r="BN2">
        <f t="shared" si="4"/>
        <v>0.06</v>
      </c>
      <c r="BO2">
        <f t="shared" ref="BO2:DN2" si="5">INDEX($B$54:$C$54,1,MATCH(BO43,$B$53:$C$53,0))</f>
        <v>0.06</v>
      </c>
      <c r="BP2">
        <f t="shared" si="5"/>
        <v>0.06</v>
      </c>
      <c r="BQ2">
        <f t="shared" si="5"/>
        <v>0.06</v>
      </c>
      <c r="BR2">
        <f t="shared" si="5"/>
        <v>0.06</v>
      </c>
      <c r="BS2">
        <f t="shared" si="5"/>
        <v>0.06</v>
      </c>
      <c r="BT2">
        <f t="shared" si="5"/>
        <v>0.06</v>
      </c>
      <c r="BU2">
        <f t="shared" si="5"/>
        <v>0.06</v>
      </c>
      <c r="BV2">
        <f t="shared" si="5"/>
        <v>0.06</v>
      </c>
      <c r="BW2">
        <f t="shared" si="5"/>
        <v>0.06</v>
      </c>
      <c r="BX2">
        <f t="shared" si="5"/>
        <v>0.06</v>
      </c>
      <c r="BY2">
        <f t="shared" si="5"/>
        <v>0.06</v>
      </c>
      <c r="BZ2">
        <f t="shared" si="5"/>
        <v>0.06</v>
      </c>
      <c r="CA2">
        <f t="shared" si="5"/>
        <v>0.06</v>
      </c>
      <c r="CB2">
        <f t="shared" si="5"/>
        <v>0.06</v>
      </c>
      <c r="CC2">
        <f t="shared" si="5"/>
        <v>0.06</v>
      </c>
      <c r="CD2">
        <f t="shared" si="5"/>
        <v>0.06</v>
      </c>
      <c r="CE2">
        <f t="shared" si="5"/>
        <v>0.06</v>
      </c>
      <c r="CF2">
        <f t="shared" si="5"/>
        <v>0.06</v>
      </c>
      <c r="CG2">
        <f t="shared" si="5"/>
        <v>0.06</v>
      </c>
      <c r="CH2">
        <f t="shared" si="5"/>
        <v>0.06</v>
      </c>
      <c r="CI2">
        <f t="shared" si="5"/>
        <v>0.06</v>
      </c>
      <c r="CJ2">
        <f t="shared" si="5"/>
        <v>0.06</v>
      </c>
      <c r="CK2">
        <f t="shared" si="5"/>
        <v>0.06</v>
      </c>
      <c r="CL2">
        <f t="shared" si="5"/>
        <v>0.06</v>
      </c>
      <c r="CM2">
        <f t="shared" si="5"/>
        <v>0.06</v>
      </c>
      <c r="CN2">
        <f t="shared" si="5"/>
        <v>0.06</v>
      </c>
      <c r="CO2">
        <f t="shared" si="5"/>
        <v>0.06</v>
      </c>
      <c r="CP2">
        <f t="shared" si="5"/>
        <v>0.06</v>
      </c>
      <c r="CQ2">
        <f t="shared" si="5"/>
        <v>0.06</v>
      </c>
      <c r="CR2">
        <f t="shared" si="5"/>
        <v>0.06</v>
      </c>
      <c r="CS2">
        <f t="shared" si="5"/>
        <v>0.06</v>
      </c>
      <c r="CT2">
        <f t="shared" si="5"/>
        <v>0.06</v>
      </c>
      <c r="CU2">
        <f t="shared" si="5"/>
        <v>0.06</v>
      </c>
      <c r="CV2">
        <f t="shared" si="5"/>
        <v>0.06</v>
      </c>
      <c r="CW2">
        <f t="shared" si="5"/>
        <v>0.06</v>
      </c>
      <c r="CX2">
        <f t="shared" si="5"/>
        <v>0.06</v>
      </c>
      <c r="CY2">
        <f t="shared" si="5"/>
        <v>0.06</v>
      </c>
      <c r="CZ2">
        <f t="shared" si="5"/>
        <v>0.06</v>
      </c>
      <c r="DA2">
        <f t="shared" si="5"/>
        <v>0.06</v>
      </c>
      <c r="DB2">
        <f t="shared" si="5"/>
        <v>0.06</v>
      </c>
      <c r="DC2">
        <f t="shared" si="5"/>
        <v>0.06</v>
      </c>
      <c r="DD2">
        <f t="shared" si="5"/>
        <v>0.06</v>
      </c>
      <c r="DE2">
        <f t="shared" si="5"/>
        <v>0.06</v>
      </c>
      <c r="DF2">
        <f t="shared" si="5"/>
        <v>0.06</v>
      </c>
      <c r="DG2">
        <f t="shared" si="5"/>
        <v>0.06</v>
      </c>
      <c r="DH2">
        <f t="shared" si="5"/>
        <v>0.06</v>
      </c>
      <c r="DI2">
        <f t="shared" si="5"/>
        <v>0.06</v>
      </c>
      <c r="DJ2">
        <f t="shared" si="5"/>
        <v>0.06</v>
      </c>
      <c r="DK2">
        <f t="shared" si="5"/>
        <v>0.06</v>
      </c>
      <c r="DL2">
        <f t="shared" si="5"/>
        <v>0.06</v>
      </c>
      <c r="DM2">
        <f t="shared" si="5"/>
        <v>0.06</v>
      </c>
      <c r="DN2">
        <f t="shared" si="5"/>
        <v>0.06</v>
      </c>
    </row>
    <row r="3" spans="1:168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</row>
    <row r="4" spans="1:168" x14ac:dyDescent="0.3">
      <c r="A4" t="s">
        <v>3</v>
      </c>
      <c r="B4" s="4">
        <f>INDEX($B$56:$C$56,1,MATCH(B$43,$B$53:$C$53,0))</f>
        <v>5.833333333333333</v>
      </c>
      <c r="C4" s="4">
        <f t="shared" ref="C4:BN4" si="6">INDEX($B$56:$C$56,1,MATCH(C$43,$B$53:$C$53,0))</f>
        <v>5.833333333333333</v>
      </c>
      <c r="D4" s="4">
        <f t="shared" si="6"/>
        <v>5.833333333333333</v>
      </c>
      <c r="E4" s="4">
        <f t="shared" si="6"/>
        <v>5.833333333333333</v>
      </c>
      <c r="F4" s="4">
        <f t="shared" si="6"/>
        <v>5.833333333333333</v>
      </c>
      <c r="G4" s="4">
        <f t="shared" si="6"/>
        <v>5.833333333333333</v>
      </c>
      <c r="H4" s="4">
        <f t="shared" si="6"/>
        <v>5.833333333333333</v>
      </c>
      <c r="I4" s="4">
        <f t="shared" si="6"/>
        <v>5.833333333333333</v>
      </c>
      <c r="J4" s="4">
        <f t="shared" si="6"/>
        <v>5.833333333333333</v>
      </c>
      <c r="K4" s="4">
        <f t="shared" si="6"/>
        <v>5.833333333333333</v>
      </c>
      <c r="L4" s="4">
        <f t="shared" si="6"/>
        <v>5.833333333333333</v>
      </c>
      <c r="M4" s="4">
        <f t="shared" si="6"/>
        <v>5.833333333333333</v>
      </c>
      <c r="N4" s="4">
        <f t="shared" si="6"/>
        <v>5.833333333333333</v>
      </c>
      <c r="O4" s="4">
        <f t="shared" si="6"/>
        <v>5.833333333333333</v>
      </c>
      <c r="P4" s="4">
        <f t="shared" si="6"/>
        <v>5.833333333333333</v>
      </c>
      <c r="Q4" s="4">
        <f t="shared" si="6"/>
        <v>5.833333333333333</v>
      </c>
      <c r="R4" s="4">
        <f t="shared" si="6"/>
        <v>5.833333333333333</v>
      </c>
      <c r="S4" s="4">
        <f t="shared" si="6"/>
        <v>5.833333333333333</v>
      </c>
      <c r="T4" s="4">
        <f t="shared" si="6"/>
        <v>5.833333333333333</v>
      </c>
      <c r="U4" s="4">
        <f t="shared" si="6"/>
        <v>5.833333333333333</v>
      </c>
      <c r="V4" s="4">
        <f t="shared" si="6"/>
        <v>5.833333333333333</v>
      </c>
      <c r="W4" s="4">
        <f t="shared" si="6"/>
        <v>5.833333333333333</v>
      </c>
      <c r="X4" s="4">
        <f t="shared" si="6"/>
        <v>5.833333333333333</v>
      </c>
      <c r="Y4" s="4">
        <f t="shared" si="6"/>
        <v>5.833333333333333</v>
      </c>
      <c r="Z4" s="4">
        <f t="shared" si="6"/>
        <v>5.833333333333333</v>
      </c>
      <c r="AA4" s="4">
        <f t="shared" si="6"/>
        <v>5.833333333333333</v>
      </c>
      <c r="AB4" s="4">
        <f t="shared" si="6"/>
        <v>5.833333333333333</v>
      </c>
      <c r="AC4" s="4">
        <f t="shared" si="6"/>
        <v>5.833333333333333</v>
      </c>
      <c r="AD4" s="4">
        <f t="shared" si="6"/>
        <v>5.833333333333333</v>
      </c>
      <c r="AE4" s="4">
        <f t="shared" si="6"/>
        <v>5.833333333333333</v>
      </c>
      <c r="AF4" s="4">
        <f t="shared" si="6"/>
        <v>5.833333333333333</v>
      </c>
      <c r="AG4" s="4">
        <f t="shared" si="6"/>
        <v>5.833333333333333</v>
      </c>
      <c r="AH4" s="4">
        <f t="shared" si="6"/>
        <v>5.833333333333333</v>
      </c>
      <c r="AI4" s="4">
        <f t="shared" si="6"/>
        <v>5.833333333333333</v>
      </c>
      <c r="AJ4" s="4">
        <f t="shared" si="6"/>
        <v>5.833333333333333</v>
      </c>
      <c r="AK4" s="4">
        <f t="shared" si="6"/>
        <v>5.833333333333333</v>
      </c>
      <c r="AL4" s="4">
        <f t="shared" si="6"/>
        <v>5.833333333333333</v>
      </c>
      <c r="AM4" s="4">
        <f t="shared" si="6"/>
        <v>5.833333333333333</v>
      </c>
      <c r="AN4" s="4">
        <f t="shared" si="6"/>
        <v>5.833333333333333</v>
      </c>
      <c r="AO4" s="4">
        <f t="shared" si="6"/>
        <v>5.833333333333333</v>
      </c>
      <c r="AP4" s="4">
        <f t="shared" si="6"/>
        <v>5.833333333333333</v>
      </c>
      <c r="AQ4" s="4">
        <f t="shared" si="6"/>
        <v>5.833333333333333</v>
      </c>
      <c r="AR4" s="4">
        <f t="shared" si="6"/>
        <v>5.833333333333333</v>
      </c>
      <c r="AS4" s="4">
        <f t="shared" si="6"/>
        <v>5.833333333333333</v>
      </c>
      <c r="AT4" s="4">
        <f t="shared" si="6"/>
        <v>5.833333333333333</v>
      </c>
      <c r="AU4" s="4">
        <f t="shared" si="6"/>
        <v>5.833333333333333</v>
      </c>
      <c r="AV4" s="4">
        <f t="shared" si="6"/>
        <v>5.833333333333333</v>
      </c>
      <c r="AW4" s="4">
        <f t="shared" si="6"/>
        <v>5.833333333333333</v>
      </c>
      <c r="AX4" s="4">
        <f t="shared" si="6"/>
        <v>5.833333333333333</v>
      </c>
      <c r="AY4" s="4">
        <f t="shared" si="6"/>
        <v>5.833333333333333</v>
      </c>
      <c r="AZ4" s="4">
        <f t="shared" si="6"/>
        <v>5.833333333333333</v>
      </c>
      <c r="BA4" s="4">
        <f t="shared" si="6"/>
        <v>5.833333333333333</v>
      </c>
      <c r="BB4" s="4">
        <f t="shared" si="6"/>
        <v>5.833333333333333</v>
      </c>
      <c r="BC4" s="4">
        <f t="shared" si="6"/>
        <v>5.833333333333333</v>
      </c>
      <c r="BD4" s="4">
        <f t="shared" si="6"/>
        <v>5.833333333333333</v>
      </c>
      <c r="BE4" s="4">
        <f t="shared" si="6"/>
        <v>5.833333333333333</v>
      </c>
      <c r="BF4" s="4">
        <f t="shared" si="6"/>
        <v>5.833333333333333</v>
      </c>
      <c r="BG4" s="4">
        <f t="shared" si="6"/>
        <v>5.833333333333333</v>
      </c>
      <c r="BH4" s="4">
        <f t="shared" si="6"/>
        <v>5.833333333333333</v>
      </c>
      <c r="BI4" s="4">
        <f t="shared" si="6"/>
        <v>5.833333333333333</v>
      </c>
      <c r="BJ4" s="4">
        <f t="shared" si="6"/>
        <v>5.833333333333333</v>
      </c>
      <c r="BK4" s="4">
        <f t="shared" si="6"/>
        <v>5.833333333333333</v>
      </c>
      <c r="BL4" s="4">
        <f t="shared" si="6"/>
        <v>5.833333333333333</v>
      </c>
      <c r="BM4" s="4">
        <f t="shared" si="6"/>
        <v>5.833333333333333</v>
      </c>
      <c r="BN4" s="4">
        <f t="shared" si="6"/>
        <v>5.833333333333333</v>
      </c>
      <c r="BO4" s="4">
        <f t="shared" ref="BO4:DN4" si="7">INDEX($B$56:$C$56,1,MATCH(BO$43,$B$53:$C$53,0))</f>
        <v>5.833333333333333</v>
      </c>
      <c r="BP4" s="4">
        <f t="shared" si="7"/>
        <v>5.833333333333333</v>
      </c>
      <c r="BQ4" s="4">
        <f t="shared" si="7"/>
        <v>5.833333333333333</v>
      </c>
      <c r="BR4" s="4">
        <f t="shared" si="7"/>
        <v>5.833333333333333</v>
      </c>
      <c r="BS4" s="4">
        <f t="shared" si="7"/>
        <v>5.833333333333333</v>
      </c>
      <c r="BT4" s="4">
        <f t="shared" si="7"/>
        <v>5.833333333333333</v>
      </c>
      <c r="BU4" s="4">
        <f t="shared" si="7"/>
        <v>9.1666666666666679</v>
      </c>
      <c r="BV4" s="4">
        <f t="shared" si="7"/>
        <v>9.1666666666666679</v>
      </c>
      <c r="BW4" s="4">
        <f t="shared" si="7"/>
        <v>9.1666666666666679</v>
      </c>
      <c r="BX4" s="4">
        <f t="shared" si="7"/>
        <v>9.1666666666666679</v>
      </c>
      <c r="BY4" s="4">
        <f t="shared" si="7"/>
        <v>9.1666666666666679</v>
      </c>
      <c r="BZ4" s="4">
        <f t="shared" si="7"/>
        <v>9.1666666666666679</v>
      </c>
      <c r="CA4" s="4">
        <f t="shared" si="7"/>
        <v>9.1666666666666679</v>
      </c>
      <c r="CB4" s="4">
        <f t="shared" si="7"/>
        <v>9.1666666666666679</v>
      </c>
      <c r="CC4" s="4">
        <f t="shared" si="7"/>
        <v>9.1666666666666679</v>
      </c>
      <c r="CD4" s="4">
        <f t="shared" si="7"/>
        <v>9.1666666666666679</v>
      </c>
      <c r="CE4" s="4">
        <f t="shared" si="7"/>
        <v>9.1666666666666679</v>
      </c>
      <c r="CF4" s="4">
        <f t="shared" si="7"/>
        <v>9.1666666666666679</v>
      </c>
      <c r="CG4" s="4">
        <f t="shared" si="7"/>
        <v>9.1666666666666679</v>
      </c>
      <c r="CH4" s="4">
        <f t="shared" si="7"/>
        <v>9.1666666666666679</v>
      </c>
      <c r="CI4" s="4">
        <f t="shared" si="7"/>
        <v>9.1666666666666679</v>
      </c>
      <c r="CJ4" s="4">
        <f t="shared" si="7"/>
        <v>9.1666666666666679</v>
      </c>
      <c r="CK4" s="4">
        <f t="shared" si="7"/>
        <v>9.1666666666666679</v>
      </c>
      <c r="CL4" s="4">
        <f t="shared" si="7"/>
        <v>9.1666666666666679</v>
      </c>
      <c r="CM4" s="4">
        <f t="shared" si="7"/>
        <v>9.1666666666666679</v>
      </c>
      <c r="CN4" s="4">
        <f t="shared" si="7"/>
        <v>9.1666666666666679</v>
      </c>
      <c r="CO4" s="4">
        <f t="shared" si="7"/>
        <v>9.1666666666666679</v>
      </c>
      <c r="CP4" s="4">
        <f t="shared" si="7"/>
        <v>9.1666666666666679</v>
      </c>
      <c r="CQ4" s="4">
        <f t="shared" si="7"/>
        <v>9.1666666666666679</v>
      </c>
      <c r="CR4" s="4">
        <f t="shared" si="7"/>
        <v>9.1666666666666679</v>
      </c>
      <c r="CS4" s="4">
        <f t="shared" si="7"/>
        <v>9.1666666666666679</v>
      </c>
      <c r="CT4" s="4">
        <f t="shared" si="7"/>
        <v>9.1666666666666679</v>
      </c>
      <c r="CU4" s="4">
        <f t="shared" si="7"/>
        <v>9.1666666666666679</v>
      </c>
      <c r="CV4" s="4">
        <f t="shared" si="7"/>
        <v>9.1666666666666679</v>
      </c>
      <c r="CW4" s="4">
        <f t="shared" si="7"/>
        <v>9.1666666666666679</v>
      </c>
      <c r="CX4" s="4">
        <f t="shared" si="7"/>
        <v>9.1666666666666679</v>
      </c>
      <c r="CY4" s="4">
        <f t="shared" si="7"/>
        <v>9.1666666666666679</v>
      </c>
      <c r="CZ4" s="4">
        <f t="shared" si="7"/>
        <v>9.1666666666666679</v>
      </c>
      <c r="DA4" s="4">
        <f t="shared" si="7"/>
        <v>9.1666666666666679</v>
      </c>
      <c r="DB4" s="4">
        <f t="shared" si="7"/>
        <v>9.1666666666666679</v>
      </c>
      <c r="DC4" s="4">
        <f t="shared" si="7"/>
        <v>9.1666666666666679</v>
      </c>
      <c r="DD4" s="4">
        <f t="shared" si="7"/>
        <v>9.1666666666666679</v>
      </c>
      <c r="DE4" s="4">
        <f t="shared" si="7"/>
        <v>9.1666666666666679</v>
      </c>
      <c r="DF4" s="4">
        <f t="shared" si="7"/>
        <v>9.1666666666666679</v>
      </c>
      <c r="DG4" s="4">
        <f t="shared" si="7"/>
        <v>9.1666666666666679</v>
      </c>
      <c r="DH4" s="4">
        <f t="shared" si="7"/>
        <v>9.1666666666666679</v>
      </c>
      <c r="DI4" s="4">
        <f t="shared" si="7"/>
        <v>9.1666666666666679</v>
      </c>
      <c r="DJ4" s="4">
        <f t="shared" si="7"/>
        <v>9.1666666666666679</v>
      </c>
      <c r="DK4" s="4">
        <f t="shared" si="7"/>
        <v>9.1666666666666679</v>
      </c>
      <c r="DL4" s="4">
        <f t="shared" si="7"/>
        <v>9.1666666666666679</v>
      </c>
      <c r="DM4" s="4">
        <f t="shared" si="7"/>
        <v>9.1666666666666679</v>
      </c>
      <c r="DN4" s="4">
        <f t="shared" si="7"/>
        <v>9.1666666666666679</v>
      </c>
      <c r="DO4" s="4"/>
      <c r="DP4" s="4"/>
      <c r="DQ4" s="4"/>
    </row>
    <row r="5" spans="1:168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</row>
    <row r="6" spans="1:168" x14ac:dyDescent="0.3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</row>
    <row r="7" spans="1:168" x14ac:dyDescent="0.3">
      <c r="A7" t="s">
        <v>6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0.5</v>
      </c>
      <c r="Y7">
        <v>0.5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  <c r="AP7">
        <v>0.5</v>
      </c>
      <c r="AQ7">
        <v>0.5</v>
      </c>
      <c r="AR7">
        <v>0.5</v>
      </c>
      <c r="AS7">
        <v>0.5</v>
      </c>
      <c r="AT7">
        <v>0.5</v>
      </c>
      <c r="AU7">
        <v>0.5</v>
      </c>
      <c r="AV7">
        <v>0.5</v>
      </c>
      <c r="AW7">
        <v>0.5</v>
      </c>
      <c r="AX7">
        <v>0.5</v>
      </c>
      <c r="AY7">
        <v>0.5</v>
      </c>
      <c r="AZ7">
        <v>0.5</v>
      </c>
      <c r="BA7">
        <v>0.5</v>
      </c>
      <c r="BB7">
        <v>0.5</v>
      </c>
      <c r="BC7">
        <v>0.5</v>
      </c>
      <c r="BD7">
        <v>0.5</v>
      </c>
      <c r="BE7">
        <v>0.5</v>
      </c>
      <c r="BF7">
        <v>0.5</v>
      </c>
      <c r="BG7">
        <v>0.5</v>
      </c>
      <c r="BH7">
        <v>0.5</v>
      </c>
      <c r="BI7">
        <v>0.5</v>
      </c>
      <c r="BJ7">
        <v>0.5</v>
      </c>
      <c r="BK7">
        <v>0.5</v>
      </c>
      <c r="BL7">
        <v>0.5</v>
      </c>
      <c r="BM7">
        <v>0.5</v>
      </c>
      <c r="BN7">
        <v>0.5</v>
      </c>
      <c r="BO7">
        <v>0.5</v>
      </c>
      <c r="BP7">
        <v>0.5</v>
      </c>
      <c r="BQ7">
        <v>0.5</v>
      </c>
      <c r="BR7">
        <v>0.5</v>
      </c>
      <c r="BS7">
        <v>0.5</v>
      </c>
      <c r="BT7">
        <v>0.5</v>
      </c>
      <c r="BU7">
        <v>0.5</v>
      </c>
      <c r="BV7">
        <v>0.5</v>
      </c>
      <c r="BW7">
        <v>0.5</v>
      </c>
      <c r="BX7">
        <v>0.5</v>
      </c>
      <c r="BY7">
        <v>0.5</v>
      </c>
      <c r="BZ7">
        <v>0.5</v>
      </c>
      <c r="CA7">
        <v>0.5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>
        <v>0.5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0.5</v>
      </c>
      <c r="DD7">
        <v>0.5</v>
      </c>
      <c r="DE7">
        <v>0.5</v>
      </c>
      <c r="DF7">
        <v>0.5</v>
      </c>
      <c r="DG7">
        <v>0.5</v>
      </c>
      <c r="DH7">
        <v>0.5</v>
      </c>
      <c r="DI7">
        <v>0.5</v>
      </c>
      <c r="DJ7">
        <v>0.5</v>
      </c>
      <c r="DK7">
        <v>0.5</v>
      </c>
      <c r="DL7">
        <v>0.5</v>
      </c>
      <c r="DM7">
        <v>0.5</v>
      </c>
      <c r="DN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</row>
    <row r="10" spans="1:168" x14ac:dyDescent="0.3">
      <c r="A10" t="s">
        <v>9</v>
      </c>
      <c r="B10">
        <f>$B$57</f>
        <v>0.95</v>
      </c>
      <c r="C10">
        <f t="shared" ref="C10:BN10" si="8">$B$57</f>
        <v>0.95</v>
      </c>
      <c r="D10">
        <f t="shared" si="8"/>
        <v>0.95</v>
      </c>
      <c r="E10">
        <f t="shared" si="8"/>
        <v>0.95</v>
      </c>
      <c r="F10">
        <f t="shared" si="8"/>
        <v>0.95</v>
      </c>
      <c r="G10">
        <f t="shared" si="8"/>
        <v>0.95</v>
      </c>
      <c r="H10">
        <f t="shared" si="8"/>
        <v>0.95</v>
      </c>
      <c r="I10">
        <f t="shared" si="8"/>
        <v>0.95</v>
      </c>
      <c r="J10">
        <f t="shared" si="8"/>
        <v>0.95</v>
      </c>
      <c r="K10">
        <f t="shared" si="8"/>
        <v>0.95</v>
      </c>
      <c r="L10">
        <f t="shared" si="8"/>
        <v>0.95</v>
      </c>
      <c r="M10">
        <f t="shared" si="8"/>
        <v>0.95</v>
      </c>
      <c r="N10">
        <f t="shared" si="8"/>
        <v>0.95</v>
      </c>
      <c r="O10">
        <f t="shared" si="8"/>
        <v>0.95</v>
      </c>
      <c r="P10">
        <f t="shared" si="8"/>
        <v>0.95</v>
      </c>
      <c r="Q10">
        <f t="shared" si="8"/>
        <v>0.95</v>
      </c>
      <c r="R10">
        <f t="shared" si="8"/>
        <v>0.95</v>
      </c>
      <c r="S10">
        <f t="shared" si="8"/>
        <v>0.95</v>
      </c>
      <c r="T10">
        <f t="shared" si="8"/>
        <v>0.95</v>
      </c>
      <c r="U10">
        <f t="shared" si="8"/>
        <v>0.95</v>
      </c>
      <c r="V10">
        <f t="shared" si="8"/>
        <v>0.95</v>
      </c>
      <c r="W10">
        <f t="shared" si="8"/>
        <v>0.95</v>
      </c>
      <c r="X10">
        <f t="shared" si="8"/>
        <v>0.95</v>
      </c>
      <c r="Y10">
        <f t="shared" si="8"/>
        <v>0.95</v>
      </c>
      <c r="Z10">
        <f t="shared" si="8"/>
        <v>0.95</v>
      </c>
      <c r="AA10">
        <f t="shared" si="8"/>
        <v>0.95</v>
      </c>
      <c r="AB10">
        <f t="shared" si="8"/>
        <v>0.95</v>
      </c>
      <c r="AC10">
        <f t="shared" si="8"/>
        <v>0.95</v>
      </c>
      <c r="AD10">
        <f t="shared" si="8"/>
        <v>0.95</v>
      </c>
      <c r="AE10">
        <f t="shared" si="8"/>
        <v>0.95</v>
      </c>
      <c r="AF10">
        <f t="shared" si="8"/>
        <v>0.95</v>
      </c>
      <c r="AG10">
        <f t="shared" si="8"/>
        <v>0.95</v>
      </c>
      <c r="AH10">
        <f t="shared" si="8"/>
        <v>0.95</v>
      </c>
      <c r="AI10">
        <f t="shared" si="8"/>
        <v>0.95</v>
      </c>
      <c r="AJ10">
        <f t="shared" si="8"/>
        <v>0.95</v>
      </c>
      <c r="AK10">
        <f t="shared" si="8"/>
        <v>0.95</v>
      </c>
      <c r="AL10">
        <f t="shared" si="8"/>
        <v>0.95</v>
      </c>
      <c r="AM10">
        <f t="shared" si="8"/>
        <v>0.95</v>
      </c>
      <c r="AN10">
        <f t="shared" si="8"/>
        <v>0.95</v>
      </c>
      <c r="AO10">
        <f t="shared" si="8"/>
        <v>0.95</v>
      </c>
      <c r="AP10">
        <f t="shared" si="8"/>
        <v>0.95</v>
      </c>
      <c r="AQ10">
        <f t="shared" si="8"/>
        <v>0.95</v>
      </c>
      <c r="AR10">
        <f t="shared" si="8"/>
        <v>0.95</v>
      </c>
      <c r="AS10">
        <f t="shared" si="8"/>
        <v>0.95</v>
      </c>
      <c r="AT10">
        <f t="shared" si="8"/>
        <v>0.95</v>
      </c>
      <c r="AU10">
        <f t="shared" si="8"/>
        <v>0.95</v>
      </c>
      <c r="AV10">
        <f t="shared" si="8"/>
        <v>0.95</v>
      </c>
      <c r="AW10">
        <f t="shared" si="8"/>
        <v>0.95</v>
      </c>
      <c r="AX10">
        <f t="shared" si="8"/>
        <v>0.95</v>
      </c>
      <c r="AY10">
        <f t="shared" si="8"/>
        <v>0.95</v>
      </c>
      <c r="AZ10">
        <f t="shared" si="8"/>
        <v>0.95</v>
      </c>
      <c r="BA10">
        <f t="shared" si="8"/>
        <v>0.95</v>
      </c>
      <c r="BB10">
        <f t="shared" si="8"/>
        <v>0.95</v>
      </c>
      <c r="BC10">
        <f t="shared" si="8"/>
        <v>0.95</v>
      </c>
      <c r="BD10">
        <f t="shared" si="8"/>
        <v>0.95</v>
      </c>
      <c r="BE10">
        <f t="shared" si="8"/>
        <v>0.95</v>
      </c>
      <c r="BF10">
        <f t="shared" si="8"/>
        <v>0.95</v>
      </c>
      <c r="BG10">
        <f t="shared" si="8"/>
        <v>0.95</v>
      </c>
      <c r="BH10">
        <f t="shared" si="8"/>
        <v>0.95</v>
      </c>
      <c r="BI10">
        <f t="shared" si="8"/>
        <v>0.95</v>
      </c>
      <c r="BJ10">
        <f t="shared" si="8"/>
        <v>0.95</v>
      </c>
      <c r="BK10">
        <f t="shared" si="8"/>
        <v>0.95</v>
      </c>
      <c r="BL10">
        <f t="shared" si="8"/>
        <v>0.95</v>
      </c>
      <c r="BM10">
        <f t="shared" si="8"/>
        <v>0.95</v>
      </c>
      <c r="BN10">
        <f t="shared" si="8"/>
        <v>0.95</v>
      </c>
      <c r="BO10">
        <f t="shared" ref="BO10:DN10" si="9">$B$57</f>
        <v>0.95</v>
      </c>
      <c r="BP10">
        <f t="shared" si="9"/>
        <v>0.95</v>
      </c>
      <c r="BQ10">
        <f t="shared" si="9"/>
        <v>0.95</v>
      </c>
      <c r="BR10">
        <f t="shared" si="9"/>
        <v>0.95</v>
      </c>
      <c r="BS10">
        <f t="shared" si="9"/>
        <v>0.95</v>
      </c>
      <c r="BT10">
        <f t="shared" si="9"/>
        <v>0.95</v>
      </c>
      <c r="BU10">
        <f t="shared" si="9"/>
        <v>0.95</v>
      </c>
      <c r="BV10">
        <f t="shared" si="9"/>
        <v>0.95</v>
      </c>
      <c r="BW10">
        <f t="shared" si="9"/>
        <v>0.95</v>
      </c>
      <c r="BX10">
        <f t="shared" si="9"/>
        <v>0.95</v>
      </c>
      <c r="BY10">
        <f t="shared" si="9"/>
        <v>0.95</v>
      </c>
      <c r="BZ10">
        <f t="shared" si="9"/>
        <v>0.95</v>
      </c>
      <c r="CA10">
        <f t="shared" si="9"/>
        <v>0.95</v>
      </c>
      <c r="CB10">
        <f t="shared" si="9"/>
        <v>0.95</v>
      </c>
      <c r="CC10">
        <f t="shared" si="9"/>
        <v>0.95</v>
      </c>
      <c r="CD10">
        <f t="shared" si="9"/>
        <v>0.95</v>
      </c>
      <c r="CE10">
        <f t="shared" si="9"/>
        <v>0.95</v>
      </c>
      <c r="CF10">
        <f t="shared" si="9"/>
        <v>0.95</v>
      </c>
      <c r="CG10">
        <f t="shared" si="9"/>
        <v>0.95</v>
      </c>
      <c r="CH10">
        <f t="shared" si="9"/>
        <v>0.95</v>
      </c>
      <c r="CI10">
        <f t="shared" si="9"/>
        <v>0.95</v>
      </c>
      <c r="CJ10">
        <f t="shared" si="9"/>
        <v>0.95</v>
      </c>
      <c r="CK10">
        <f t="shared" si="9"/>
        <v>0.95</v>
      </c>
      <c r="CL10">
        <f t="shared" si="9"/>
        <v>0.95</v>
      </c>
      <c r="CM10">
        <f t="shared" si="9"/>
        <v>0.95</v>
      </c>
      <c r="CN10">
        <f t="shared" si="9"/>
        <v>0.95</v>
      </c>
      <c r="CO10">
        <f t="shared" si="9"/>
        <v>0.95</v>
      </c>
      <c r="CP10">
        <f t="shared" si="9"/>
        <v>0.95</v>
      </c>
      <c r="CQ10">
        <f t="shared" si="9"/>
        <v>0.95</v>
      </c>
      <c r="CR10">
        <f t="shared" si="9"/>
        <v>0.95</v>
      </c>
      <c r="CS10">
        <f t="shared" si="9"/>
        <v>0.95</v>
      </c>
      <c r="CT10">
        <f t="shared" si="9"/>
        <v>0.95</v>
      </c>
      <c r="CU10">
        <f t="shared" si="9"/>
        <v>0.95</v>
      </c>
      <c r="CV10">
        <f t="shared" si="9"/>
        <v>0.95</v>
      </c>
      <c r="CW10">
        <f t="shared" si="9"/>
        <v>0.95</v>
      </c>
      <c r="CX10">
        <f t="shared" si="9"/>
        <v>0.95</v>
      </c>
      <c r="CY10">
        <f t="shared" si="9"/>
        <v>0.95</v>
      </c>
      <c r="CZ10">
        <f t="shared" si="9"/>
        <v>0.95</v>
      </c>
      <c r="DA10">
        <f t="shared" si="9"/>
        <v>0.95</v>
      </c>
      <c r="DB10">
        <f t="shared" si="9"/>
        <v>0.95</v>
      </c>
      <c r="DC10">
        <f t="shared" si="9"/>
        <v>0.95</v>
      </c>
      <c r="DD10">
        <f t="shared" si="9"/>
        <v>0.95</v>
      </c>
      <c r="DE10">
        <f t="shared" si="9"/>
        <v>0.95</v>
      </c>
      <c r="DF10">
        <f t="shared" si="9"/>
        <v>0.95</v>
      </c>
      <c r="DG10">
        <f t="shared" si="9"/>
        <v>0.95</v>
      </c>
      <c r="DH10">
        <f t="shared" si="9"/>
        <v>0.95</v>
      </c>
      <c r="DI10">
        <f t="shared" si="9"/>
        <v>0.95</v>
      </c>
      <c r="DJ10">
        <f t="shared" si="9"/>
        <v>0.95</v>
      </c>
      <c r="DK10">
        <f t="shared" si="9"/>
        <v>0.95</v>
      </c>
      <c r="DL10">
        <f t="shared" si="9"/>
        <v>0.95</v>
      </c>
      <c r="DM10">
        <f t="shared" si="9"/>
        <v>0.95</v>
      </c>
      <c r="DN10">
        <f t="shared" si="9"/>
        <v>0.95</v>
      </c>
    </row>
    <row r="11" spans="1:168" x14ac:dyDescent="0.3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</row>
    <row r="12" spans="1:168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</row>
    <row r="16" spans="1:168" x14ac:dyDescent="0.3">
      <c r="A16" t="s">
        <v>15</v>
      </c>
      <c r="B16" s="5">
        <f>INDEX($B$60:$C$60,1,MATCH(B$43,$B$53:$C$53,0))/B$2+(INDEX($B$64:$B$65,$E$54,1)+$B$67)*$B$66/B$2+$B$68</f>
        <v>16466666.666666666</v>
      </c>
      <c r="C16" s="5">
        <f t="shared" ref="C16:BN16" si="10">INDEX($B$60:$C$60,1,MATCH(C$43,$B$53:$C$53,0))/C$2+(INDEX($B$64:$B$65,$E$54,1)+$B$67)*$B$66/C$2+$B$68</f>
        <v>16466666.666666666</v>
      </c>
      <c r="D16" s="5">
        <f t="shared" si="10"/>
        <v>16466666.666666666</v>
      </c>
      <c r="E16" s="5">
        <f t="shared" si="10"/>
        <v>16466666.666666666</v>
      </c>
      <c r="F16" s="5">
        <f t="shared" si="10"/>
        <v>16466666.666666666</v>
      </c>
      <c r="G16" s="5">
        <f t="shared" si="10"/>
        <v>16466666.666666666</v>
      </c>
      <c r="H16" s="5">
        <f t="shared" si="10"/>
        <v>16466666.666666666</v>
      </c>
      <c r="I16" s="5">
        <f t="shared" si="10"/>
        <v>16466666.666666666</v>
      </c>
      <c r="J16" s="5">
        <f t="shared" si="10"/>
        <v>16466666.666666666</v>
      </c>
      <c r="K16" s="5">
        <f t="shared" si="10"/>
        <v>16466666.666666666</v>
      </c>
      <c r="L16" s="5">
        <f t="shared" si="10"/>
        <v>16466666.666666666</v>
      </c>
      <c r="M16" s="5">
        <f t="shared" si="10"/>
        <v>16466666.666666666</v>
      </c>
      <c r="N16" s="5">
        <f t="shared" si="10"/>
        <v>16466666.666666666</v>
      </c>
      <c r="O16" s="5">
        <f t="shared" si="10"/>
        <v>16466666.666666666</v>
      </c>
      <c r="P16" s="5">
        <f t="shared" si="10"/>
        <v>16466666.666666666</v>
      </c>
      <c r="Q16" s="5">
        <f t="shared" si="10"/>
        <v>16466666.666666666</v>
      </c>
      <c r="R16" s="5">
        <f t="shared" si="10"/>
        <v>16466666.666666666</v>
      </c>
      <c r="S16" s="5">
        <f t="shared" si="10"/>
        <v>16466666.666666666</v>
      </c>
      <c r="T16" s="5">
        <f t="shared" si="10"/>
        <v>16466666.666666666</v>
      </c>
      <c r="U16" s="5">
        <f t="shared" si="10"/>
        <v>16466666.666666666</v>
      </c>
      <c r="V16" s="5">
        <f t="shared" si="10"/>
        <v>16466666.666666666</v>
      </c>
      <c r="W16" s="5">
        <f t="shared" si="10"/>
        <v>16466666.666666666</v>
      </c>
      <c r="X16" s="5">
        <f t="shared" si="10"/>
        <v>16466666.666666666</v>
      </c>
      <c r="Y16" s="5">
        <f t="shared" si="10"/>
        <v>16466666.666666666</v>
      </c>
      <c r="Z16" s="5">
        <f t="shared" si="10"/>
        <v>16466666.666666666</v>
      </c>
      <c r="AA16" s="5">
        <f t="shared" si="10"/>
        <v>16466666.666666666</v>
      </c>
      <c r="AB16" s="5">
        <f t="shared" si="10"/>
        <v>16466666.666666666</v>
      </c>
      <c r="AC16" s="5">
        <f t="shared" si="10"/>
        <v>16466666.666666666</v>
      </c>
      <c r="AD16" s="5">
        <f t="shared" si="10"/>
        <v>16466666.666666666</v>
      </c>
      <c r="AE16" s="5">
        <f t="shared" si="10"/>
        <v>16466666.666666666</v>
      </c>
      <c r="AF16" s="5">
        <f t="shared" si="10"/>
        <v>16466666.666666666</v>
      </c>
      <c r="AG16" s="5">
        <f t="shared" si="10"/>
        <v>16466666.666666666</v>
      </c>
      <c r="AH16" s="5">
        <f t="shared" si="10"/>
        <v>16466666.666666666</v>
      </c>
      <c r="AI16" s="5">
        <f t="shared" si="10"/>
        <v>16466666.666666666</v>
      </c>
      <c r="AJ16" s="5">
        <f t="shared" si="10"/>
        <v>16466666.666666666</v>
      </c>
      <c r="AK16" s="5">
        <f t="shared" si="10"/>
        <v>16466666.666666666</v>
      </c>
      <c r="AL16" s="5">
        <f t="shared" si="10"/>
        <v>16466666.666666666</v>
      </c>
      <c r="AM16" s="5">
        <f t="shared" si="10"/>
        <v>16466666.666666666</v>
      </c>
      <c r="AN16" s="5">
        <f t="shared" si="10"/>
        <v>16466666.666666666</v>
      </c>
      <c r="AO16" s="5">
        <f t="shared" si="10"/>
        <v>16466666.666666666</v>
      </c>
      <c r="AP16" s="5">
        <f t="shared" si="10"/>
        <v>16466666.666666666</v>
      </c>
      <c r="AQ16" s="5">
        <f t="shared" si="10"/>
        <v>16466666.666666666</v>
      </c>
      <c r="AR16" s="5">
        <f t="shared" si="10"/>
        <v>16466666.666666666</v>
      </c>
      <c r="AS16" s="5">
        <f t="shared" si="10"/>
        <v>16466666.666666666</v>
      </c>
      <c r="AT16" s="5">
        <f t="shared" si="10"/>
        <v>16466666.666666666</v>
      </c>
      <c r="AU16" s="5">
        <f t="shared" si="10"/>
        <v>16466666.666666666</v>
      </c>
      <c r="AV16" s="5">
        <f t="shared" si="10"/>
        <v>16466666.666666666</v>
      </c>
      <c r="AW16" s="5">
        <f t="shared" si="10"/>
        <v>16466666.666666666</v>
      </c>
      <c r="AX16" s="5">
        <f t="shared" si="10"/>
        <v>16466666.666666666</v>
      </c>
      <c r="AY16" s="5">
        <f t="shared" si="10"/>
        <v>16466666.666666666</v>
      </c>
      <c r="AZ16" s="5">
        <f t="shared" si="10"/>
        <v>16466666.666666666</v>
      </c>
      <c r="BA16" s="5">
        <f t="shared" si="10"/>
        <v>16466666.666666666</v>
      </c>
      <c r="BB16" s="5">
        <f t="shared" si="10"/>
        <v>16466666.666666666</v>
      </c>
      <c r="BC16" s="5">
        <f t="shared" si="10"/>
        <v>16466666.666666666</v>
      </c>
      <c r="BD16" s="5">
        <f t="shared" si="10"/>
        <v>16466666.666666666</v>
      </c>
      <c r="BE16" s="5">
        <f t="shared" si="10"/>
        <v>16466666.666666666</v>
      </c>
      <c r="BF16" s="5">
        <f t="shared" si="10"/>
        <v>16466666.666666666</v>
      </c>
      <c r="BG16" s="5">
        <f t="shared" si="10"/>
        <v>16466666.666666666</v>
      </c>
      <c r="BH16" s="5">
        <f t="shared" si="10"/>
        <v>16466666.666666666</v>
      </c>
      <c r="BI16" s="5">
        <f t="shared" si="10"/>
        <v>16466666.666666666</v>
      </c>
      <c r="BJ16" s="5">
        <f t="shared" si="10"/>
        <v>16466666.666666666</v>
      </c>
      <c r="BK16" s="5">
        <f t="shared" si="10"/>
        <v>16466666.666666666</v>
      </c>
      <c r="BL16" s="5">
        <f t="shared" si="10"/>
        <v>16466666.666666666</v>
      </c>
      <c r="BM16" s="5">
        <f t="shared" si="10"/>
        <v>16466666.666666666</v>
      </c>
      <c r="BN16" s="5">
        <f t="shared" si="10"/>
        <v>16466666.666666666</v>
      </c>
      <c r="BO16" s="5">
        <f t="shared" ref="BO16:DN16" si="11">INDEX($B$60:$C$60,1,MATCH(BO$43,$B$53:$C$53,0))/BO$2+(INDEX($B$64:$B$65,$E$54,1)+$B$67)*$B$66/BO$2+$B$68</f>
        <v>16466666.666666666</v>
      </c>
      <c r="BP16" s="5">
        <f t="shared" si="11"/>
        <v>16466666.666666666</v>
      </c>
      <c r="BQ16" s="5">
        <f t="shared" si="11"/>
        <v>16466666.666666666</v>
      </c>
      <c r="BR16" s="5">
        <f t="shared" si="11"/>
        <v>16466666.666666666</v>
      </c>
      <c r="BS16" s="5">
        <f t="shared" si="11"/>
        <v>16466666.666666666</v>
      </c>
      <c r="BT16" s="5">
        <f t="shared" si="11"/>
        <v>16466666.666666666</v>
      </c>
      <c r="BU16" s="5">
        <f t="shared" si="11"/>
        <v>22533333.333333336</v>
      </c>
      <c r="BV16" s="5">
        <f t="shared" si="11"/>
        <v>22533333.333333336</v>
      </c>
      <c r="BW16" s="5">
        <f t="shared" si="11"/>
        <v>22533333.333333336</v>
      </c>
      <c r="BX16" s="5">
        <f t="shared" si="11"/>
        <v>22533333.333333336</v>
      </c>
      <c r="BY16" s="5">
        <f t="shared" si="11"/>
        <v>22533333.333333336</v>
      </c>
      <c r="BZ16" s="5">
        <f t="shared" si="11"/>
        <v>22533333.333333336</v>
      </c>
      <c r="CA16" s="5">
        <f t="shared" si="11"/>
        <v>22533333.333333336</v>
      </c>
      <c r="CB16" s="5">
        <f t="shared" si="11"/>
        <v>22533333.333333336</v>
      </c>
      <c r="CC16" s="5">
        <f t="shared" si="11"/>
        <v>22533333.333333336</v>
      </c>
      <c r="CD16" s="5">
        <f t="shared" si="11"/>
        <v>22533333.333333336</v>
      </c>
      <c r="CE16" s="5">
        <f t="shared" si="11"/>
        <v>22533333.333333336</v>
      </c>
      <c r="CF16" s="5">
        <f t="shared" si="11"/>
        <v>22533333.333333336</v>
      </c>
      <c r="CG16" s="5">
        <f t="shared" si="11"/>
        <v>22533333.333333336</v>
      </c>
      <c r="CH16" s="5">
        <f t="shared" si="11"/>
        <v>22533333.333333336</v>
      </c>
      <c r="CI16" s="5">
        <f t="shared" si="11"/>
        <v>22533333.333333336</v>
      </c>
      <c r="CJ16" s="5">
        <f t="shared" si="11"/>
        <v>22533333.333333336</v>
      </c>
      <c r="CK16" s="5">
        <f t="shared" si="11"/>
        <v>22533333.333333336</v>
      </c>
      <c r="CL16" s="5">
        <f t="shared" si="11"/>
        <v>22533333.333333336</v>
      </c>
      <c r="CM16" s="5">
        <f t="shared" si="11"/>
        <v>22533333.333333336</v>
      </c>
      <c r="CN16" s="5">
        <f t="shared" si="11"/>
        <v>22533333.333333336</v>
      </c>
      <c r="CO16" s="5">
        <f t="shared" si="11"/>
        <v>22533333.333333336</v>
      </c>
      <c r="CP16" s="5">
        <f t="shared" si="11"/>
        <v>22533333.333333336</v>
      </c>
      <c r="CQ16" s="5">
        <f t="shared" si="11"/>
        <v>22533333.333333336</v>
      </c>
      <c r="CR16" s="5">
        <f t="shared" si="11"/>
        <v>22533333.333333336</v>
      </c>
      <c r="CS16" s="5">
        <f t="shared" si="11"/>
        <v>22533333.333333336</v>
      </c>
      <c r="CT16" s="5">
        <f t="shared" si="11"/>
        <v>22533333.333333336</v>
      </c>
      <c r="CU16" s="5">
        <f t="shared" si="11"/>
        <v>22533333.333333336</v>
      </c>
      <c r="CV16" s="5">
        <f t="shared" si="11"/>
        <v>22533333.333333336</v>
      </c>
      <c r="CW16" s="5">
        <f t="shared" si="11"/>
        <v>22533333.333333336</v>
      </c>
      <c r="CX16" s="5">
        <f t="shared" si="11"/>
        <v>22533333.333333336</v>
      </c>
      <c r="CY16" s="5">
        <f t="shared" si="11"/>
        <v>22533333.333333336</v>
      </c>
      <c r="CZ16" s="5">
        <f t="shared" si="11"/>
        <v>22533333.333333336</v>
      </c>
      <c r="DA16" s="5">
        <f t="shared" si="11"/>
        <v>22533333.333333336</v>
      </c>
      <c r="DB16" s="5">
        <f t="shared" si="11"/>
        <v>22533333.333333336</v>
      </c>
      <c r="DC16" s="5">
        <f t="shared" si="11"/>
        <v>22533333.333333336</v>
      </c>
      <c r="DD16" s="5">
        <f t="shared" si="11"/>
        <v>22533333.333333336</v>
      </c>
      <c r="DE16" s="5">
        <f t="shared" si="11"/>
        <v>22533333.333333336</v>
      </c>
      <c r="DF16" s="5">
        <f t="shared" si="11"/>
        <v>22533333.333333336</v>
      </c>
      <c r="DG16" s="5">
        <f t="shared" si="11"/>
        <v>22533333.333333336</v>
      </c>
      <c r="DH16" s="5">
        <f t="shared" si="11"/>
        <v>22533333.333333336</v>
      </c>
      <c r="DI16" s="5">
        <f t="shared" si="11"/>
        <v>22533333.333333336</v>
      </c>
      <c r="DJ16" s="5">
        <f t="shared" si="11"/>
        <v>22533333.333333336</v>
      </c>
      <c r="DK16" s="5">
        <f t="shared" si="11"/>
        <v>22533333.333333336</v>
      </c>
      <c r="DL16" s="5">
        <f t="shared" si="11"/>
        <v>22533333.333333336</v>
      </c>
      <c r="DM16" s="5">
        <f t="shared" si="11"/>
        <v>22533333.333333336</v>
      </c>
      <c r="DN16" s="5">
        <f t="shared" si="11"/>
        <v>22533333.333333336</v>
      </c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</row>
    <row r="17" spans="1:168" x14ac:dyDescent="0.3">
      <c r="A17" t="s">
        <v>451</v>
      </c>
      <c r="B17" s="5">
        <f>INDEX($B$61:$C$61,1,MATCH(B$43,$B$53:$C$53,0))/B$2</f>
        <v>11666666.666666668</v>
      </c>
      <c r="C17" s="5">
        <f t="shared" ref="C17:BN17" si="12">INDEX($B$61:$C$61,1,MATCH(C$43,$B$53:$C$53,0))/C$2</f>
        <v>11666666.666666668</v>
      </c>
      <c r="D17" s="5">
        <f t="shared" si="12"/>
        <v>11666666.666666668</v>
      </c>
      <c r="E17" s="5">
        <f t="shared" si="12"/>
        <v>11666666.666666668</v>
      </c>
      <c r="F17" s="5">
        <f t="shared" si="12"/>
        <v>11666666.666666668</v>
      </c>
      <c r="G17" s="5">
        <f t="shared" si="12"/>
        <v>11666666.666666668</v>
      </c>
      <c r="H17" s="5">
        <f t="shared" si="12"/>
        <v>11666666.666666668</v>
      </c>
      <c r="I17" s="5">
        <f t="shared" si="12"/>
        <v>11666666.666666668</v>
      </c>
      <c r="J17" s="5">
        <f t="shared" si="12"/>
        <v>11666666.666666668</v>
      </c>
      <c r="K17" s="5">
        <f t="shared" si="12"/>
        <v>11666666.666666668</v>
      </c>
      <c r="L17" s="5">
        <f t="shared" si="12"/>
        <v>11666666.666666668</v>
      </c>
      <c r="M17" s="5">
        <f t="shared" si="12"/>
        <v>11666666.666666668</v>
      </c>
      <c r="N17" s="5">
        <f t="shared" si="12"/>
        <v>11666666.666666668</v>
      </c>
      <c r="O17" s="5">
        <f t="shared" si="12"/>
        <v>11666666.666666668</v>
      </c>
      <c r="P17" s="5">
        <f t="shared" si="12"/>
        <v>11666666.666666668</v>
      </c>
      <c r="Q17" s="5">
        <f t="shared" si="12"/>
        <v>11666666.666666668</v>
      </c>
      <c r="R17" s="5">
        <f t="shared" si="12"/>
        <v>11666666.666666668</v>
      </c>
      <c r="S17" s="5">
        <f t="shared" si="12"/>
        <v>11666666.666666668</v>
      </c>
      <c r="T17" s="5">
        <f t="shared" si="12"/>
        <v>11666666.666666668</v>
      </c>
      <c r="U17" s="5">
        <f t="shared" si="12"/>
        <v>11666666.666666668</v>
      </c>
      <c r="V17" s="5">
        <f t="shared" si="12"/>
        <v>11666666.666666668</v>
      </c>
      <c r="W17" s="5">
        <f t="shared" si="12"/>
        <v>11666666.666666668</v>
      </c>
      <c r="X17" s="5">
        <f t="shared" si="12"/>
        <v>11666666.666666668</v>
      </c>
      <c r="Y17" s="5">
        <f t="shared" si="12"/>
        <v>11666666.666666668</v>
      </c>
      <c r="Z17" s="5">
        <f t="shared" si="12"/>
        <v>11666666.666666668</v>
      </c>
      <c r="AA17" s="5">
        <f t="shared" si="12"/>
        <v>11666666.666666668</v>
      </c>
      <c r="AB17" s="5">
        <f t="shared" si="12"/>
        <v>11666666.666666668</v>
      </c>
      <c r="AC17" s="5">
        <f t="shared" si="12"/>
        <v>11666666.666666668</v>
      </c>
      <c r="AD17" s="5">
        <f t="shared" si="12"/>
        <v>11666666.666666668</v>
      </c>
      <c r="AE17" s="5">
        <f t="shared" si="12"/>
        <v>11666666.666666668</v>
      </c>
      <c r="AF17" s="5">
        <f t="shared" si="12"/>
        <v>11666666.666666668</v>
      </c>
      <c r="AG17" s="5">
        <f t="shared" si="12"/>
        <v>11666666.666666668</v>
      </c>
      <c r="AH17" s="5">
        <f t="shared" si="12"/>
        <v>11666666.666666668</v>
      </c>
      <c r="AI17" s="5">
        <f t="shared" si="12"/>
        <v>11666666.666666668</v>
      </c>
      <c r="AJ17" s="5">
        <f t="shared" si="12"/>
        <v>11666666.666666668</v>
      </c>
      <c r="AK17" s="5">
        <f t="shared" si="12"/>
        <v>11666666.666666668</v>
      </c>
      <c r="AL17" s="5">
        <f t="shared" si="12"/>
        <v>11666666.666666668</v>
      </c>
      <c r="AM17" s="5">
        <f t="shared" si="12"/>
        <v>11666666.666666668</v>
      </c>
      <c r="AN17" s="5">
        <f t="shared" si="12"/>
        <v>11666666.666666668</v>
      </c>
      <c r="AO17" s="5">
        <f t="shared" si="12"/>
        <v>11666666.666666668</v>
      </c>
      <c r="AP17" s="5">
        <f t="shared" si="12"/>
        <v>11666666.666666668</v>
      </c>
      <c r="AQ17" s="5">
        <f t="shared" si="12"/>
        <v>11666666.666666668</v>
      </c>
      <c r="AR17" s="5">
        <f t="shared" si="12"/>
        <v>11666666.666666668</v>
      </c>
      <c r="AS17" s="5">
        <f t="shared" si="12"/>
        <v>11666666.666666668</v>
      </c>
      <c r="AT17" s="5">
        <f t="shared" si="12"/>
        <v>11666666.666666668</v>
      </c>
      <c r="AU17" s="5">
        <f t="shared" si="12"/>
        <v>11666666.666666668</v>
      </c>
      <c r="AV17" s="5">
        <f t="shared" si="12"/>
        <v>11666666.666666668</v>
      </c>
      <c r="AW17" s="5">
        <f t="shared" si="12"/>
        <v>11666666.666666668</v>
      </c>
      <c r="AX17" s="5">
        <f t="shared" si="12"/>
        <v>11666666.666666668</v>
      </c>
      <c r="AY17" s="5">
        <f t="shared" si="12"/>
        <v>11666666.666666668</v>
      </c>
      <c r="AZ17" s="5">
        <f t="shared" si="12"/>
        <v>11666666.666666668</v>
      </c>
      <c r="BA17" s="5">
        <f t="shared" si="12"/>
        <v>11666666.666666668</v>
      </c>
      <c r="BB17" s="5">
        <f t="shared" si="12"/>
        <v>11666666.666666668</v>
      </c>
      <c r="BC17" s="5">
        <f t="shared" si="12"/>
        <v>11666666.666666668</v>
      </c>
      <c r="BD17" s="5">
        <f t="shared" si="12"/>
        <v>11666666.666666668</v>
      </c>
      <c r="BE17" s="5">
        <f t="shared" si="12"/>
        <v>11666666.666666668</v>
      </c>
      <c r="BF17" s="5">
        <f t="shared" si="12"/>
        <v>11666666.666666668</v>
      </c>
      <c r="BG17" s="5">
        <f t="shared" si="12"/>
        <v>11666666.666666668</v>
      </c>
      <c r="BH17" s="5">
        <f t="shared" si="12"/>
        <v>11666666.666666668</v>
      </c>
      <c r="BI17" s="5">
        <f t="shared" si="12"/>
        <v>11666666.666666668</v>
      </c>
      <c r="BJ17" s="5">
        <f t="shared" si="12"/>
        <v>11666666.666666668</v>
      </c>
      <c r="BK17" s="5">
        <f t="shared" si="12"/>
        <v>11666666.666666668</v>
      </c>
      <c r="BL17" s="5">
        <f t="shared" si="12"/>
        <v>11666666.666666668</v>
      </c>
      <c r="BM17" s="5">
        <f t="shared" si="12"/>
        <v>11666666.666666668</v>
      </c>
      <c r="BN17" s="5">
        <f t="shared" si="12"/>
        <v>11666666.666666668</v>
      </c>
      <c r="BO17" s="5">
        <f t="shared" ref="BO17:DN17" si="13">INDEX($B$61:$C$61,1,MATCH(BO$43,$B$53:$C$53,0))/BO$2</f>
        <v>11666666.666666668</v>
      </c>
      <c r="BP17" s="5">
        <f t="shared" si="13"/>
        <v>11666666.666666668</v>
      </c>
      <c r="BQ17" s="5">
        <f t="shared" si="13"/>
        <v>11666666.666666668</v>
      </c>
      <c r="BR17" s="5">
        <f t="shared" si="13"/>
        <v>11666666.666666668</v>
      </c>
      <c r="BS17" s="5">
        <f t="shared" si="13"/>
        <v>11666666.666666668</v>
      </c>
      <c r="BT17" s="5">
        <f t="shared" si="13"/>
        <v>11666666.666666668</v>
      </c>
      <c r="BU17" s="5">
        <f t="shared" si="13"/>
        <v>16383333.333333334</v>
      </c>
      <c r="BV17" s="5">
        <f t="shared" si="13"/>
        <v>16383333.333333334</v>
      </c>
      <c r="BW17" s="5">
        <f t="shared" si="13"/>
        <v>16383333.333333334</v>
      </c>
      <c r="BX17" s="5">
        <f t="shared" si="13"/>
        <v>16383333.333333334</v>
      </c>
      <c r="BY17" s="5">
        <f t="shared" si="13"/>
        <v>16383333.333333334</v>
      </c>
      <c r="BZ17" s="5">
        <f t="shared" si="13"/>
        <v>16383333.333333334</v>
      </c>
      <c r="CA17" s="5">
        <f t="shared" si="13"/>
        <v>16383333.333333334</v>
      </c>
      <c r="CB17" s="5">
        <f t="shared" si="13"/>
        <v>16383333.333333334</v>
      </c>
      <c r="CC17" s="5">
        <f t="shared" si="13"/>
        <v>16383333.333333334</v>
      </c>
      <c r="CD17" s="5">
        <f t="shared" si="13"/>
        <v>16383333.333333334</v>
      </c>
      <c r="CE17" s="5">
        <f t="shared" si="13"/>
        <v>16383333.333333334</v>
      </c>
      <c r="CF17" s="5">
        <f t="shared" si="13"/>
        <v>16383333.333333334</v>
      </c>
      <c r="CG17" s="5">
        <f t="shared" si="13"/>
        <v>16383333.333333334</v>
      </c>
      <c r="CH17" s="5">
        <f t="shared" si="13"/>
        <v>16383333.333333334</v>
      </c>
      <c r="CI17" s="5">
        <f t="shared" si="13"/>
        <v>16383333.333333334</v>
      </c>
      <c r="CJ17" s="5">
        <f t="shared" si="13"/>
        <v>16383333.333333334</v>
      </c>
      <c r="CK17" s="5">
        <f t="shared" si="13"/>
        <v>16383333.333333334</v>
      </c>
      <c r="CL17" s="5">
        <f t="shared" si="13"/>
        <v>16383333.333333334</v>
      </c>
      <c r="CM17" s="5">
        <f t="shared" si="13"/>
        <v>16383333.333333334</v>
      </c>
      <c r="CN17" s="5">
        <f t="shared" si="13"/>
        <v>16383333.333333334</v>
      </c>
      <c r="CO17" s="5">
        <f t="shared" si="13"/>
        <v>16383333.333333334</v>
      </c>
      <c r="CP17" s="5">
        <f t="shared" si="13"/>
        <v>16383333.333333334</v>
      </c>
      <c r="CQ17" s="5">
        <f t="shared" si="13"/>
        <v>16383333.333333334</v>
      </c>
      <c r="CR17" s="5">
        <f t="shared" si="13"/>
        <v>16383333.333333334</v>
      </c>
      <c r="CS17" s="5">
        <f t="shared" si="13"/>
        <v>16383333.333333334</v>
      </c>
      <c r="CT17" s="5">
        <f t="shared" si="13"/>
        <v>16383333.333333334</v>
      </c>
      <c r="CU17" s="5">
        <f t="shared" si="13"/>
        <v>16383333.333333334</v>
      </c>
      <c r="CV17" s="5">
        <f t="shared" si="13"/>
        <v>16383333.333333334</v>
      </c>
      <c r="CW17" s="5">
        <f t="shared" si="13"/>
        <v>16383333.333333334</v>
      </c>
      <c r="CX17" s="5">
        <f t="shared" si="13"/>
        <v>16383333.333333334</v>
      </c>
      <c r="CY17" s="5">
        <f t="shared" si="13"/>
        <v>16383333.333333334</v>
      </c>
      <c r="CZ17" s="5">
        <f t="shared" si="13"/>
        <v>16383333.333333334</v>
      </c>
      <c r="DA17" s="5">
        <f t="shared" si="13"/>
        <v>16383333.333333334</v>
      </c>
      <c r="DB17" s="5">
        <f t="shared" si="13"/>
        <v>16383333.333333334</v>
      </c>
      <c r="DC17" s="5">
        <f t="shared" si="13"/>
        <v>16383333.333333334</v>
      </c>
      <c r="DD17" s="5">
        <f t="shared" si="13"/>
        <v>16383333.333333334</v>
      </c>
      <c r="DE17" s="5">
        <f t="shared" si="13"/>
        <v>16383333.333333334</v>
      </c>
      <c r="DF17" s="5">
        <f t="shared" si="13"/>
        <v>16383333.333333334</v>
      </c>
      <c r="DG17" s="5">
        <f t="shared" si="13"/>
        <v>16383333.333333334</v>
      </c>
      <c r="DH17" s="5">
        <f t="shared" si="13"/>
        <v>16383333.333333334</v>
      </c>
      <c r="DI17" s="5">
        <f t="shared" si="13"/>
        <v>16383333.333333334</v>
      </c>
      <c r="DJ17" s="5">
        <f t="shared" si="13"/>
        <v>16383333.333333334</v>
      </c>
      <c r="DK17" s="5">
        <f t="shared" si="13"/>
        <v>16383333.333333334</v>
      </c>
      <c r="DL17" s="5">
        <f t="shared" si="13"/>
        <v>16383333.333333334</v>
      </c>
      <c r="DM17" s="5">
        <f t="shared" si="13"/>
        <v>16383333.333333334</v>
      </c>
      <c r="DN17" s="5">
        <f t="shared" si="13"/>
        <v>16383333.333333334</v>
      </c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</row>
    <row r="18" spans="1:168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</row>
    <row r="19" spans="1:168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</row>
    <row r="21" spans="1:168" x14ac:dyDescent="0.3">
      <c r="A21" t="s">
        <v>19</v>
      </c>
      <c r="B21" s="5">
        <f>INDEX($B$62:$C$62,1,MATCH(B$43,$B$53:$C$53,0))*B$46*(8760/24/7)/B$2</f>
        <v>138639.32315939036</v>
      </c>
      <c r="C21" s="5">
        <f t="shared" ref="C21:BN21" si="14">INDEX($B$62:$C$62,1,MATCH(C$43,$B$53:$C$53,0))*C$46*(8760/24/7)/C$2</f>
        <v>82478.361434175618</v>
      </c>
      <c r="D21" s="5">
        <f t="shared" si="14"/>
        <v>85513.82347214804</v>
      </c>
      <c r="E21" s="5">
        <f t="shared" si="14"/>
        <v>62312.616174509894</v>
      </c>
      <c r="F21" s="5">
        <f t="shared" si="14"/>
        <v>101633.22201884596</v>
      </c>
      <c r="G21" s="5">
        <f t="shared" si="14"/>
        <v>119839.67621746151</v>
      </c>
      <c r="H21" s="5">
        <f t="shared" si="14"/>
        <v>87597.36910783303</v>
      </c>
      <c r="I21" s="5">
        <f t="shared" si="14"/>
        <v>83723.013190263751</v>
      </c>
      <c r="J21" s="5">
        <f t="shared" si="14"/>
        <v>116192.06734851967</v>
      </c>
      <c r="K21" s="5">
        <f t="shared" si="14"/>
        <v>139335.00837669626</v>
      </c>
      <c r="L21" s="5">
        <f t="shared" si="14"/>
        <v>107092.70126706779</v>
      </c>
      <c r="M21" s="5">
        <f t="shared" si="14"/>
        <v>72796.332658108324</v>
      </c>
      <c r="N21" s="5">
        <f t="shared" si="14"/>
        <v>83785.491479204444</v>
      </c>
      <c r="O21" s="5">
        <f t="shared" si="14"/>
        <v>110053.04895766203</v>
      </c>
      <c r="P21" s="5">
        <f t="shared" si="14"/>
        <v>104060.74924532801</v>
      </c>
      <c r="Q21" s="5">
        <f t="shared" si="14"/>
        <v>94895.394858702814</v>
      </c>
      <c r="R21" s="5">
        <f t="shared" si="14"/>
        <v>149203.77001633914</v>
      </c>
      <c r="S21" s="5">
        <f t="shared" si="14"/>
        <v>109562.34868834136</v>
      </c>
      <c r="T21" s="5">
        <f t="shared" si="14"/>
        <v>142338.88026857507</v>
      </c>
      <c r="U21" s="5">
        <f t="shared" si="14"/>
        <v>162539.72569056708</v>
      </c>
      <c r="V21" s="5">
        <f t="shared" si="14"/>
        <v>84037.510644706825</v>
      </c>
      <c r="W21" s="5">
        <f t="shared" si="14"/>
        <v>31060.835645727595</v>
      </c>
      <c r="X21" s="5">
        <f t="shared" si="14"/>
        <v>31060.835645727595</v>
      </c>
      <c r="Y21" s="5">
        <f t="shared" si="14"/>
        <v>44900.829650960171</v>
      </c>
      <c r="Z21" s="5">
        <f t="shared" si="14"/>
        <v>55444.21641051316</v>
      </c>
      <c r="AA21" s="5">
        <f t="shared" si="14"/>
        <v>46282.372040120572</v>
      </c>
      <c r="AB21" s="5">
        <f t="shared" si="14"/>
        <v>43604.229654629213</v>
      </c>
      <c r="AC21" s="5">
        <f t="shared" si="14"/>
        <v>25383.73539108313</v>
      </c>
      <c r="AD21" s="5">
        <f t="shared" si="14"/>
        <v>70611.698554923714</v>
      </c>
      <c r="AE21" s="5">
        <f t="shared" si="14"/>
        <v>91720.936177918571</v>
      </c>
      <c r="AF21" s="5">
        <f t="shared" si="14"/>
        <v>200615.96058011361</v>
      </c>
      <c r="AG21" s="5">
        <f t="shared" si="14"/>
        <v>133348.88629293174</v>
      </c>
      <c r="AH21" s="5">
        <f t="shared" si="14"/>
        <v>230966.93054295564</v>
      </c>
      <c r="AI21" s="5">
        <f t="shared" si="14"/>
        <v>230966.93054295564</v>
      </c>
      <c r="AJ21" s="5">
        <f t="shared" si="14"/>
        <v>148823.14385607358</v>
      </c>
      <c r="AK21" s="5">
        <f t="shared" si="14"/>
        <v>214022.39738029265</v>
      </c>
      <c r="AL21" s="5">
        <f t="shared" si="14"/>
        <v>153114.06850013052</v>
      </c>
      <c r="AM21" s="5">
        <f t="shared" si="14"/>
        <v>169289.06570395315</v>
      </c>
      <c r="AN21" s="5">
        <f t="shared" si="14"/>
        <v>194850.82911835489</v>
      </c>
      <c r="AO21" s="5">
        <f t="shared" si="14"/>
        <v>33512.932985838022</v>
      </c>
      <c r="AP21" s="5">
        <f t="shared" si="14"/>
        <v>44683.910647784061</v>
      </c>
      <c r="AQ21" s="5">
        <f t="shared" si="14"/>
        <v>41583.162307884872</v>
      </c>
      <c r="AR21" s="5">
        <f t="shared" si="14"/>
        <v>73637.332547444763</v>
      </c>
      <c r="AS21" s="5">
        <f t="shared" si="14"/>
        <v>96505.088302983699</v>
      </c>
      <c r="AT21" s="5">
        <f t="shared" si="14"/>
        <v>48279.571276483061</v>
      </c>
      <c r="AU21" s="5">
        <f t="shared" si="14"/>
        <v>35778.999465619447</v>
      </c>
      <c r="AV21" s="5">
        <f t="shared" si="14"/>
        <v>24381.976758292516</v>
      </c>
      <c r="AW21" s="5">
        <f t="shared" si="14"/>
        <v>48279.571276483061</v>
      </c>
      <c r="AX21" s="5">
        <f t="shared" si="14"/>
        <v>60822.965285384656</v>
      </c>
      <c r="AY21" s="5">
        <f t="shared" si="14"/>
        <v>47795.189036381096</v>
      </c>
      <c r="AZ21" s="5">
        <f t="shared" si="14"/>
        <v>34313.91869012262</v>
      </c>
      <c r="BA21" s="5">
        <f t="shared" si="14"/>
        <v>142324.13820039804</v>
      </c>
      <c r="BB21" s="5">
        <f t="shared" si="14"/>
        <v>142324.13820039804</v>
      </c>
      <c r="BC21" s="5">
        <f t="shared" si="14"/>
        <v>99626.896740278637</v>
      </c>
      <c r="BD21" s="5">
        <f t="shared" si="14"/>
        <v>111702.75658699487</v>
      </c>
      <c r="BE21" s="5">
        <f t="shared" si="14"/>
        <v>88304.988380329829</v>
      </c>
      <c r="BF21" s="5">
        <f t="shared" si="14"/>
        <v>132457.48257049473</v>
      </c>
      <c r="BG21" s="5">
        <f t="shared" si="14"/>
        <v>95237.972443006831</v>
      </c>
      <c r="BH21" s="5">
        <f t="shared" si="14"/>
        <v>148147.95713356617</v>
      </c>
      <c r="BI21" s="5">
        <f t="shared" si="14"/>
        <v>137205.83252998721</v>
      </c>
      <c r="BJ21" s="5">
        <f t="shared" si="14"/>
        <v>136979.78748460626</v>
      </c>
      <c r="BK21" s="5">
        <f t="shared" si="14"/>
        <v>123228.24588843576</v>
      </c>
      <c r="BL21" s="5">
        <f t="shared" si="14"/>
        <v>130766.35674961701</v>
      </c>
      <c r="BM21" s="5">
        <f t="shared" si="14"/>
        <v>154663.95126780742</v>
      </c>
      <c r="BN21" s="5">
        <f t="shared" si="14"/>
        <v>167283.16162733381</v>
      </c>
      <c r="BO21" s="5">
        <f t="shared" ref="BO21:DN21" si="15">INDEX($B$62:$C$62,1,MATCH(BO$43,$B$53:$C$53,0))*BO$46*(8760/24/7)/BO$2</f>
        <v>111075.16568460186</v>
      </c>
      <c r="BP21" s="5">
        <f t="shared" si="15"/>
        <v>153231.16264165085</v>
      </c>
      <c r="BQ21" s="5">
        <f t="shared" si="15"/>
        <v>143385.56710914322</v>
      </c>
      <c r="BR21" s="5">
        <f t="shared" si="15"/>
        <v>119487.97259095266</v>
      </c>
      <c r="BS21" s="5">
        <f t="shared" si="15"/>
        <v>150428.06367827809</v>
      </c>
      <c r="BT21" s="5">
        <f t="shared" si="15"/>
        <v>90931.884528824943</v>
      </c>
      <c r="BU21" s="5">
        <f t="shared" si="15"/>
        <v>162185.9160543186</v>
      </c>
      <c r="BV21" s="5">
        <f t="shared" si="15"/>
        <v>132737.58186585811</v>
      </c>
      <c r="BW21" s="5">
        <f t="shared" si="15"/>
        <v>84994.902672316995</v>
      </c>
      <c r="BX21" s="5">
        <f t="shared" si="15"/>
        <v>265475.16373171628</v>
      </c>
      <c r="BY21" s="5">
        <f t="shared" si="15"/>
        <v>353966.88497562142</v>
      </c>
      <c r="BZ21" s="5">
        <f t="shared" si="15"/>
        <v>309721.02435366891</v>
      </c>
      <c r="CA21" s="5">
        <f t="shared" si="15"/>
        <v>221229.30310976357</v>
      </c>
      <c r="CB21" s="5">
        <f t="shared" si="15"/>
        <v>353966.88497562142</v>
      </c>
      <c r="CC21" s="5">
        <f t="shared" si="15"/>
        <v>265475.16373171628</v>
      </c>
      <c r="CD21" s="5">
        <f t="shared" si="15"/>
        <v>353966.88497562142</v>
      </c>
      <c r="CE21" s="5">
        <f t="shared" si="15"/>
        <v>398212.74559757428</v>
      </c>
      <c r="CF21" s="5">
        <f t="shared" si="15"/>
        <v>265475.16373171628</v>
      </c>
      <c r="CG21" s="5">
        <f t="shared" si="15"/>
        <v>353966.88497562142</v>
      </c>
      <c r="CH21" s="5">
        <f t="shared" si="15"/>
        <v>309721.02435366891</v>
      </c>
      <c r="CI21" s="5">
        <f t="shared" si="15"/>
        <v>398212.74559757428</v>
      </c>
      <c r="CJ21" s="5">
        <f t="shared" si="15"/>
        <v>353966.88497562142</v>
      </c>
      <c r="CK21" s="5">
        <f t="shared" si="15"/>
        <v>353966.88497562142</v>
      </c>
      <c r="CL21" s="5">
        <f t="shared" si="15"/>
        <v>265475.16373171628</v>
      </c>
      <c r="CM21" s="5">
        <f t="shared" si="15"/>
        <v>265475.16373171628</v>
      </c>
      <c r="CN21" s="5">
        <f t="shared" si="15"/>
        <v>382477.06202542665</v>
      </c>
      <c r="CO21" s="5">
        <f t="shared" si="15"/>
        <v>254984.70801695107</v>
      </c>
      <c r="CP21" s="5">
        <f t="shared" si="15"/>
        <v>297482.15935310972</v>
      </c>
      <c r="CQ21" s="5">
        <f t="shared" si="15"/>
        <v>297482.15935310972</v>
      </c>
      <c r="CR21" s="5">
        <f t="shared" si="15"/>
        <v>297482.15935310972</v>
      </c>
      <c r="CS21" s="5">
        <f t="shared" si="15"/>
        <v>212487.25668079249</v>
      </c>
      <c r="CT21" s="5">
        <f t="shared" si="15"/>
        <v>212487.25668079249</v>
      </c>
      <c r="CU21" s="5">
        <f t="shared" si="15"/>
        <v>339979.61068926792</v>
      </c>
      <c r="CV21" s="5">
        <f t="shared" si="15"/>
        <v>297482.15935310972</v>
      </c>
      <c r="CW21" s="5">
        <f t="shared" si="15"/>
        <v>254984.70801695107</v>
      </c>
      <c r="CX21" s="5">
        <f t="shared" si="15"/>
        <v>225318.752822068</v>
      </c>
      <c r="CY21" s="5">
        <f t="shared" si="15"/>
        <v>212487.25668079249</v>
      </c>
      <c r="CZ21" s="5">
        <f t="shared" si="15"/>
        <v>297482.15935310972</v>
      </c>
      <c r="DA21" s="5">
        <f t="shared" si="15"/>
        <v>297482.15935310972</v>
      </c>
      <c r="DB21" s="5">
        <f t="shared" si="15"/>
        <v>254984.70801695107</v>
      </c>
      <c r="DC21" s="5">
        <f t="shared" si="15"/>
        <v>254984.70801695107</v>
      </c>
      <c r="DD21" s="5">
        <f t="shared" si="15"/>
        <v>254984.70801695107</v>
      </c>
      <c r="DE21" s="5">
        <f t="shared" si="15"/>
        <v>297482.15935310972</v>
      </c>
      <c r="DF21" s="5">
        <f t="shared" si="15"/>
        <v>254984.70801695107</v>
      </c>
      <c r="DG21" s="5">
        <f t="shared" si="15"/>
        <v>339979.61068926798</v>
      </c>
      <c r="DH21" s="5">
        <f t="shared" si="15"/>
        <v>121421.2895318814</v>
      </c>
      <c r="DI21" s="5">
        <f t="shared" si="15"/>
        <v>284437.67542683886</v>
      </c>
      <c r="DJ21" s="5">
        <f t="shared" si="15"/>
        <v>158020.93079268819</v>
      </c>
      <c r="DK21" s="5">
        <f t="shared" si="15"/>
        <v>252833.48926830103</v>
      </c>
      <c r="DL21" s="5">
        <f t="shared" si="15"/>
        <v>252833.48926830103</v>
      </c>
      <c r="DM21" s="5">
        <f t="shared" si="15"/>
        <v>221229.30310976348</v>
      </c>
      <c r="DN21" s="5">
        <f t="shared" si="15"/>
        <v>105514.59796888048</v>
      </c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</row>
    <row r="22" spans="1:168" x14ac:dyDescent="0.3">
      <c r="A22" t="s">
        <v>452</v>
      </c>
      <c r="B22" s="7">
        <f>(B$41*(1-B47/(B35+B47)))*(8760/24/7)*$B$59/B$2+ INDEX($B$63:$C$63,1,MATCH(B$43,$B$53:$C$53,0))*B$46*(8760/24/7)/B$2</f>
        <v>413132.15156447381</v>
      </c>
      <c r="C22" s="7">
        <f t="shared" ref="C22:BN22" si="16">(C$41*(1-C47/(C35+C47)))*(8760/24/7)*$B$59/C$2+ INDEX($B$63:$C$63,1,MATCH(C$43,$B$53:$C$53,0))*C$46*(8760/24/7)/C$2</f>
        <v>230777.03177122641</v>
      </c>
      <c r="D22" s="7">
        <f t="shared" si="16"/>
        <v>234822.66828580998</v>
      </c>
      <c r="E22" s="7">
        <f t="shared" si="16"/>
        <v>165858.35642811289</v>
      </c>
      <c r="F22" s="7">
        <f t="shared" si="16"/>
        <v>269679.09090033773</v>
      </c>
      <c r="G22" s="7">
        <f t="shared" si="16"/>
        <v>319245.64102012746</v>
      </c>
      <c r="H22" s="7">
        <f t="shared" si="16"/>
        <v>226736.82567217294</v>
      </c>
      <c r="I22" s="7">
        <f t="shared" si="16"/>
        <v>215157.92964393127</v>
      </c>
      <c r="J22" s="7">
        <f t="shared" si="16"/>
        <v>313467.16055138188</v>
      </c>
      <c r="K22" s="7">
        <f t="shared" si="16"/>
        <v>370983.1872993469</v>
      </c>
      <c r="L22" s="7">
        <f t="shared" si="16"/>
        <v>286747.52228880872</v>
      </c>
      <c r="M22" s="7">
        <f t="shared" si="16"/>
        <v>196241.6360324336</v>
      </c>
      <c r="N22" s="7">
        <f t="shared" si="16"/>
        <v>230115.80867678154</v>
      </c>
      <c r="O22" s="7">
        <f t="shared" si="16"/>
        <v>303867.58948168368</v>
      </c>
      <c r="P22" s="7">
        <f t="shared" si="16"/>
        <v>270095.01242857217</v>
      </c>
      <c r="Q22" s="7">
        <f t="shared" si="16"/>
        <v>252982.86673452015</v>
      </c>
      <c r="R22" s="7">
        <f t="shared" si="16"/>
        <v>395536.5240758505</v>
      </c>
      <c r="S22" s="7">
        <f t="shared" si="16"/>
        <v>291393.9519989274</v>
      </c>
      <c r="T22" s="7">
        <f t="shared" si="16"/>
        <v>381011.96350909857</v>
      </c>
      <c r="U22" s="7">
        <f t="shared" si="16"/>
        <v>438253.15035354905</v>
      </c>
      <c r="V22" s="7">
        <f t="shared" si="16"/>
        <v>223620.61767576993</v>
      </c>
      <c r="W22" s="7">
        <f t="shared" si="16"/>
        <v>82488.083573801006</v>
      </c>
      <c r="X22" s="7">
        <f t="shared" si="16"/>
        <v>80799.658693906182</v>
      </c>
      <c r="Y22" s="7">
        <f t="shared" si="16"/>
        <v>131658.45995672839</v>
      </c>
      <c r="Z22" s="7">
        <f t="shared" si="16"/>
        <v>159891.08410076343</v>
      </c>
      <c r="AA22" s="7">
        <f t="shared" si="16"/>
        <v>128559.88010517295</v>
      </c>
      <c r="AB22" s="7">
        <f t="shared" si="16"/>
        <v>121076.23426593673</v>
      </c>
      <c r="AC22" s="7">
        <f t="shared" si="16"/>
        <v>72246.875133142021</v>
      </c>
      <c r="AD22" s="7">
        <f t="shared" si="16"/>
        <v>191952.94486570073</v>
      </c>
      <c r="AE22" s="7">
        <f t="shared" si="16"/>
        <v>256526.81561085521</v>
      </c>
      <c r="AF22" s="7">
        <f t="shared" si="16"/>
        <v>597584.6323350569</v>
      </c>
      <c r="AG22" s="7">
        <f t="shared" si="16"/>
        <v>408939.95525377791</v>
      </c>
      <c r="AH22" s="7">
        <f t="shared" si="16"/>
        <v>634678.26080642547</v>
      </c>
      <c r="AI22" s="7">
        <f t="shared" si="16"/>
        <v>625339.85715033009</v>
      </c>
      <c r="AJ22" s="7">
        <f t="shared" si="16"/>
        <v>437926.4576858636</v>
      </c>
      <c r="AK22" s="7">
        <f t="shared" si="16"/>
        <v>637519.04524513485</v>
      </c>
      <c r="AL22" s="7">
        <f t="shared" si="16"/>
        <v>405187.23896314309</v>
      </c>
      <c r="AM22" s="7">
        <f t="shared" si="16"/>
        <v>490488.36308470939</v>
      </c>
      <c r="AN22" s="7">
        <f t="shared" si="16"/>
        <v>564549.54029395757</v>
      </c>
      <c r="AO22" s="7">
        <f t="shared" si="16"/>
        <v>97098.436771675129</v>
      </c>
      <c r="AP22" s="7">
        <f t="shared" si="16"/>
        <v>133102.16315059975</v>
      </c>
      <c r="AQ22" s="7">
        <f t="shared" si="16"/>
        <v>118353.48456847998</v>
      </c>
      <c r="AR22" s="7">
        <f t="shared" si="16"/>
        <v>219347.14550753013</v>
      </c>
      <c r="AS22" s="7">
        <f t="shared" si="16"/>
        <v>287464.45469861256</v>
      </c>
      <c r="AT22" s="7">
        <f t="shared" si="16"/>
        <v>137412.72132544342</v>
      </c>
      <c r="AU22" s="7">
        <f t="shared" si="16"/>
        <v>108102.93419722907</v>
      </c>
      <c r="AV22" s="7">
        <f t="shared" si="16"/>
        <v>74772.011688434359</v>
      </c>
      <c r="AW22" s="7">
        <f t="shared" si="16"/>
        <v>137412.72132544342</v>
      </c>
      <c r="AX22" s="7">
        <f t="shared" si="16"/>
        <v>178977.44291128757</v>
      </c>
      <c r="AY22" s="7">
        <f t="shared" si="16"/>
        <v>142369.88116548472</v>
      </c>
      <c r="AZ22" s="7">
        <f t="shared" si="16"/>
        <v>100972.01599113295</v>
      </c>
      <c r="BA22" s="7">
        <f t="shared" si="16"/>
        <v>423947.91298235068</v>
      </c>
      <c r="BB22" s="7">
        <f t="shared" si="16"/>
        <v>397702.32174226805</v>
      </c>
      <c r="BC22" s="7">
        <f t="shared" si="16"/>
        <v>296763.53908764548</v>
      </c>
      <c r="BD22" s="7">
        <f t="shared" si="16"/>
        <v>337499.53674854501</v>
      </c>
      <c r="BE22" s="7">
        <f t="shared" si="16"/>
        <v>276104.20402701327</v>
      </c>
      <c r="BF22" s="7">
        <f t="shared" si="16"/>
        <v>414156.30604051973</v>
      </c>
      <c r="BG22" s="7">
        <f t="shared" si="16"/>
        <v>287752.71589069953</v>
      </c>
      <c r="BH22" s="7">
        <f t="shared" si="16"/>
        <v>441295.60897772212</v>
      </c>
      <c r="BI22" s="7">
        <f t="shared" si="16"/>
        <v>408701.76405488543</v>
      </c>
      <c r="BJ22" s="7">
        <f t="shared" si="16"/>
        <v>408028.43255651149</v>
      </c>
      <c r="BK22" s="7">
        <f t="shared" si="16"/>
        <v>357034.4036118543</v>
      </c>
      <c r="BL22" s="7">
        <f t="shared" si="16"/>
        <v>395098.4395888134</v>
      </c>
      <c r="BM22" s="7">
        <f t="shared" si="16"/>
        <v>455113.59695446823</v>
      </c>
      <c r="BN22" s="7">
        <f t="shared" si="16"/>
        <v>492246.84080587223</v>
      </c>
      <c r="BO22" s="7">
        <f t="shared" ref="BO22:DN22" si="17">(BO$41*(1-BO47/(BO35+BO47)))*(8760/24/7)*$B$59/BO$2+ INDEX($B$63:$C$63,1,MATCH(BO$43,$B$53:$C$53,0))*BO$46*(8760/24/7)/BO$2</f>
        <v>335603.32894403767</v>
      </c>
      <c r="BP22" s="7">
        <f t="shared" si="17"/>
        <v>456437.20332469454</v>
      </c>
      <c r="BQ22" s="7">
        <f t="shared" si="17"/>
        <v>400668.31715745147</v>
      </c>
      <c r="BR22" s="7">
        <f t="shared" si="17"/>
        <v>355924.70291371166</v>
      </c>
      <c r="BS22" s="7">
        <f t="shared" si="17"/>
        <v>428146.50269725954</v>
      </c>
      <c r="BT22" s="7">
        <f t="shared" si="17"/>
        <v>270863.27840796037</v>
      </c>
      <c r="BU22" s="7">
        <f t="shared" si="17"/>
        <v>453202.92245773599</v>
      </c>
      <c r="BV22" s="7">
        <f t="shared" si="17"/>
        <v>370914.20442100742</v>
      </c>
      <c r="BW22" s="7">
        <f t="shared" si="17"/>
        <v>250105.70052625236</v>
      </c>
      <c r="BX22" s="7">
        <f t="shared" si="17"/>
        <v>842611.65428608167</v>
      </c>
      <c r="BY22" s="7">
        <f t="shared" si="17"/>
        <v>1094389.5185018666</v>
      </c>
      <c r="BZ22" s="7">
        <f t="shared" si="17"/>
        <v>957590.82868913352</v>
      </c>
      <c r="CA22" s="7">
        <f t="shared" si="17"/>
        <v>618190.34070167912</v>
      </c>
      <c r="CB22" s="7">
        <f t="shared" si="17"/>
        <v>1094389.5185018666</v>
      </c>
      <c r="CC22" s="7">
        <f t="shared" si="17"/>
        <v>717452.80342612136</v>
      </c>
      <c r="CD22" s="7">
        <f t="shared" si="17"/>
        <v>938359.87727308564</v>
      </c>
      <c r="CE22" s="7">
        <f t="shared" si="17"/>
        <v>1287501.6601624729</v>
      </c>
      <c r="CF22" s="7">
        <f t="shared" si="17"/>
        <v>847970.02094129636</v>
      </c>
      <c r="CG22" s="7">
        <f t="shared" si="17"/>
        <v>1123482.2057147748</v>
      </c>
      <c r="CH22" s="7">
        <f t="shared" si="17"/>
        <v>957590.82868913352</v>
      </c>
      <c r="CI22" s="7">
        <f t="shared" si="17"/>
        <v>1271955.0314119442</v>
      </c>
      <c r="CJ22" s="7">
        <f t="shared" si="17"/>
        <v>989104.54512268573</v>
      </c>
      <c r="CK22" s="7">
        <f t="shared" si="17"/>
        <v>958360.57900693896</v>
      </c>
      <c r="CL22" s="7">
        <f t="shared" si="17"/>
        <v>847276.22896113445</v>
      </c>
      <c r="CM22" s="7">
        <f t="shared" si="17"/>
        <v>820792.13887640066</v>
      </c>
      <c r="CN22" s="7">
        <f t="shared" si="17"/>
        <v>1108166.9527219774</v>
      </c>
      <c r="CO22" s="7">
        <f t="shared" si="17"/>
        <v>820613.6731777743</v>
      </c>
      <c r="CP22" s="7">
        <f t="shared" si="17"/>
        <v>949978.47727782442</v>
      </c>
      <c r="CQ22" s="7">
        <f t="shared" si="17"/>
        <v>949428.03167317808</v>
      </c>
      <c r="CR22" s="7">
        <f t="shared" si="17"/>
        <v>861907.62989487173</v>
      </c>
      <c r="CS22" s="7">
        <f t="shared" si="17"/>
        <v>615648.30706776492</v>
      </c>
      <c r="CT22" s="7">
        <f t="shared" si="17"/>
        <v>615648.30706776492</v>
      </c>
      <c r="CU22" s="7">
        <f t="shared" si="17"/>
        <v>1094151.5642370319</v>
      </c>
      <c r="CV22" s="7">
        <f t="shared" si="17"/>
        <v>861907.62989487173</v>
      </c>
      <c r="CW22" s="7">
        <f t="shared" si="17"/>
        <v>679110.87207196071</v>
      </c>
      <c r="CX22" s="7">
        <f t="shared" si="17"/>
        <v>663022.16655892786</v>
      </c>
      <c r="CY22" s="7">
        <f t="shared" si="17"/>
        <v>583897.62636869005</v>
      </c>
      <c r="CZ22" s="7">
        <f t="shared" si="17"/>
        <v>792296.0174172878</v>
      </c>
      <c r="DA22" s="7">
        <f t="shared" si="17"/>
        <v>778566.98264142382</v>
      </c>
      <c r="DB22" s="7">
        <f t="shared" si="17"/>
        <v>738777.96848131821</v>
      </c>
      <c r="DC22" s="7">
        <f t="shared" si="17"/>
        <v>750317.10157875717</v>
      </c>
      <c r="DD22" s="7">
        <f t="shared" si="17"/>
        <v>738777.96848131821</v>
      </c>
      <c r="DE22" s="7">
        <f t="shared" si="17"/>
        <v>950205.4706377096</v>
      </c>
      <c r="DF22" s="7">
        <f t="shared" si="17"/>
        <v>750317.10157875717</v>
      </c>
      <c r="DG22" s="7">
        <f t="shared" si="17"/>
        <v>1094151.5642370321</v>
      </c>
      <c r="DH22" s="7">
        <f t="shared" si="17"/>
        <v>384160.73874654947</v>
      </c>
      <c r="DI22" s="7">
        <f t="shared" si="17"/>
        <v>908322.26836734428</v>
      </c>
      <c r="DJ22" s="7">
        <f t="shared" si="17"/>
        <v>420606.50750268367</v>
      </c>
      <c r="DK22" s="7">
        <f t="shared" si="17"/>
        <v>783649.96644676849</v>
      </c>
      <c r="DL22" s="7">
        <f t="shared" si="17"/>
        <v>791367.36815076554</v>
      </c>
      <c r="DM22" s="7">
        <f t="shared" si="17"/>
        <v>702176.37857173453</v>
      </c>
      <c r="DN22" s="7">
        <f t="shared" si="17"/>
        <v>283518.01015055354</v>
      </c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</row>
    <row r="23" spans="1:168" x14ac:dyDescent="0.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  <c r="E26">
        <v>15</v>
      </c>
      <c r="F26">
        <v>15</v>
      </c>
      <c r="G26">
        <v>15</v>
      </c>
      <c r="H26">
        <v>15</v>
      </c>
      <c r="I26">
        <v>15</v>
      </c>
      <c r="J26">
        <v>15</v>
      </c>
      <c r="K26">
        <v>15</v>
      </c>
      <c r="L26">
        <v>15</v>
      </c>
      <c r="M26">
        <v>15</v>
      </c>
      <c r="N26">
        <v>15</v>
      </c>
      <c r="O26">
        <v>15</v>
      </c>
      <c r="P26">
        <v>15</v>
      </c>
      <c r="Q26">
        <v>15</v>
      </c>
      <c r="R26">
        <v>15</v>
      </c>
      <c r="S26">
        <v>15</v>
      </c>
      <c r="T26">
        <v>15</v>
      </c>
      <c r="U26">
        <v>15</v>
      </c>
      <c r="V26">
        <v>15</v>
      </c>
      <c r="W26">
        <v>15</v>
      </c>
      <c r="X26">
        <v>15</v>
      </c>
      <c r="Y26">
        <v>15</v>
      </c>
      <c r="Z26">
        <v>15</v>
      </c>
      <c r="AA26">
        <v>15</v>
      </c>
      <c r="AB26">
        <v>15</v>
      </c>
      <c r="AC26">
        <v>15</v>
      </c>
      <c r="AD26">
        <v>15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C26">
        <v>15</v>
      </c>
      <c r="BD26">
        <v>15</v>
      </c>
      <c r="BE26">
        <v>15</v>
      </c>
      <c r="BF26">
        <v>15</v>
      </c>
      <c r="BG26">
        <v>15</v>
      </c>
      <c r="BH26">
        <v>15</v>
      </c>
      <c r="BI26">
        <v>15</v>
      </c>
      <c r="BJ26">
        <v>15</v>
      </c>
      <c r="BK26">
        <v>15</v>
      </c>
      <c r="BL26">
        <v>15</v>
      </c>
      <c r="BM26">
        <v>15</v>
      </c>
      <c r="BN26">
        <v>15</v>
      </c>
      <c r="BO26">
        <v>15</v>
      </c>
      <c r="BP26">
        <v>15</v>
      </c>
      <c r="BQ26">
        <v>15</v>
      </c>
      <c r="BR26">
        <v>15</v>
      </c>
      <c r="BS26">
        <v>15</v>
      </c>
      <c r="BT26">
        <v>15</v>
      </c>
      <c r="BU26">
        <v>15</v>
      </c>
      <c r="BV26">
        <v>15</v>
      </c>
      <c r="BW26">
        <v>15</v>
      </c>
      <c r="BX26">
        <v>15</v>
      </c>
      <c r="BY26">
        <v>15</v>
      </c>
      <c r="BZ26">
        <v>15</v>
      </c>
      <c r="CA26">
        <v>15</v>
      </c>
      <c r="CB26">
        <v>15</v>
      </c>
      <c r="CC26">
        <v>15</v>
      </c>
      <c r="CD26">
        <v>15</v>
      </c>
      <c r="CE26">
        <v>15</v>
      </c>
      <c r="CF26">
        <v>15</v>
      </c>
      <c r="CG26">
        <v>15</v>
      </c>
      <c r="CH26">
        <v>15</v>
      </c>
      <c r="CI26">
        <v>15</v>
      </c>
      <c r="CJ26">
        <v>15</v>
      </c>
      <c r="CK26">
        <v>15</v>
      </c>
      <c r="CL26">
        <v>15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15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  <c r="E27">
        <v>15</v>
      </c>
      <c r="F27">
        <v>15</v>
      </c>
      <c r="G27">
        <v>15</v>
      </c>
      <c r="H27">
        <v>15</v>
      </c>
      <c r="I27">
        <v>15</v>
      </c>
      <c r="J27">
        <v>15</v>
      </c>
      <c r="K27">
        <v>15</v>
      </c>
      <c r="L27">
        <v>15</v>
      </c>
      <c r="M27">
        <v>15</v>
      </c>
      <c r="N27">
        <v>15</v>
      </c>
      <c r="O27">
        <v>15</v>
      </c>
      <c r="P27">
        <v>15</v>
      </c>
      <c r="Q27">
        <v>15</v>
      </c>
      <c r="R27">
        <v>15</v>
      </c>
      <c r="S27">
        <v>15</v>
      </c>
      <c r="T27">
        <v>15</v>
      </c>
      <c r="U27">
        <v>15</v>
      </c>
      <c r="V27">
        <v>15</v>
      </c>
      <c r="W27">
        <v>15</v>
      </c>
      <c r="X27">
        <v>15</v>
      </c>
      <c r="Y27">
        <v>15</v>
      </c>
      <c r="Z27">
        <v>15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15</v>
      </c>
      <c r="AG27">
        <v>15</v>
      </c>
      <c r="AH27">
        <v>15</v>
      </c>
      <c r="AI27">
        <v>15</v>
      </c>
      <c r="AJ27">
        <v>15</v>
      </c>
      <c r="AK27">
        <v>15</v>
      </c>
      <c r="AL27">
        <v>15</v>
      </c>
      <c r="AM27">
        <v>15</v>
      </c>
      <c r="AN27">
        <v>15</v>
      </c>
      <c r="AO27">
        <v>15</v>
      </c>
      <c r="AP27">
        <v>15</v>
      </c>
      <c r="AQ27">
        <v>15</v>
      </c>
      <c r="AR27">
        <v>15</v>
      </c>
      <c r="AS27">
        <v>15</v>
      </c>
      <c r="AT27">
        <v>15</v>
      </c>
      <c r="AU27">
        <v>15</v>
      </c>
      <c r="AV27">
        <v>15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15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  <c r="E28">
        <v>15</v>
      </c>
      <c r="F28">
        <v>15</v>
      </c>
      <c r="G28">
        <v>15</v>
      </c>
      <c r="H28">
        <v>15</v>
      </c>
      <c r="I28">
        <v>15</v>
      </c>
      <c r="J28">
        <v>15</v>
      </c>
      <c r="K28">
        <v>15</v>
      </c>
      <c r="L28">
        <v>15</v>
      </c>
      <c r="M28">
        <v>15</v>
      </c>
      <c r="N28">
        <v>15</v>
      </c>
      <c r="O28">
        <v>15</v>
      </c>
      <c r="P28">
        <v>15</v>
      </c>
      <c r="Q28">
        <v>15</v>
      </c>
      <c r="R28">
        <v>15</v>
      </c>
      <c r="S28">
        <v>15</v>
      </c>
      <c r="T28">
        <v>15</v>
      </c>
      <c r="U28">
        <v>15</v>
      </c>
      <c r="V28">
        <v>15</v>
      </c>
      <c r="W28">
        <v>15</v>
      </c>
      <c r="X28">
        <v>15</v>
      </c>
      <c r="Y28">
        <v>15</v>
      </c>
      <c r="Z28">
        <v>15</v>
      </c>
      <c r="AA28">
        <v>15</v>
      </c>
      <c r="AB28">
        <v>15</v>
      </c>
      <c r="AC28">
        <v>15</v>
      </c>
      <c r="AD28">
        <v>15</v>
      </c>
      <c r="AE28">
        <v>15</v>
      </c>
      <c r="AF28">
        <v>15</v>
      </c>
      <c r="AG28">
        <v>15</v>
      </c>
      <c r="AH28">
        <v>15</v>
      </c>
      <c r="AI28">
        <v>15</v>
      </c>
      <c r="AJ28">
        <v>15</v>
      </c>
      <c r="AK28">
        <v>15</v>
      </c>
      <c r="AL28">
        <v>15</v>
      </c>
      <c r="AM28">
        <v>15</v>
      </c>
      <c r="AN28">
        <v>15</v>
      </c>
      <c r="AO28">
        <v>15</v>
      </c>
      <c r="AP28">
        <v>15</v>
      </c>
      <c r="AQ28">
        <v>15</v>
      </c>
      <c r="AR28">
        <v>15</v>
      </c>
      <c r="AS28">
        <v>15</v>
      </c>
      <c r="AT28">
        <v>15</v>
      </c>
      <c r="AU28">
        <v>15</v>
      </c>
      <c r="AV28">
        <v>15</v>
      </c>
      <c r="AW28">
        <v>15</v>
      </c>
      <c r="AX28">
        <v>15</v>
      </c>
      <c r="AY28">
        <v>15</v>
      </c>
      <c r="AZ28">
        <v>15</v>
      </c>
      <c r="BA28">
        <v>15</v>
      </c>
      <c r="BB28">
        <v>15</v>
      </c>
      <c r="BC28">
        <v>15</v>
      </c>
      <c r="BD28">
        <v>15</v>
      </c>
      <c r="BE28">
        <v>15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15</v>
      </c>
      <c r="BL28">
        <v>15</v>
      </c>
      <c r="BM28">
        <v>15</v>
      </c>
      <c r="BN28">
        <v>15</v>
      </c>
      <c r="BO28">
        <v>15</v>
      </c>
      <c r="BP28">
        <v>15</v>
      </c>
      <c r="BQ28">
        <v>15</v>
      </c>
      <c r="BR28">
        <v>15</v>
      </c>
      <c r="BS28">
        <v>15</v>
      </c>
      <c r="BT28">
        <v>15</v>
      </c>
      <c r="BU28">
        <v>15</v>
      </c>
      <c r="BV28">
        <v>15</v>
      </c>
      <c r="BW28">
        <v>15</v>
      </c>
      <c r="BX28">
        <v>15</v>
      </c>
      <c r="BY28">
        <v>15</v>
      </c>
      <c r="BZ28">
        <v>15</v>
      </c>
      <c r="CA28">
        <v>15</v>
      </c>
      <c r="CB28">
        <v>15</v>
      </c>
      <c r="CC28">
        <v>15</v>
      </c>
      <c r="CD28">
        <v>15</v>
      </c>
      <c r="CE28">
        <v>15</v>
      </c>
      <c r="CF28">
        <v>15</v>
      </c>
      <c r="CG28">
        <v>15</v>
      </c>
      <c r="CH28">
        <v>15</v>
      </c>
      <c r="CI28">
        <v>15</v>
      </c>
      <c r="CJ28">
        <v>15</v>
      </c>
      <c r="CK28">
        <v>15</v>
      </c>
      <c r="CL28">
        <v>15</v>
      </c>
      <c r="CM28">
        <v>15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15</v>
      </c>
      <c r="CT28">
        <v>15</v>
      </c>
      <c r="CU28">
        <v>15</v>
      </c>
      <c r="CV28">
        <v>15</v>
      </c>
      <c r="CW28">
        <v>15</v>
      </c>
      <c r="CX28">
        <v>15</v>
      </c>
      <c r="CY28">
        <v>15</v>
      </c>
      <c r="CZ28">
        <v>15</v>
      </c>
      <c r="DA28">
        <v>15</v>
      </c>
      <c r="DB28">
        <v>15</v>
      </c>
      <c r="DC28">
        <v>15</v>
      </c>
      <c r="DD28">
        <v>15</v>
      </c>
      <c r="DE28">
        <v>15</v>
      </c>
      <c r="DF28">
        <v>15</v>
      </c>
      <c r="DG28">
        <v>15</v>
      </c>
      <c r="DH28">
        <v>15</v>
      </c>
      <c r="DI28">
        <v>15</v>
      </c>
      <c r="DJ28">
        <v>15</v>
      </c>
      <c r="DK28">
        <v>15</v>
      </c>
      <c r="DL28">
        <v>15</v>
      </c>
      <c r="DM28">
        <v>15</v>
      </c>
      <c r="DN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  <c r="E29">
        <v>15</v>
      </c>
      <c r="F29">
        <v>15</v>
      </c>
      <c r="G29">
        <v>15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15</v>
      </c>
      <c r="N29">
        <v>15</v>
      </c>
      <c r="O29">
        <v>15</v>
      </c>
      <c r="P29">
        <v>15</v>
      </c>
      <c r="Q29">
        <v>15</v>
      </c>
      <c r="R29">
        <v>15</v>
      </c>
      <c r="S29">
        <v>15</v>
      </c>
      <c r="T29">
        <v>15</v>
      </c>
      <c r="U29">
        <v>15</v>
      </c>
      <c r="V29">
        <v>15</v>
      </c>
      <c r="W29">
        <v>15</v>
      </c>
      <c r="X29">
        <v>15</v>
      </c>
      <c r="Y29">
        <v>15</v>
      </c>
      <c r="Z29">
        <v>15</v>
      </c>
      <c r="AA29">
        <v>15</v>
      </c>
      <c r="AB29">
        <v>15</v>
      </c>
      <c r="AC29">
        <v>15</v>
      </c>
      <c r="AD29">
        <v>15</v>
      </c>
      <c r="AE29">
        <v>15</v>
      </c>
      <c r="AF29">
        <v>15</v>
      </c>
      <c r="AG29">
        <v>15</v>
      </c>
      <c r="AH29">
        <v>15</v>
      </c>
      <c r="AI29">
        <v>15</v>
      </c>
      <c r="AJ29">
        <v>15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15</v>
      </c>
      <c r="BB29">
        <v>15</v>
      </c>
      <c r="BC29">
        <v>15</v>
      </c>
      <c r="BD29">
        <v>15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>
        <v>15</v>
      </c>
      <c r="BR29">
        <v>15</v>
      </c>
      <c r="BS29">
        <v>15</v>
      </c>
      <c r="BT29">
        <v>15</v>
      </c>
      <c r="BU29">
        <v>15</v>
      </c>
      <c r="BV29">
        <v>15</v>
      </c>
      <c r="BW29">
        <v>15</v>
      </c>
      <c r="BX29">
        <v>15</v>
      </c>
      <c r="BY29">
        <v>15</v>
      </c>
      <c r="BZ29">
        <v>15</v>
      </c>
      <c r="CA29">
        <v>15</v>
      </c>
      <c r="CB29">
        <v>15</v>
      </c>
      <c r="CC29">
        <v>15</v>
      </c>
      <c r="CD29">
        <v>15</v>
      </c>
      <c r="CE29">
        <v>15</v>
      </c>
      <c r="CF29">
        <v>15</v>
      </c>
      <c r="CG29">
        <v>15</v>
      </c>
      <c r="CH29">
        <v>15</v>
      </c>
      <c r="CI29">
        <v>15</v>
      </c>
      <c r="CJ29">
        <v>15</v>
      </c>
      <c r="CK29">
        <v>15</v>
      </c>
      <c r="CL29">
        <v>15</v>
      </c>
      <c r="CM29">
        <v>15</v>
      </c>
      <c r="CN29">
        <v>15</v>
      </c>
      <c r="CO29">
        <v>15</v>
      </c>
      <c r="CP29">
        <v>15</v>
      </c>
      <c r="CQ29">
        <v>15</v>
      </c>
      <c r="CR29">
        <v>15</v>
      </c>
      <c r="CS29">
        <v>15</v>
      </c>
      <c r="CT29">
        <v>15</v>
      </c>
      <c r="CU29">
        <v>15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15</v>
      </c>
      <c r="DB29">
        <v>15</v>
      </c>
      <c r="DC29">
        <v>15</v>
      </c>
      <c r="DD29">
        <v>15</v>
      </c>
      <c r="DE29">
        <v>15</v>
      </c>
      <c r="DF29">
        <v>15</v>
      </c>
      <c r="DG29">
        <v>15</v>
      </c>
      <c r="DH29">
        <v>15</v>
      </c>
      <c r="DI29">
        <v>15</v>
      </c>
      <c r="DJ29">
        <v>15</v>
      </c>
      <c r="DK29">
        <v>15</v>
      </c>
      <c r="DL29">
        <v>15</v>
      </c>
      <c r="DM29">
        <v>15</v>
      </c>
      <c r="DN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  <c r="E30">
        <v>7.0000000000000007E-2</v>
      </c>
      <c r="F30">
        <v>7.0000000000000007E-2</v>
      </c>
      <c r="G30">
        <v>7.0000000000000007E-2</v>
      </c>
      <c r="H30">
        <v>7.0000000000000007E-2</v>
      </c>
      <c r="I30">
        <v>7.0000000000000007E-2</v>
      </c>
      <c r="J30">
        <v>7.0000000000000007E-2</v>
      </c>
      <c r="K30">
        <v>7.0000000000000007E-2</v>
      </c>
      <c r="L30">
        <v>7.0000000000000007E-2</v>
      </c>
      <c r="M30">
        <v>7.0000000000000007E-2</v>
      </c>
      <c r="N30">
        <v>7.0000000000000007E-2</v>
      </c>
      <c r="O30">
        <v>7.0000000000000007E-2</v>
      </c>
      <c r="P30">
        <v>7.0000000000000007E-2</v>
      </c>
      <c r="Q30">
        <v>7.0000000000000007E-2</v>
      </c>
      <c r="R30">
        <v>7.0000000000000007E-2</v>
      </c>
      <c r="S30">
        <v>7.0000000000000007E-2</v>
      </c>
      <c r="T30">
        <v>7.0000000000000007E-2</v>
      </c>
      <c r="U30">
        <v>7.0000000000000007E-2</v>
      </c>
      <c r="V30">
        <v>7.0000000000000007E-2</v>
      </c>
      <c r="W30">
        <v>7.0000000000000007E-2</v>
      </c>
      <c r="X30">
        <v>7.0000000000000007E-2</v>
      </c>
      <c r="Y30">
        <v>7.0000000000000007E-2</v>
      </c>
      <c r="Z30">
        <v>7.0000000000000007E-2</v>
      </c>
      <c r="AA30">
        <v>7.0000000000000007E-2</v>
      </c>
      <c r="AB30">
        <v>7.0000000000000007E-2</v>
      </c>
      <c r="AC30">
        <v>7.0000000000000007E-2</v>
      </c>
      <c r="AD30">
        <v>7.0000000000000007E-2</v>
      </c>
      <c r="AE30">
        <v>7.0000000000000007E-2</v>
      </c>
      <c r="AF30">
        <v>7.0000000000000007E-2</v>
      </c>
      <c r="AG30">
        <v>7.0000000000000007E-2</v>
      </c>
      <c r="AH30">
        <v>7.0000000000000007E-2</v>
      </c>
      <c r="AI30">
        <v>7.0000000000000007E-2</v>
      </c>
      <c r="AJ30">
        <v>7.0000000000000007E-2</v>
      </c>
      <c r="AK30">
        <v>7.0000000000000007E-2</v>
      </c>
      <c r="AL30">
        <v>7.0000000000000007E-2</v>
      </c>
      <c r="AM30">
        <v>7.0000000000000007E-2</v>
      </c>
      <c r="AN30">
        <v>7.0000000000000007E-2</v>
      </c>
      <c r="AO30">
        <v>7.0000000000000007E-2</v>
      </c>
      <c r="AP30">
        <v>7.0000000000000007E-2</v>
      </c>
      <c r="AQ30">
        <v>7.0000000000000007E-2</v>
      </c>
      <c r="AR30">
        <v>7.0000000000000007E-2</v>
      </c>
      <c r="AS30">
        <v>7.0000000000000007E-2</v>
      </c>
      <c r="AT30">
        <v>7.0000000000000007E-2</v>
      </c>
      <c r="AU30">
        <v>7.0000000000000007E-2</v>
      </c>
      <c r="AV30">
        <v>7.0000000000000007E-2</v>
      </c>
      <c r="AW30">
        <v>7.0000000000000007E-2</v>
      </c>
      <c r="AX30">
        <v>7.0000000000000007E-2</v>
      </c>
      <c r="AY30">
        <v>7.0000000000000007E-2</v>
      </c>
      <c r="AZ30">
        <v>7.0000000000000007E-2</v>
      </c>
      <c r="BA30">
        <v>7.0000000000000007E-2</v>
      </c>
      <c r="BB30">
        <v>7.0000000000000007E-2</v>
      </c>
      <c r="BC30">
        <v>7.0000000000000007E-2</v>
      </c>
      <c r="BD30">
        <v>7.0000000000000007E-2</v>
      </c>
      <c r="BE30">
        <v>7.0000000000000007E-2</v>
      </c>
      <c r="BF30">
        <v>7.0000000000000007E-2</v>
      </c>
      <c r="BG30">
        <v>7.0000000000000007E-2</v>
      </c>
      <c r="BH30">
        <v>7.0000000000000007E-2</v>
      </c>
      <c r="BI30">
        <v>7.0000000000000007E-2</v>
      </c>
      <c r="BJ30">
        <v>7.0000000000000007E-2</v>
      </c>
      <c r="BK30">
        <v>7.0000000000000007E-2</v>
      </c>
      <c r="BL30">
        <v>7.0000000000000007E-2</v>
      </c>
      <c r="BM30">
        <v>7.0000000000000007E-2</v>
      </c>
      <c r="BN30">
        <v>7.0000000000000007E-2</v>
      </c>
      <c r="BO30">
        <v>7.0000000000000007E-2</v>
      </c>
      <c r="BP30">
        <v>7.0000000000000007E-2</v>
      </c>
      <c r="BQ30">
        <v>7.0000000000000007E-2</v>
      </c>
      <c r="BR30">
        <v>7.0000000000000007E-2</v>
      </c>
      <c r="BS30">
        <v>7.0000000000000007E-2</v>
      </c>
      <c r="BT30">
        <v>7.0000000000000007E-2</v>
      </c>
      <c r="BU30">
        <v>7.0000000000000007E-2</v>
      </c>
      <c r="BV30">
        <v>7.0000000000000007E-2</v>
      </c>
      <c r="BW30">
        <v>7.0000000000000007E-2</v>
      </c>
      <c r="BX30">
        <v>7.0000000000000007E-2</v>
      </c>
      <c r="BY30">
        <v>7.0000000000000007E-2</v>
      </c>
      <c r="BZ30">
        <v>7.0000000000000007E-2</v>
      </c>
      <c r="CA30">
        <v>7.0000000000000007E-2</v>
      </c>
      <c r="CB30">
        <v>7.0000000000000007E-2</v>
      </c>
      <c r="CC30">
        <v>7.0000000000000007E-2</v>
      </c>
      <c r="CD30">
        <v>7.0000000000000007E-2</v>
      </c>
      <c r="CE30">
        <v>7.0000000000000007E-2</v>
      </c>
      <c r="CF30">
        <v>7.0000000000000007E-2</v>
      </c>
      <c r="CG30">
        <v>7.0000000000000007E-2</v>
      </c>
      <c r="CH30">
        <v>7.0000000000000007E-2</v>
      </c>
      <c r="CI30">
        <v>7.0000000000000007E-2</v>
      </c>
      <c r="CJ30">
        <v>7.0000000000000007E-2</v>
      </c>
      <c r="CK30">
        <v>7.0000000000000007E-2</v>
      </c>
      <c r="CL30">
        <v>7.0000000000000007E-2</v>
      </c>
      <c r="CM30">
        <v>7.0000000000000007E-2</v>
      </c>
      <c r="CN30">
        <v>7.0000000000000007E-2</v>
      </c>
      <c r="CO30">
        <v>7.0000000000000007E-2</v>
      </c>
      <c r="CP30">
        <v>7.0000000000000007E-2</v>
      </c>
      <c r="CQ30">
        <v>7.0000000000000007E-2</v>
      </c>
      <c r="CR30">
        <v>7.0000000000000007E-2</v>
      </c>
      <c r="CS30">
        <v>7.0000000000000007E-2</v>
      </c>
      <c r="CT30">
        <v>7.0000000000000007E-2</v>
      </c>
      <c r="CU30">
        <v>7.0000000000000007E-2</v>
      </c>
      <c r="CV30">
        <v>7.0000000000000007E-2</v>
      </c>
      <c r="CW30">
        <v>7.0000000000000007E-2</v>
      </c>
      <c r="CX30">
        <v>7.0000000000000007E-2</v>
      </c>
      <c r="CY30">
        <v>7.0000000000000007E-2</v>
      </c>
      <c r="CZ30">
        <v>7.0000000000000007E-2</v>
      </c>
      <c r="DA30">
        <v>7.0000000000000007E-2</v>
      </c>
      <c r="DB30">
        <v>7.0000000000000007E-2</v>
      </c>
      <c r="DC30">
        <v>7.0000000000000007E-2</v>
      </c>
      <c r="DD30">
        <v>7.0000000000000007E-2</v>
      </c>
      <c r="DE30">
        <v>7.0000000000000007E-2</v>
      </c>
      <c r="DF30">
        <v>7.0000000000000007E-2</v>
      </c>
      <c r="DG30">
        <v>7.0000000000000007E-2</v>
      </c>
      <c r="DH30">
        <v>7.0000000000000007E-2</v>
      </c>
      <c r="DI30">
        <v>7.0000000000000007E-2</v>
      </c>
      <c r="DJ30">
        <v>7.0000000000000007E-2</v>
      </c>
      <c r="DK30">
        <v>7.0000000000000007E-2</v>
      </c>
      <c r="DL30">
        <v>7.0000000000000007E-2</v>
      </c>
      <c r="DM30">
        <v>7.0000000000000007E-2</v>
      </c>
      <c r="DN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  <c r="E31">
        <v>7.0000000000000007E-2</v>
      </c>
      <c r="F31">
        <v>7.0000000000000007E-2</v>
      </c>
      <c r="G31">
        <v>7.0000000000000007E-2</v>
      </c>
      <c r="H31">
        <v>7.0000000000000007E-2</v>
      </c>
      <c r="I31">
        <v>7.0000000000000007E-2</v>
      </c>
      <c r="J31">
        <v>7.0000000000000007E-2</v>
      </c>
      <c r="K31">
        <v>7.0000000000000007E-2</v>
      </c>
      <c r="L31">
        <v>7.0000000000000007E-2</v>
      </c>
      <c r="M31">
        <v>7.0000000000000007E-2</v>
      </c>
      <c r="N31">
        <v>7.0000000000000007E-2</v>
      </c>
      <c r="O31">
        <v>7.0000000000000007E-2</v>
      </c>
      <c r="P31">
        <v>7.0000000000000007E-2</v>
      </c>
      <c r="Q31">
        <v>7.0000000000000007E-2</v>
      </c>
      <c r="R31">
        <v>7.0000000000000007E-2</v>
      </c>
      <c r="S31">
        <v>7.0000000000000007E-2</v>
      </c>
      <c r="T31">
        <v>7.0000000000000007E-2</v>
      </c>
      <c r="U31">
        <v>7.0000000000000007E-2</v>
      </c>
      <c r="V31">
        <v>7.0000000000000007E-2</v>
      </c>
      <c r="W31">
        <v>7.0000000000000007E-2</v>
      </c>
      <c r="X31">
        <v>7.0000000000000007E-2</v>
      </c>
      <c r="Y31">
        <v>7.0000000000000007E-2</v>
      </c>
      <c r="Z31">
        <v>7.0000000000000007E-2</v>
      </c>
      <c r="AA31">
        <v>7.0000000000000007E-2</v>
      </c>
      <c r="AB31">
        <v>7.0000000000000007E-2</v>
      </c>
      <c r="AC31">
        <v>7.0000000000000007E-2</v>
      </c>
      <c r="AD31">
        <v>7.0000000000000007E-2</v>
      </c>
      <c r="AE31">
        <v>7.0000000000000007E-2</v>
      </c>
      <c r="AF31">
        <v>7.0000000000000007E-2</v>
      </c>
      <c r="AG31">
        <v>7.0000000000000007E-2</v>
      </c>
      <c r="AH31">
        <v>7.0000000000000007E-2</v>
      </c>
      <c r="AI31">
        <v>7.0000000000000007E-2</v>
      </c>
      <c r="AJ31">
        <v>7.0000000000000007E-2</v>
      </c>
      <c r="AK31">
        <v>7.0000000000000007E-2</v>
      </c>
      <c r="AL31">
        <v>7.0000000000000007E-2</v>
      </c>
      <c r="AM31">
        <v>7.0000000000000007E-2</v>
      </c>
      <c r="AN31">
        <v>7.0000000000000007E-2</v>
      </c>
      <c r="AO31">
        <v>7.0000000000000007E-2</v>
      </c>
      <c r="AP31">
        <v>7.0000000000000007E-2</v>
      </c>
      <c r="AQ31">
        <v>7.0000000000000007E-2</v>
      </c>
      <c r="AR31">
        <v>7.0000000000000007E-2</v>
      </c>
      <c r="AS31">
        <v>7.0000000000000007E-2</v>
      </c>
      <c r="AT31">
        <v>7.0000000000000007E-2</v>
      </c>
      <c r="AU31">
        <v>7.0000000000000007E-2</v>
      </c>
      <c r="AV31">
        <v>7.0000000000000007E-2</v>
      </c>
      <c r="AW31">
        <v>7.0000000000000007E-2</v>
      </c>
      <c r="AX31">
        <v>7.0000000000000007E-2</v>
      </c>
      <c r="AY31">
        <v>7.0000000000000007E-2</v>
      </c>
      <c r="AZ31">
        <v>7.0000000000000007E-2</v>
      </c>
      <c r="BA31">
        <v>7.0000000000000007E-2</v>
      </c>
      <c r="BB31">
        <v>7.0000000000000007E-2</v>
      </c>
      <c r="BC31">
        <v>7.0000000000000007E-2</v>
      </c>
      <c r="BD31">
        <v>7.0000000000000007E-2</v>
      </c>
      <c r="BE31">
        <v>7.0000000000000007E-2</v>
      </c>
      <c r="BF31">
        <v>7.0000000000000007E-2</v>
      </c>
      <c r="BG31">
        <v>7.0000000000000007E-2</v>
      </c>
      <c r="BH31">
        <v>7.0000000000000007E-2</v>
      </c>
      <c r="BI31">
        <v>7.0000000000000007E-2</v>
      </c>
      <c r="BJ31">
        <v>7.0000000000000007E-2</v>
      </c>
      <c r="BK31">
        <v>7.0000000000000007E-2</v>
      </c>
      <c r="BL31">
        <v>7.0000000000000007E-2</v>
      </c>
      <c r="BM31">
        <v>7.0000000000000007E-2</v>
      </c>
      <c r="BN31">
        <v>7.0000000000000007E-2</v>
      </c>
      <c r="BO31">
        <v>7.0000000000000007E-2</v>
      </c>
      <c r="BP31">
        <v>7.0000000000000007E-2</v>
      </c>
      <c r="BQ31">
        <v>7.0000000000000007E-2</v>
      </c>
      <c r="BR31">
        <v>7.0000000000000007E-2</v>
      </c>
      <c r="BS31">
        <v>7.0000000000000007E-2</v>
      </c>
      <c r="BT31">
        <v>7.0000000000000007E-2</v>
      </c>
      <c r="BU31">
        <v>7.0000000000000007E-2</v>
      </c>
      <c r="BV31">
        <v>7.0000000000000007E-2</v>
      </c>
      <c r="BW31">
        <v>7.0000000000000007E-2</v>
      </c>
      <c r="BX31">
        <v>7.0000000000000007E-2</v>
      </c>
      <c r="BY31">
        <v>7.0000000000000007E-2</v>
      </c>
      <c r="BZ31">
        <v>7.0000000000000007E-2</v>
      </c>
      <c r="CA31">
        <v>7.0000000000000007E-2</v>
      </c>
      <c r="CB31">
        <v>7.0000000000000007E-2</v>
      </c>
      <c r="CC31">
        <v>7.0000000000000007E-2</v>
      </c>
      <c r="CD31">
        <v>7.0000000000000007E-2</v>
      </c>
      <c r="CE31">
        <v>7.0000000000000007E-2</v>
      </c>
      <c r="CF31">
        <v>7.0000000000000007E-2</v>
      </c>
      <c r="CG31">
        <v>7.0000000000000007E-2</v>
      </c>
      <c r="CH31">
        <v>7.0000000000000007E-2</v>
      </c>
      <c r="CI31">
        <v>7.0000000000000007E-2</v>
      </c>
      <c r="CJ31">
        <v>7.0000000000000007E-2</v>
      </c>
      <c r="CK31">
        <v>7.0000000000000007E-2</v>
      </c>
      <c r="CL31">
        <v>7.0000000000000007E-2</v>
      </c>
      <c r="CM31">
        <v>7.0000000000000007E-2</v>
      </c>
      <c r="CN31">
        <v>7.0000000000000007E-2</v>
      </c>
      <c r="CO31">
        <v>7.0000000000000007E-2</v>
      </c>
      <c r="CP31">
        <v>7.0000000000000007E-2</v>
      </c>
      <c r="CQ31">
        <v>7.0000000000000007E-2</v>
      </c>
      <c r="CR31">
        <v>7.0000000000000007E-2</v>
      </c>
      <c r="CS31">
        <v>7.0000000000000007E-2</v>
      </c>
      <c r="CT31">
        <v>7.0000000000000007E-2</v>
      </c>
      <c r="CU31">
        <v>7.0000000000000007E-2</v>
      </c>
      <c r="CV31">
        <v>7.0000000000000007E-2</v>
      </c>
      <c r="CW31">
        <v>7.0000000000000007E-2</v>
      </c>
      <c r="CX31">
        <v>7.0000000000000007E-2</v>
      </c>
      <c r="CY31">
        <v>7.0000000000000007E-2</v>
      </c>
      <c r="CZ31">
        <v>7.0000000000000007E-2</v>
      </c>
      <c r="DA31">
        <v>7.0000000000000007E-2</v>
      </c>
      <c r="DB31">
        <v>7.0000000000000007E-2</v>
      </c>
      <c r="DC31">
        <v>7.0000000000000007E-2</v>
      </c>
      <c r="DD31">
        <v>7.0000000000000007E-2</v>
      </c>
      <c r="DE31">
        <v>7.0000000000000007E-2</v>
      </c>
      <c r="DF31">
        <v>7.0000000000000007E-2</v>
      </c>
      <c r="DG31">
        <v>7.0000000000000007E-2</v>
      </c>
      <c r="DH31">
        <v>7.0000000000000007E-2</v>
      </c>
      <c r="DI31">
        <v>7.0000000000000007E-2</v>
      </c>
      <c r="DJ31">
        <v>7.0000000000000007E-2</v>
      </c>
      <c r="DK31">
        <v>7.0000000000000007E-2</v>
      </c>
      <c r="DL31">
        <v>7.0000000000000007E-2</v>
      </c>
      <c r="DM31">
        <v>7.0000000000000007E-2</v>
      </c>
      <c r="DN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  <c r="E32">
        <v>7.0000000000000007E-2</v>
      </c>
      <c r="F32">
        <v>7.0000000000000007E-2</v>
      </c>
      <c r="G32">
        <v>7.0000000000000007E-2</v>
      </c>
      <c r="H32">
        <v>7.0000000000000007E-2</v>
      </c>
      <c r="I32">
        <v>7.0000000000000007E-2</v>
      </c>
      <c r="J32">
        <v>7.0000000000000007E-2</v>
      </c>
      <c r="K32">
        <v>7.0000000000000007E-2</v>
      </c>
      <c r="L32">
        <v>7.0000000000000007E-2</v>
      </c>
      <c r="M32">
        <v>7.0000000000000007E-2</v>
      </c>
      <c r="N32">
        <v>7.0000000000000007E-2</v>
      </c>
      <c r="O32">
        <v>7.0000000000000007E-2</v>
      </c>
      <c r="P32">
        <v>7.0000000000000007E-2</v>
      </c>
      <c r="Q32">
        <v>7.0000000000000007E-2</v>
      </c>
      <c r="R32">
        <v>7.0000000000000007E-2</v>
      </c>
      <c r="S32">
        <v>7.0000000000000007E-2</v>
      </c>
      <c r="T32">
        <v>7.0000000000000007E-2</v>
      </c>
      <c r="U32">
        <v>7.0000000000000007E-2</v>
      </c>
      <c r="V32">
        <v>7.0000000000000007E-2</v>
      </c>
      <c r="W32">
        <v>7.0000000000000007E-2</v>
      </c>
      <c r="X32">
        <v>7.0000000000000007E-2</v>
      </c>
      <c r="Y32">
        <v>7.0000000000000007E-2</v>
      </c>
      <c r="Z32">
        <v>7.0000000000000007E-2</v>
      </c>
      <c r="AA32">
        <v>7.0000000000000007E-2</v>
      </c>
      <c r="AB32">
        <v>7.0000000000000007E-2</v>
      </c>
      <c r="AC32">
        <v>7.0000000000000007E-2</v>
      </c>
      <c r="AD32">
        <v>7.0000000000000007E-2</v>
      </c>
      <c r="AE32">
        <v>7.0000000000000007E-2</v>
      </c>
      <c r="AF32">
        <v>7.0000000000000007E-2</v>
      </c>
      <c r="AG32">
        <v>7.0000000000000007E-2</v>
      </c>
      <c r="AH32">
        <v>7.0000000000000007E-2</v>
      </c>
      <c r="AI32">
        <v>7.0000000000000007E-2</v>
      </c>
      <c r="AJ32">
        <v>7.0000000000000007E-2</v>
      </c>
      <c r="AK32">
        <v>7.0000000000000007E-2</v>
      </c>
      <c r="AL32">
        <v>7.0000000000000007E-2</v>
      </c>
      <c r="AM32">
        <v>7.0000000000000007E-2</v>
      </c>
      <c r="AN32">
        <v>7.0000000000000007E-2</v>
      </c>
      <c r="AO32">
        <v>7.0000000000000007E-2</v>
      </c>
      <c r="AP32">
        <v>7.0000000000000007E-2</v>
      </c>
      <c r="AQ32">
        <v>7.0000000000000007E-2</v>
      </c>
      <c r="AR32">
        <v>7.0000000000000007E-2</v>
      </c>
      <c r="AS32">
        <v>7.0000000000000007E-2</v>
      </c>
      <c r="AT32">
        <v>7.0000000000000007E-2</v>
      </c>
      <c r="AU32">
        <v>7.0000000000000007E-2</v>
      </c>
      <c r="AV32">
        <v>7.0000000000000007E-2</v>
      </c>
      <c r="AW32">
        <v>7.0000000000000007E-2</v>
      </c>
      <c r="AX32">
        <v>7.0000000000000007E-2</v>
      </c>
      <c r="AY32">
        <v>7.0000000000000007E-2</v>
      </c>
      <c r="AZ32">
        <v>7.0000000000000007E-2</v>
      </c>
      <c r="BA32">
        <v>7.0000000000000007E-2</v>
      </c>
      <c r="BB32">
        <v>7.0000000000000007E-2</v>
      </c>
      <c r="BC32">
        <v>7.0000000000000007E-2</v>
      </c>
      <c r="BD32">
        <v>7.0000000000000007E-2</v>
      </c>
      <c r="BE32">
        <v>7.0000000000000007E-2</v>
      </c>
      <c r="BF32">
        <v>7.0000000000000007E-2</v>
      </c>
      <c r="BG32">
        <v>7.0000000000000007E-2</v>
      </c>
      <c r="BH32">
        <v>7.0000000000000007E-2</v>
      </c>
      <c r="BI32">
        <v>7.0000000000000007E-2</v>
      </c>
      <c r="BJ32">
        <v>7.0000000000000007E-2</v>
      </c>
      <c r="BK32">
        <v>7.0000000000000007E-2</v>
      </c>
      <c r="BL32">
        <v>7.0000000000000007E-2</v>
      </c>
      <c r="BM32">
        <v>7.0000000000000007E-2</v>
      </c>
      <c r="BN32">
        <v>7.0000000000000007E-2</v>
      </c>
      <c r="BO32">
        <v>7.0000000000000007E-2</v>
      </c>
      <c r="BP32">
        <v>7.0000000000000007E-2</v>
      </c>
      <c r="BQ32">
        <v>7.0000000000000007E-2</v>
      </c>
      <c r="BR32">
        <v>7.0000000000000007E-2</v>
      </c>
      <c r="BS32">
        <v>7.0000000000000007E-2</v>
      </c>
      <c r="BT32">
        <v>7.0000000000000007E-2</v>
      </c>
      <c r="BU32">
        <v>7.0000000000000007E-2</v>
      </c>
      <c r="BV32">
        <v>7.0000000000000007E-2</v>
      </c>
      <c r="BW32">
        <v>7.0000000000000007E-2</v>
      </c>
      <c r="BX32">
        <v>7.0000000000000007E-2</v>
      </c>
      <c r="BY32">
        <v>7.0000000000000007E-2</v>
      </c>
      <c r="BZ32">
        <v>7.0000000000000007E-2</v>
      </c>
      <c r="CA32">
        <v>7.0000000000000007E-2</v>
      </c>
      <c r="CB32">
        <v>7.0000000000000007E-2</v>
      </c>
      <c r="CC32">
        <v>7.0000000000000007E-2</v>
      </c>
      <c r="CD32">
        <v>7.0000000000000007E-2</v>
      </c>
      <c r="CE32">
        <v>7.0000000000000007E-2</v>
      </c>
      <c r="CF32">
        <v>7.0000000000000007E-2</v>
      </c>
      <c r="CG32">
        <v>7.0000000000000007E-2</v>
      </c>
      <c r="CH32">
        <v>7.0000000000000007E-2</v>
      </c>
      <c r="CI32">
        <v>7.0000000000000007E-2</v>
      </c>
      <c r="CJ32">
        <v>7.0000000000000007E-2</v>
      </c>
      <c r="CK32">
        <v>7.0000000000000007E-2</v>
      </c>
      <c r="CL32">
        <v>7.0000000000000007E-2</v>
      </c>
      <c r="CM32">
        <v>7.0000000000000007E-2</v>
      </c>
      <c r="CN32">
        <v>7.0000000000000007E-2</v>
      </c>
      <c r="CO32">
        <v>7.0000000000000007E-2</v>
      </c>
      <c r="CP32">
        <v>7.0000000000000007E-2</v>
      </c>
      <c r="CQ32">
        <v>7.0000000000000007E-2</v>
      </c>
      <c r="CR32">
        <v>7.0000000000000007E-2</v>
      </c>
      <c r="CS32">
        <v>7.0000000000000007E-2</v>
      </c>
      <c r="CT32">
        <v>7.0000000000000007E-2</v>
      </c>
      <c r="CU32">
        <v>7.0000000000000007E-2</v>
      </c>
      <c r="CV32">
        <v>7.0000000000000007E-2</v>
      </c>
      <c r="CW32">
        <v>7.0000000000000007E-2</v>
      </c>
      <c r="CX32">
        <v>7.0000000000000007E-2</v>
      </c>
      <c r="CY32">
        <v>7.0000000000000007E-2</v>
      </c>
      <c r="CZ32">
        <v>7.0000000000000007E-2</v>
      </c>
      <c r="DA32">
        <v>7.0000000000000007E-2</v>
      </c>
      <c r="DB32">
        <v>7.0000000000000007E-2</v>
      </c>
      <c r="DC32">
        <v>7.0000000000000007E-2</v>
      </c>
      <c r="DD32">
        <v>7.0000000000000007E-2</v>
      </c>
      <c r="DE32">
        <v>7.0000000000000007E-2</v>
      </c>
      <c r="DF32">
        <v>7.0000000000000007E-2</v>
      </c>
      <c r="DG32">
        <v>7.0000000000000007E-2</v>
      </c>
      <c r="DH32">
        <v>7.0000000000000007E-2</v>
      </c>
      <c r="DI32">
        <v>7.0000000000000007E-2</v>
      </c>
      <c r="DJ32">
        <v>7.0000000000000007E-2</v>
      </c>
      <c r="DK32">
        <v>7.0000000000000007E-2</v>
      </c>
      <c r="DL32">
        <v>7.0000000000000007E-2</v>
      </c>
      <c r="DM32">
        <v>7.0000000000000007E-2</v>
      </c>
      <c r="DN32">
        <v>7.0000000000000007E-2</v>
      </c>
    </row>
    <row r="33" spans="1:121" x14ac:dyDescent="0.3">
      <c r="A33" t="s">
        <v>30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</row>
    <row r="34" spans="1:121" x14ac:dyDescent="0.3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</row>
    <row r="35" spans="1:121" x14ac:dyDescent="0.3">
      <c r="A35" t="s">
        <v>32</v>
      </c>
      <c r="B35" s="3">
        <f>B40/1000/24/INDEX($B$58:$C$58,1,MATCH(B$43,$B$53:$C$53,0))/INDEX($B$57:$C$57,1,MATCH(B$43,$B$53:$C$53,0))/INDEX($B$54:$C$54,1,MATCH(B$43,$B$53:$C$53,0))-B47</f>
        <v>0.149826348600263</v>
      </c>
      <c r="C35" s="3">
        <f t="shared" ref="C35:BN35" si="18">C40/1000/24/INDEX($B$58:$C$58,1,MATCH(C$43,$B$53:$C$53,0))/INDEX($B$57:$C$57,1,MATCH(C$43,$B$53:$C$53,0))/INDEX($B$54:$C$54,1,MATCH(C$43,$B$53:$C$53,0))-C47</f>
        <v>0.1170632486941007</v>
      </c>
      <c r="D35" s="3">
        <f t="shared" si="18"/>
        <v>0.12100016622882466</v>
      </c>
      <c r="E35" s="3">
        <f t="shared" si="18"/>
        <v>8.5164030426318371E-2</v>
      </c>
      <c r="F35" s="3">
        <f t="shared" si="18"/>
        <v>0.13710630363753351</v>
      </c>
      <c r="G35" s="3">
        <f t="shared" si="18"/>
        <v>0.1515259860219268</v>
      </c>
      <c r="H35" s="3">
        <f t="shared" si="18"/>
        <v>0.12119220429473325</v>
      </c>
      <c r="I35" s="3">
        <f t="shared" si="18"/>
        <v>0.12050609951281162</v>
      </c>
      <c r="J35" s="3">
        <f t="shared" si="18"/>
        <v>0.16158485070741602</v>
      </c>
      <c r="K35" s="3">
        <f t="shared" si="18"/>
        <v>0.19092325625586401</v>
      </c>
      <c r="L35" s="3">
        <f t="shared" si="18"/>
        <v>0.14635893713966916</v>
      </c>
      <c r="M35" s="3">
        <f t="shared" si="18"/>
        <v>0.1145472249540487</v>
      </c>
      <c r="N35" s="3">
        <f t="shared" si="18"/>
        <v>0.12074374354175088</v>
      </c>
      <c r="O35" s="3">
        <f t="shared" si="18"/>
        <v>0.15664949287524343</v>
      </c>
      <c r="P35" s="3">
        <f t="shared" si="18"/>
        <v>0.1479272510584452</v>
      </c>
      <c r="Q35" s="3">
        <f t="shared" si="18"/>
        <v>0.13354975359151375</v>
      </c>
      <c r="R35" s="3">
        <f t="shared" si="18"/>
        <v>0.21000170948902491</v>
      </c>
      <c r="S35" s="3">
        <f t="shared" si="18"/>
        <v>0.15119105390077733</v>
      </c>
      <c r="T35" s="3">
        <f t="shared" si="18"/>
        <v>0.19882135028487713</v>
      </c>
      <c r="U35" s="3">
        <f t="shared" si="18"/>
        <v>0.23224559938318923</v>
      </c>
      <c r="V35" s="3">
        <f t="shared" si="18"/>
        <v>0.11450881897603481</v>
      </c>
      <c r="W35" s="3">
        <f t="shared" si="18"/>
        <v>4.3480196790193264E-2</v>
      </c>
      <c r="X35" s="3">
        <f t="shared" si="18"/>
        <v>4.2020466393329022E-2</v>
      </c>
      <c r="Y35" s="3">
        <f t="shared" si="18"/>
        <v>6.878894452768114E-2</v>
      </c>
      <c r="Z35" s="3">
        <f t="shared" si="18"/>
        <v>8.2101796053925133E-2</v>
      </c>
      <c r="AA35" s="3">
        <f t="shared" si="18"/>
        <v>6.6283329477450359E-2</v>
      </c>
      <c r="AB35" s="3">
        <f t="shared" si="18"/>
        <v>6.4091553949271116E-2</v>
      </c>
      <c r="AC35" s="3">
        <f t="shared" si="18"/>
        <v>3.7310211856539544E-2</v>
      </c>
      <c r="AD35" s="3">
        <f t="shared" si="18"/>
        <v>9.6825486791511275E-2</v>
      </c>
      <c r="AE35" s="3">
        <f t="shared" si="18"/>
        <v>0.13990403996498368</v>
      </c>
      <c r="AF35" s="3">
        <f t="shared" si="18"/>
        <v>0.23019560107166159</v>
      </c>
      <c r="AG35" s="3">
        <f t="shared" si="18"/>
        <v>0.15983061392203413</v>
      </c>
      <c r="AH35" s="3">
        <f t="shared" si="18"/>
        <v>0.24960401610142549</v>
      </c>
      <c r="AI35" s="3">
        <f t="shared" si="18"/>
        <v>0.24960401610142549</v>
      </c>
      <c r="AJ35" s="3">
        <f t="shared" si="18"/>
        <v>0.160831917822881</v>
      </c>
      <c r="AK35" s="3">
        <f t="shared" si="18"/>
        <v>0.24105092796078334</v>
      </c>
      <c r="AL35" s="3">
        <f t="shared" si="18"/>
        <v>0.17568983514657432</v>
      </c>
      <c r="AM35" s="3">
        <f t="shared" si="18"/>
        <v>0.19066829877954522</v>
      </c>
      <c r="AN35" s="3">
        <f t="shared" si="18"/>
        <v>0.21486769029298572</v>
      </c>
      <c r="AO35" s="3">
        <f t="shared" si="18"/>
        <v>5.1737963596011363E-2</v>
      </c>
      <c r="AP35" s="3">
        <f t="shared" si="18"/>
        <v>6.8983951467162338E-2</v>
      </c>
      <c r="AQ35" s="3">
        <f t="shared" si="18"/>
        <v>6.2308107868738721E-2</v>
      </c>
      <c r="AR35" s="3">
        <f t="shared" si="18"/>
        <v>0.11368284693787058</v>
      </c>
      <c r="AS35" s="3">
        <f t="shared" si="18"/>
        <v>0.14898656433292193</v>
      </c>
      <c r="AT35" s="3">
        <f t="shared" si="18"/>
        <v>7.234199054612292E-2</v>
      </c>
      <c r="AU35" s="3">
        <f t="shared" si="18"/>
        <v>5.7476162782203286E-2</v>
      </c>
      <c r="AV35" s="3">
        <f t="shared" si="18"/>
        <v>3.9167737668306488E-2</v>
      </c>
      <c r="AW35" s="3">
        <f t="shared" si="18"/>
        <v>7.3045456335879153E-2</v>
      </c>
      <c r="AX35" s="3">
        <f t="shared" si="18"/>
        <v>9.3899760001858901E-2</v>
      </c>
      <c r="AY35" s="3">
        <f t="shared" si="18"/>
        <v>7.3787207815071684E-2</v>
      </c>
      <c r="AZ35" s="3">
        <f t="shared" si="18"/>
        <v>5.4106312542185016E-2</v>
      </c>
      <c r="BA35" s="3">
        <f t="shared" si="18"/>
        <v>0.21972296736072652</v>
      </c>
      <c r="BB35" s="3">
        <f t="shared" si="18"/>
        <v>0.21972296736072652</v>
      </c>
      <c r="BC35" s="3">
        <f t="shared" si="18"/>
        <v>0.15380607718739123</v>
      </c>
      <c r="BD35" s="3">
        <f t="shared" si="18"/>
        <v>0.17613331528969889</v>
      </c>
      <c r="BE35" s="3">
        <f t="shared" si="18"/>
        <v>0.14530514135691905</v>
      </c>
      <c r="BF35" s="3">
        <f t="shared" si="18"/>
        <v>0.21795771201678804</v>
      </c>
      <c r="BG35" s="3">
        <f t="shared" si="18"/>
        <v>0.1585144491537267</v>
      </c>
      <c r="BH35" s="3">
        <f t="shared" si="18"/>
        <v>0.23360024093500492</v>
      </c>
      <c r="BI35" s="3">
        <f t="shared" si="18"/>
        <v>0.21182122055552974</v>
      </c>
      <c r="BJ35" s="3">
        <f t="shared" si="18"/>
        <v>0.21147224754571833</v>
      </c>
      <c r="BK35" s="3">
        <f t="shared" si="18"/>
        <v>0.19795653379307823</v>
      </c>
      <c r="BL35" s="3">
        <f t="shared" si="18"/>
        <v>0.20619286978192267</v>
      </c>
      <c r="BM35" s="3">
        <f t="shared" si="18"/>
        <v>0.23877342772164817</v>
      </c>
      <c r="BN35" s="3">
        <f t="shared" si="18"/>
        <v>0.25309410491459328</v>
      </c>
      <c r="BO35" s="3">
        <f t="shared" ref="BO35:DN35" si="19">BO40/1000/24/INDEX($B$58:$C$58,1,MATCH(BO$43,$B$53:$C$53,0))/INDEX($B$57:$C$57,1,MATCH(BO$43,$B$53:$C$53,0))/INDEX($B$54:$C$54,1,MATCH(BO$43,$B$53:$C$53,0))-BO47</f>
        <v>0.1751437276524693</v>
      </c>
      <c r="BP35" s="3">
        <f t="shared" si="19"/>
        <v>0.23656145873566098</v>
      </c>
      <c r="BQ35" s="3">
        <f t="shared" si="19"/>
        <v>0.22136162344521476</v>
      </c>
      <c r="BR35" s="3">
        <f t="shared" si="19"/>
        <v>0.18446801953767916</v>
      </c>
      <c r="BS35" s="3">
        <f t="shared" si="19"/>
        <v>0.22540103967026226</v>
      </c>
      <c r="BT35" s="3">
        <f t="shared" si="19"/>
        <v>0.14038253631875963</v>
      </c>
      <c r="BU35" s="3">
        <f t="shared" si="19"/>
        <v>0.29493359992866686</v>
      </c>
      <c r="BV35" s="3">
        <f t="shared" si="19"/>
        <v>0.17241576748779514</v>
      </c>
      <c r="BW35" s="3">
        <f t="shared" si="19"/>
        <v>0.11444982542193412</v>
      </c>
      <c r="BX35" s="3">
        <f t="shared" si="19"/>
        <v>0.3448315349345018</v>
      </c>
      <c r="BY35" s="3">
        <f t="shared" si="19"/>
        <v>0.45977537991266926</v>
      </c>
      <c r="BZ35" s="3">
        <f t="shared" si="19"/>
        <v>0.40230345742358542</v>
      </c>
      <c r="CA35" s="3">
        <f t="shared" si="19"/>
        <v>0.28735961244541725</v>
      </c>
      <c r="CB35" s="3">
        <f t="shared" si="19"/>
        <v>0.45977537991266926</v>
      </c>
      <c r="CC35" s="3">
        <f t="shared" si="19"/>
        <v>0.3448315349345018</v>
      </c>
      <c r="CD35" s="3">
        <f t="shared" si="19"/>
        <v>0.45977537991266926</v>
      </c>
      <c r="CE35" s="3">
        <f t="shared" si="19"/>
        <v>0.51724730240175243</v>
      </c>
      <c r="CF35" s="3">
        <f t="shared" si="19"/>
        <v>0.3448315349345018</v>
      </c>
      <c r="CG35" s="3">
        <f t="shared" si="19"/>
        <v>0.45977537991266926</v>
      </c>
      <c r="CH35" s="3">
        <f t="shared" si="19"/>
        <v>0.40230345742358398</v>
      </c>
      <c r="CI35" s="3">
        <f t="shared" si="19"/>
        <v>0.51724730240175243</v>
      </c>
      <c r="CJ35" s="3">
        <f t="shared" si="19"/>
        <v>0.45977537991266737</v>
      </c>
      <c r="CK35" s="3">
        <f t="shared" si="19"/>
        <v>0.45977537991266926</v>
      </c>
      <c r="CL35" s="3">
        <f t="shared" si="19"/>
        <v>0.3448315349345018</v>
      </c>
      <c r="CM35" s="3">
        <f t="shared" si="19"/>
        <v>0.34483153493450214</v>
      </c>
      <c r="CN35" s="3">
        <f t="shared" si="19"/>
        <v>0.55234882649767725</v>
      </c>
      <c r="CO35" s="3">
        <f t="shared" si="19"/>
        <v>0.3433494762019087</v>
      </c>
      <c r="CP35" s="3">
        <f t="shared" si="19"/>
        <v>0.39837413532450194</v>
      </c>
      <c r="CQ35" s="3">
        <f t="shared" si="19"/>
        <v>0.40057438890222846</v>
      </c>
      <c r="CR35" s="3">
        <f t="shared" si="19"/>
        <v>0.39837413532450194</v>
      </c>
      <c r="CS35" s="3">
        <f t="shared" si="19"/>
        <v>0.28612456350159077</v>
      </c>
      <c r="CT35" s="3">
        <f t="shared" si="19"/>
        <v>0.28455295380321466</v>
      </c>
      <c r="CU35" s="3">
        <f t="shared" si="19"/>
        <v>0.51543047243184348</v>
      </c>
      <c r="CV35" s="3">
        <f t="shared" si="19"/>
        <v>0.40057438890222657</v>
      </c>
      <c r="CW35" s="3">
        <f t="shared" si="19"/>
        <v>0.3433494762019087</v>
      </c>
      <c r="CX35" s="3">
        <f t="shared" si="19"/>
        <v>0.30977561854454966</v>
      </c>
      <c r="CY35" s="3">
        <f t="shared" si="19"/>
        <v>0.28612456350159082</v>
      </c>
      <c r="CZ35" s="3">
        <f t="shared" si="19"/>
        <v>0.40057438890222657</v>
      </c>
      <c r="DA35" s="3">
        <f t="shared" si="19"/>
        <v>0.40057438890222657</v>
      </c>
      <c r="DB35" s="3">
        <f t="shared" si="19"/>
        <v>0.3433494762019087</v>
      </c>
      <c r="DC35" s="3">
        <f t="shared" si="19"/>
        <v>0.34334947620191036</v>
      </c>
      <c r="DD35" s="3">
        <f t="shared" si="19"/>
        <v>0.3433494762019087</v>
      </c>
      <c r="DE35" s="3">
        <f t="shared" si="19"/>
        <v>0.40057438890222657</v>
      </c>
      <c r="DF35" s="3">
        <f t="shared" si="19"/>
        <v>0.3433494762019087</v>
      </c>
      <c r="DG35" s="3">
        <f t="shared" si="19"/>
        <v>0.45779930160254489</v>
      </c>
      <c r="DH35" s="3">
        <f t="shared" si="19"/>
        <v>0.45502818739469031</v>
      </c>
      <c r="DI35" s="3">
        <f t="shared" si="19"/>
        <v>0.51724730240175143</v>
      </c>
      <c r="DJ35" s="3">
        <f t="shared" si="19"/>
        <v>0.29109222156698511</v>
      </c>
      <c r="DK35" s="3">
        <f t="shared" si="19"/>
        <v>0.45977537991266743</v>
      </c>
      <c r="DL35" s="3">
        <f t="shared" si="19"/>
        <v>0.45977537991266915</v>
      </c>
      <c r="DM35" s="3">
        <f t="shared" si="19"/>
        <v>0.40230345742358492</v>
      </c>
      <c r="DN35" s="3">
        <f t="shared" si="19"/>
        <v>0.19891284903160864</v>
      </c>
      <c r="DO35" s="3"/>
      <c r="DP35" s="3"/>
      <c r="DQ35" s="3"/>
    </row>
    <row r="36" spans="1:121" x14ac:dyDescent="0.3">
      <c r="A36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</row>
    <row r="37" spans="1:121" x14ac:dyDescent="0.3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</row>
    <row r="38" spans="1:121" x14ac:dyDescent="0.3">
      <c r="A38" t="s">
        <v>487</v>
      </c>
      <c r="B38">
        <f>1-B45</f>
        <v>1</v>
      </c>
      <c r="C38">
        <f t="shared" ref="C38:BN38" si="20">1-C45</f>
        <v>1</v>
      </c>
      <c r="D38">
        <f t="shared" si="20"/>
        <v>1</v>
      </c>
      <c r="E38">
        <f t="shared" si="20"/>
        <v>1</v>
      </c>
      <c r="F38">
        <f t="shared" si="20"/>
        <v>1</v>
      </c>
      <c r="G38">
        <f t="shared" si="20"/>
        <v>1</v>
      </c>
      <c r="H38">
        <f t="shared" si="20"/>
        <v>1</v>
      </c>
      <c r="I38">
        <f t="shared" si="20"/>
        <v>1</v>
      </c>
      <c r="J38">
        <f t="shared" si="20"/>
        <v>1</v>
      </c>
      <c r="K38">
        <f t="shared" si="20"/>
        <v>1</v>
      </c>
      <c r="L38">
        <f t="shared" si="20"/>
        <v>1</v>
      </c>
      <c r="M38">
        <f t="shared" si="20"/>
        <v>1</v>
      </c>
      <c r="N38">
        <f t="shared" si="20"/>
        <v>1</v>
      </c>
      <c r="O38">
        <f t="shared" si="20"/>
        <v>1</v>
      </c>
      <c r="P38">
        <f t="shared" si="20"/>
        <v>1</v>
      </c>
      <c r="Q38">
        <f t="shared" si="20"/>
        <v>1</v>
      </c>
      <c r="R38">
        <f t="shared" si="20"/>
        <v>1</v>
      </c>
      <c r="S38">
        <f t="shared" si="20"/>
        <v>1</v>
      </c>
      <c r="T38">
        <f t="shared" si="20"/>
        <v>1</v>
      </c>
      <c r="U38">
        <f t="shared" si="20"/>
        <v>1</v>
      </c>
      <c r="V38">
        <f t="shared" si="20"/>
        <v>1</v>
      </c>
      <c r="W38">
        <f t="shared" si="20"/>
        <v>1</v>
      </c>
      <c r="X38">
        <f t="shared" si="20"/>
        <v>1</v>
      </c>
      <c r="Y38">
        <f t="shared" si="20"/>
        <v>1</v>
      </c>
      <c r="Z38">
        <f t="shared" si="20"/>
        <v>1</v>
      </c>
      <c r="AA38">
        <f t="shared" si="20"/>
        <v>1</v>
      </c>
      <c r="AB38">
        <f t="shared" si="20"/>
        <v>1</v>
      </c>
      <c r="AC38">
        <f t="shared" si="20"/>
        <v>1</v>
      </c>
      <c r="AD38">
        <f t="shared" si="20"/>
        <v>1</v>
      </c>
      <c r="AE38">
        <f t="shared" si="20"/>
        <v>1</v>
      </c>
      <c r="AF38">
        <f t="shared" si="20"/>
        <v>1</v>
      </c>
      <c r="AG38">
        <f t="shared" si="20"/>
        <v>1</v>
      </c>
      <c r="AH38">
        <f t="shared" si="20"/>
        <v>1</v>
      </c>
      <c r="AI38">
        <f t="shared" si="20"/>
        <v>1</v>
      </c>
      <c r="AJ38">
        <f t="shared" si="20"/>
        <v>1</v>
      </c>
      <c r="AK38">
        <f t="shared" si="20"/>
        <v>1</v>
      </c>
      <c r="AL38">
        <f t="shared" si="20"/>
        <v>1</v>
      </c>
      <c r="AM38">
        <f t="shared" si="20"/>
        <v>1</v>
      </c>
      <c r="AN38">
        <f t="shared" si="20"/>
        <v>1</v>
      </c>
      <c r="AO38">
        <f t="shared" si="20"/>
        <v>1</v>
      </c>
      <c r="AP38">
        <f t="shared" si="20"/>
        <v>1</v>
      </c>
      <c r="AQ38">
        <f t="shared" si="20"/>
        <v>1</v>
      </c>
      <c r="AR38">
        <f t="shared" si="20"/>
        <v>1</v>
      </c>
      <c r="AS38">
        <f t="shared" si="20"/>
        <v>1</v>
      </c>
      <c r="AT38">
        <f t="shared" si="20"/>
        <v>1</v>
      </c>
      <c r="AU38">
        <f t="shared" si="20"/>
        <v>1</v>
      </c>
      <c r="AV38">
        <f t="shared" si="20"/>
        <v>1</v>
      </c>
      <c r="AW38">
        <f t="shared" si="20"/>
        <v>1</v>
      </c>
      <c r="AX38">
        <f t="shared" si="20"/>
        <v>1</v>
      </c>
      <c r="AY38">
        <f t="shared" si="20"/>
        <v>1</v>
      </c>
      <c r="AZ38">
        <f t="shared" si="20"/>
        <v>1</v>
      </c>
      <c r="BA38">
        <f t="shared" si="20"/>
        <v>1</v>
      </c>
      <c r="BB38">
        <f t="shared" si="20"/>
        <v>1</v>
      </c>
      <c r="BC38">
        <f t="shared" si="20"/>
        <v>1</v>
      </c>
      <c r="BD38">
        <f t="shared" si="20"/>
        <v>1</v>
      </c>
      <c r="BE38">
        <f t="shared" si="20"/>
        <v>1</v>
      </c>
      <c r="BF38">
        <f t="shared" si="20"/>
        <v>1</v>
      </c>
      <c r="BG38">
        <f t="shared" si="20"/>
        <v>1</v>
      </c>
      <c r="BH38">
        <f t="shared" si="20"/>
        <v>1</v>
      </c>
      <c r="BI38">
        <f t="shared" si="20"/>
        <v>1</v>
      </c>
      <c r="BJ38">
        <f t="shared" si="20"/>
        <v>1</v>
      </c>
      <c r="BK38">
        <f t="shared" si="20"/>
        <v>1</v>
      </c>
      <c r="BL38">
        <f t="shared" si="20"/>
        <v>1</v>
      </c>
      <c r="BM38">
        <f t="shared" si="20"/>
        <v>1</v>
      </c>
      <c r="BN38">
        <f t="shared" si="20"/>
        <v>1</v>
      </c>
      <c r="BO38">
        <f t="shared" ref="BO38:DN38" si="21">1-BO45</f>
        <v>1</v>
      </c>
      <c r="BP38">
        <f t="shared" si="21"/>
        <v>1</v>
      </c>
      <c r="BQ38">
        <f t="shared" si="21"/>
        <v>1</v>
      </c>
      <c r="BR38">
        <f t="shared" si="21"/>
        <v>1</v>
      </c>
      <c r="BS38">
        <f t="shared" si="21"/>
        <v>1</v>
      </c>
      <c r="BT38">
        <f t="shared" si="21"/>
        <v>1</v>
      </c>
      <c r="BU38">
        <f t="shared" si="21"/>
        <v>1</v>
      </c>
      <c r="BV38">
        <f t="shared" si="21"/>
        <v>1</v>
      </c>
      <c r="BW38">
        <f t="shared" si="21"/>
        <v>1</v>
      </c>
      <c r="BX38">
        <f t="shared" si="21"/>
        <v>1</v>
      </c>
      <c r="BY38">
        <f t="shared" si="21"/>
        <v>0</v>
      </c>
      <c r="BZ38">
        <f t="shared" si="21"/>
        <v>0</v>
      </c>
      <c r="CA38">
        <f t="shared" si="21"/>
        <v>1</v>
      </c>
      <c r="CB38">
        <f t="shared" si="21"/>
        <v>0</v>
      </c>
      <c r="CC38">
        <f t="shared" si="21"/>
        <v>1</v>
      </c>
      <c r="CD38">
        <f t="shared" si="21"/>
        <v>0</v>
      </c>
      <c r="CE38">
        <f t="shared" si="21"/>
        <v>0</v>
      </c>
      <c r="CF38">
        <f t="shared" si="21"/>
        <v>1</v>
      </c>
      <c r="CG38">
        <f t="shared" si="21"/>
        <v>0</v>
      </c>
      <c r="CH38">
        <f t="shared" si="21"/>
        <v>0</v>
      </c>
      <c r="CI38">
        <f t="shared" si="21"/>
        <v>0</v>
      </c>
      <c r="CJ38">
        <f t="shared" si="21"/>
        <v>0</v>
      </c>
      <c r="CK38">
        <f t="shared" si="21"/>
        <v>0</v>
      </c>
      <c r="CL38">
        <f t="shared" si="21"/>
        <v>1</v>
      </c>
      <c r="CM38">
        <f t="shared" si="21"/>
        <v>1</v>
      </c>
      <c r="CN38">
        <f t="shared" si="21"/>
        <v>0</v>
      </c>
      <c r="CO38">
        <f t="shared" si="21"/>
        <v>1</v>
      </c>
      <c r="CP38">
        <f t="shared" si="21"/>
        <v>0</v>
      </c>
      <c r="CQ38">
        <f t="shared" si="21"/>
        <v>0</v>
      </c>
      <c r="CR38">
        <f t="shared" si="21"/>
        <v>0</v>
      </c>
      <c r="CS38">
        <f t="shared" si="21"/>
        <v>1</v>
      </c>
      <c r="CT38">
        <f t="shared" si="21"/>
        <v>1</v>
      </c>
      <c r="CU38">
        <f t="shared" si="21"/>
        <v>0</v>
      </c>
      <c r="CV38">
        <f t="shared" si="21"/>
        <v>0</v>
      </c>
      <c r="CW38">
        <f t="shared" si="21"/>
        <v>1</v>
      </c>
      <c r="CX38">
        <f t="shared" si="21"/>
        <v>1</v>
      </c>
      <c r="CY38">
        <f t="shared" si="21"/>
        <v>1</v>
      </c>
      <c r="CZ38">
        <f t="shared" si="21"/>
        <v>0</v>
      </c>
      <c r="DA38">
        <f t="shared" si="21"/>
        <v>0</v>
      </c>
      <c r="DB38">
        <f t="shared" si="21"/>
        <v>1</v>
      </c>
      <c r="DC38">
        <f t="shared" si="21"/>
        <v>1</v>
      </c>
      <c r="DD38">
        <f t="shared" si="21"/>
        <v>1</v>
      </c>
      <c r="DE38">
        <f t="shared" si="21"/>
        <v>0</v>
      </c>
      <c r="DF38">
        <f t="shared" si="21"/>
        <v>1</v>
      </c>
      <c r="DG38">
        <f t="shared" si="21"/>
        <v>0</v>
      </c>
      <c r="DH38">
        <f t="shared" si="21"/>
        <v>0</v>
      </c>
      <c r="DI38">
        <f t="shared" si="21"/>
        <v>0</v>
      </c>
      <c r="DJ38">
        <f t="shared" si="21"/>
        <v>1</v>
      </c>
      <c r="DK38">
        <f t="shared" si="21"/>
        <v>0</v>
      </c>
      <c r="DL38">
        <f t="shared" si="21"/>
        <v>0</v>
      </c>
      <c r="DM38">
        <f t="shared" si="21"/>
        <v>0</v>
      </c>
      <c r="DN38">
        <f t="shared" si="21"/>
        <v>1</v>
      </c>
    </row>
    <row r="40" spans="1:121" x14ac:dyDescent="0.3">
      <c r="A40" t="s">
        <v>495</v>
      </c>
      <c r="B40">
        <v>204.96244488515975</v>
      </c>
      <c r="C40">
        <v>160.14252421352973</v>
      </c>
      <c r="D40">
        <v>165.52822740103213</v>
      </c>
      <c r="E40">
        <v>116.50439362320353</v>
      </c>
      <c r="F40">
        <v>187.5614233761458</v>
      </c>
      <c r="G40">
        <v>207.28754887799582</v>
      </c>
      <c r="H40">
        <v>165.79093547519508</v>
      </c>
      <c r="I40">
        <v>164.85234413352629</v>
      </c>
      <c r="J40">
        <v>221.0480757677451</v>
      </c>
      <c r="K40">
        <v>261.18301455802197</v>
      </c>
      <c r="L40">
        <v>200.21902600706738</v>
      </c>
      <c r="M40">
        <v>156.70060373713864</v>
      </c>
      <c r="N40">
        <v>165.1774411651152</v>
      </c>
      <c r="O40">
        <v>214.29650625333298</v>
      </c>
      <c r="P40">
        <v>202.36447944795302</v>
      </c>
      <c r="Q40">
        <v>182.69606291319081</v>
      </c>
      <c r="R40">
        <v>287.28233858098605</v>
      </c>
      <c r="S40">
        <v>206.82936173626337</v>
      </c>
      <c r="T40">
        <v>271.98760718971187</v>
      </c>
      <c r="U40">
        <v>317.71197995620281</v>
      </c>
      <c r="V40">
        <v>156.6480643592156</v>
      </c>
      <c r="W40">
        <v>59.480909208984386</v>
      </c>
      <c r="X40">
        <v>57.483998026074104</v>
      </c>
      <c r="Y40">
        <v>94.103276113867807</v>
      </c>
      <c r="Z40">
        <v>112.31525700176955</v>
      </c>
      <c r="AA40">
        <v>90.675594725152081</v>
      </c>
      <c r="AB40">
        <v>87.677245802602869</v>
      </c>
      <c r="AC40">
        <v>51.04036981974609</v>
      </c>
      <c r="AD40">
        <v>132.4572659307874</v>
      </c>
      <c r="AE40">
        <v>191.38872667209768</v>
      </c>
      <c r="AF40">
        <v>314.90758226603305</v>
      </c>
      <c r="AG40">
        <v>218.64827984534264</v>
      </c>
      <c r="AH40">
        <v>341.45829402675002</v>
      </c>
      <c r="AI40">
        <v>341.45829402675002</v>
      </c>
      <c r="AJ40">
        <v>220.01806358170123</v>
      </c>
      <c r="AK40">
        <v>329.75766945035156</v>
      </c>
      <c r="AL40">
        <v>240.34369448051368</v>
      </c>
      <c r="AM40">
        <v>260.83423273041785</v>
      </c>
      <c r="AN40">
        <v>293.93900032080444</v>
      </c>
      <c r="AO40">
        <v>70.777534199343549</v>
      </c>
      <c r="AP40">
        <v>94.370045607078069</v>
      </c>
      <c r="AQ40">
        <v>85.237491564434563</v>
      </c>
      <c r="AR40">
        <v>155.51813461100693</v>
      </c>
      <c r="AS40">
        <v>203.81362000743715</v>
      </c>
      <c r="AT40">
        <v>98.96384306709615</v>
      </c>
      <c r="AU40">
        <v>78.627390686054085</v>
      </c>
      <c r="AV40">
        <v>53.581465130243274</v>
      </c>
      <c r="AW40">
        <v>99.926184267482682</v>
      </c>
      <c r="AX40">
        <v>128.45487168254297</v>
      </c>
      <c r="AY40">
        <v>100.94090029101804</v>
      </c>
      <c r="AZ40">
        <v>74.017435557709092</v>
      </c>
      <c r="BA40">
        <v>300.58101934947382</v>
      </c>
      <c r="BB40">
        <v>300.58101934947382</v>
      </c>
      <c r="BC40">
        <v>210.4067135923512</v>
      </c>
      <c r="BD40">
        <v>240.95037531630805</v>
      </c>
      <c r="BE40">
        <v>198.77743337626524</v>
      </c>
      <c r="BF40">
        <v>298.16615003896601</v>
      </c>
      <c r="BG40">
        <v>216.84776644229814</v>
      </c>
      <c r="BH40">
        <v>319.56512959908673</v>
      </c>
      <c r="BI40">
        <v>289.77142971996466</v>
      </c>
      <c r="BJ40">
        <v>289.29403464254267</v>
      </c>
      <c r="BK40">
        <v>270.80453822893105</v>
      </c>
      <c r="BL40">
        <v>282.07184586167017</v>
      </c>
      <c r="BM40">
        <v>326.64204912321463</v>
      </c>
      <c r="BN40">
        <v>346.23273552316357</v>
      </c>
      <c r="BO40">
        <v>239.59661942857798</v>
      </c>
      <c r="BP40">
        <v>323.61607555038421</v>
      </c>
      <c r="BQ40">
        <v>302.8227008730538</v>
      </c>
      <c r="BR40">
        <v>252.35225072754506</v>
      </c>
      <c r="BS40">
        <v>308.34862226891875</v>
      </c>
      <c r="BT40">
        <v>192.04330968406316</v>
      </c>
      <c r="BU40">
        <v>403.46916470241621</v>
      </c>
      <c r="BV40">
        <v>235.86476992330373</v>
      </c>
      <c r="BW40">
        <v>156.56736117720587</v>
      </c>
      <c r="BX40">
        <v>471.72953979039846</v>
      </c>
      <c r="BY40">
        <v>628.97271972053147</v>
      </c>
      <c r="BZ40">
        <v>550.35112975546474</v>
      </c>
      <c r="CA40">
        <v>393.10794982533082</v>
      </c>
      <c r="CB40">
        <v>628.97271972053147</v>
      </c>
      <c r="CC40">
        <v>471.72953979039846</v>
      </c>
      <c r="CD40">
        <v>628.97271972053147</v>
      </c>
      <c r="CE40">
        <v>707.59430968559718</v>
      </c>
      <c r="CF40">
        <v>471.72953979039846</v>
      </c>
      <c r="CG40">
        <v>628.97271972053147</v>
      </c>
      <c r="CH40">
        <v>550.35112975546269</v>
      </c>
      <c r="CI40">
        <v>707.59430968559718</v>
      </c>
      <c r="CJ40">
        <v>628.97271972052897</v>
      </c>
      <c r="CK40">
        <v>628.97271972053147</v>
      </c>
      <c r="CL40">
        <v>471.72953979039846</v>
      </c>
      <c r="CM40">
        <v>471.72953979039892</v>
      </c>
      <c r="CN40">
        <v>755.61319464882251</v>
      </c>
      <c r="CO40">
        <v>469.70208344421104</v>
      </c>
      <c r="CP40">
        <v>544.97581712391855</v>
      </c>
      <c r="CQ40">
        <v>547.98576401824846</v>
      </c>
      <c r="CR40">
        <v>544.97581712391855</v>
      </c>
      <c r="CS40">
        <v>391.41840287017612</v>
      </c>
      <c r="CT40">
        <v>389.26844080279761</v>
      </c>
      <c r="CU40">
        <v>705.10888628676173</v>
      </c>
      <c r="CV40">
        <v>547.98576401824596</v>
      </c>
      <c r="CW40">
        <v>469.70208344421104</v>
      </c>
      <c r="CX40">
        <v>423.77304616894389</v>
      </c>
      <c r="CY40">
        <v>391.41840287017618</v>
      </c>
      <c r="CZ40">
        <v>547.98576401824596</v>
      </c>
      <c r="DA40">
        <v>547.98576401824596</v>
      </c>
      <c r="DB40">
        <v>469.70208344421104</v>
      </c>
      <c r="DC40">
        <v>469.70208344421332</v>
      </c>
      <c r="DD40">
        <v>469.70208344421104</v>
      </c>
      <c r="DE40">
        <v>547.98576401824596</v>
      </c>
      <c r="DF40">
        <v>469.70208344421104</v>
      </c>
      <c r="DG40">
        <v>626.26944459228139</v>
      </c>
      <c r="DH40">
        <v>622.47856035593634</v>
      </c>
      <c r="DI40">
        <v>707.59430968559604</v>
      </c>
      <c r="DJ40">
        <v>398.21415910363561</v>
      </c>
      <c r="DK40">
        <v>628.97271972052908</v>
      </c>
      <c r="DL40">
        <v>628.97271972053136</v>
      </c>
      <c r="DM40">
        <v>550.35112975546417</v>
      </c>
      <c r="DN40">
        <v>272.11277747524059</v>
      </c>
    </row>
    <row r="41" spans="1:121" x14ac:dyDescent="0.3">
      <c r="A41" t="s">
        <v>450</v>
      </c>
      <c r="B41">
        <v>114.36069857061993</v>
      </c>
      <c r="C41">
        <v>60.960459209282938</v>
      </c>
      <c r="D41">
        <v>61.106503403728482</v>
      </c>
      <c r="E41">
        <v>42.049944324896778</v>
      </c>
      <c r="F41">
        <v>68.188480052272382</v>
      </c>
      <c r="G41">
        <v>80.996266629977569</v>
      </c>
      <c r="H41">
        <v>56.083949261986419</v>
      </c>
      <c r="I41">
        <v>52.872190504007008</v>
      </c>
      <c r="J41">
        <v>80.388329736952855</v>
      </c>
      <c r="K41">
        <v>94.079786001056789</v>
      </c>
      <c r="L41">
        <v>73.069021677883555</v>
      </c>
      <c r="M41">
        <v>50.293490755981232</v>
      </c>
      <c r="N41">
        <v>59.889945640361155</v>
      </c>
      <c r="O41">
        <v>79.424463160056646</v>
      </c>
      <c r="P41">
        <v>66.975637248130013</v>
      </c>
      <c r="Q41">
        <v>64.225448610271144</v>
      </c>
      <c r="R41">
        <v>99.930909753523522</v>
      </c>
      <c r="S41">
        <v>73.826806019147824</v>
      </c>
      <c r="T41">
        <v>97.065767706719228</v>
      </c>
      <c r="U41">
        <v>112.33526613776078</v>
      </c>
      <c r="V41">
        <v>56.680587069846958</v>
      </c>
      <c r="W41">
        <v>20.87236960162242</v>
      </c>
      <c r="X41">
        <v>20.076121623230527</v>
      </c>
      <c r="Y41">
        <v>36.027709591570478</v>
      </c>
      <c r="Z41">
        <v>43.222389824622965</v>
      </c>
      <c r="AA41">
        <v>33.764567125415368</v>
      </c>
      <c r="AB41">
        <v>31.789788717451177</v>
      </c>
      <c r="AC41">
        <v>19.337804798742148</v>
      </c>
      <c r="AD41">
        <v>49.538985357981531</v>
      </c>
      <c r="AE41">
        <v>67.739270165286726</v>
      </c>
      <c r="AF41">
        <v>165.37449579808316</v>
      </c>
      <c r="AG41">
        <v>115.45437300671337</v>
      </c>
      <c r="AH41">
        <v>165.25121618566754</v>
      </c>
      <c r="AI41">
        <v>160.84729800066853</v>
      </c>
      <c r="AJ41">
        <v>120.1425946425055</v>
      </c>
      <c r="AK41">
        <v>176.42587336479033</v>
      </c>
      <c r="AL41">
        <v>102.21249152843234</v>
      </c>
      <c r="AM41">
        <v>133.05152454800981</v>
      </c>
      <c r="AN41">
        <v>153.14160879697897</v>
      </c>
      <c r="AO41">
        <v>26.339248830392194</v>
      </c>
      <c r="AP41">
        <v>36.834453112781858</v>
      </c>
      <c r="AQ41">
        <v>31.678831473588623</v>
      </c>
      <c r="AR41">
        <v>60.70173433228122</v>
      </c>
      <c r="AS41">
        <v>79.55239590063519</v>
      </c>
      <c r="AT41">
        <v>36.780281181135877</v>
      </c>
      <c r="AU41">
        <v>30.213610902581497</v>
      </c>
      <c r="AV41">
        <v>21.110081362877736</v>
      </c>
      <c r="AW41">
        <v>36.780281181135877</v>
      </c>
      <c r="AX41">
        <v>49.101427868666349</v>
      </c>
      <c r="AY41">
        <v>39.399184718950544</v>
      </c>
      <c r="AZ41">
        <v>27.701089474162789</v>
      </c>
      <c r="BA41">
        <v>117.32258254391678</v>
      </c>
      <c r="BB41">
        <v>104.94536682324004</v>
      </c>
      <c r="BC41">
        <v>82.125807780741752</v>
      </c>
      <c r="BD41">
        <v>94.327501458174282</v>
      </c>
      <c r="BE41">
        <v>78.954501897741864</v>
      </c>
      <c r="BF41">
        <v>118.43175284661274</v>
      </c>
      <c r="BG41">
        <v>80.423798471748839</v>
      </c>
      <c r="BH41">
        <v>122.12335271647444</v>
      </c>
      <c r="BI41">
        <v>113.10339072519481</v>
      </c>
      <c r="BJ41">
        <v>112.91705417799571</v>
      </c>
      <c r="BK41">
        <v>96.850354242639881</v>
      </c>
      <c r="BL41">
        <v>110.42577715952035</v>
      </c>
      <c r="BM41">
        <v>124.85778704518394</v>
      </c>
      <c r="BN41">
        <v>135.045078051476</v>
      </c>
      <c r="BO41">
        <v>93.797531710162644</v>
      </c>
      <c r="BP41">
        <v>126.31361028873695</v>
      </c>
      <c r="BQ41">
        <v>105.72803129318545</v>
      </c>
      <c r="BR41">
        <v>98.497961797376306</v>
      </c>
      <c r="BS41">
        <v>114.59891488961703</v>
      </c>
      <c r="BT41">
        <v>74.958216247798347</v>
      </c>
      <c r="BU41">
        <v>119.59082042652469</v>
      </c>
      <c r="BV41">
        <v>97.876540102621718</v>
      </c>
      <c r="BW41">
        <v>68.615054579917398</v>
      </c>
      <c r="BX41">
        <v>243.28167114001562</v>
      </c>
      <c r="BY41">
        <v>310.65567758848965</v>
      </c>
      <c r="BZ41">
        <v>271.8237178899285</v>
      </c>
      <c r="CA41">
        <v>163.12756683770291</v>
      </c>
      <c r="CB41">
        <v>310.65567758848965</v>
      </c>
      <c r="CC41">
        <v>184.257735185397</v>
      </c>
      <c r="CD41">
        <v>237.07331814981009</v>
      </c>
      <c r="CE41">
        <v>376.04462109134732</v>
      </c>
      <c r="CF41">
        <v>245.80863497921408</v>
      </c>
      <c r="CG41">
        <v>324.3755615200206</v>
      </c>
      <c r="CH41">
        <v>271.8237178899285</v>
      </c>
      <c r="CI41">
        <v>368.71295246882102</v>
      </c>
      <c r="CJ41">
        <v>261.00410694032439</v>
      </c>
      <c r="CK41">
        <v>246.50549278288713</v>
      </c>
      <c r="CL41">
        <v>245.48144810332366</v>
      </c>
      <c r="CM41">
        <v>232.99175819136747</v>
      </c>
      <c r="CN41">
        <v>300.60509812322977</v>
      </c>
      <c r="CO41">
        <v>238.99647754121995</v>
      </c>
      <c r="CP41">
        <v>275.33748856294147</v>
      </c>
      <c r="CQ41">
        <v>275.07790271749855</v>
      </c>
      <c r="CR41">
        <v>233.80396520695658</v>
      </c>
      <c r="CS41">
        <v>167.00283229068313</v>
      </c>
      <c r="CT41">
        <v>167.00283229068313</v>
      </c>
      <c r="CU41">
        <v>318.66197005495974</v>
      </c>
      <c r="CV41">
        <v>233.80396520695658</v>
      </c>
      <c r="CW41">
        <v>172.26486237791238</v>
      </c>
      <c r="CX41">
        <v>181.89630244497647</v>
      </c>
      <c r="CY41">
        <v>152.02945940317872</v>
      </c>
      <c r="CZ41">
        <v>200.97567277423121</v>
      </c>
      <c r="DA41">
        <v>194.5011672657393</v>
      </c>
      <c r="DB41">
        <v>200.4033987488198</v>
      </c>
      <c r="DC41">
        <v>205.84516373975222</v>
      </c>
      <c r="DD41">
        <v>200.4033987488198</v>
      </c>
      <c r="DE41">
        <v>275.44453685752023</v>
      </c>
      <c r="DF41">
        <v>205.84516373975222</v>
      </c>
      <c r="DG41">
        <v>318.66197005495985</v>
      </c>
      <c r="DH41">
        <v>110.69171758899938</v>
      </c>
      <c r="DI41">
        <v>263.26404035458745</v>
      </c>
      <c r="DJ41">
        <v>106.63605141199433</v>
      </c>
      <c r="DK41">
        <v>222.8132951783908</v>
      </c>
      <c r="DL41">
        <v>226.45276151083948</v>
      </c>
      <c r="DM41">
        <v>202.73472595001294</v>
      </c>
      <c r="DN41">
        <v>72.461973524429979</v>
      </c>
    </row>
    <row r="42" spans="1:121" x14ac:dyDescent="0.3">
      <c r="A42" t="s">
        <v>47</v>
      </c>
      <c r="B42" t="s">
        <v>49</v>
      </c>
      <c r="C42" t="s">
        <v>49</v>
      </c>
      <c r="D42" t="s">
        <v>49</v>
      </c>
      <c r="E42" t="s">
        <v>49</v>
      </c>
      <c r="F42" t="s">
        <v>49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49</v>
      </c>
      <c r="P42" t="s">
        <v>49</v>
      </c>
      <c r="Q42" t="s">
        <v>49</v>
      </c>
      <c r="R42" t="s">
        <v>49</v>
      </c>
      <c r="S42" t="s">
        <v>49</v>
      </c>
      <c r="T42" t="s">
        <v>49</v>
      </c>
      <c r="U42" t="s">
        <v>49</v>
      </c>
      <c r="V42" t="s">
        <v>49</v>
      </c>
      <c r="W42" t="s">
        <v>49</v>
      </c>
      <c r="X42" t="s">
        <v>49</v>
      </c>
      <c r="Y42" t="s">
        <v>49</v>
      </c>
      <c r="Z42" t="s">
        <v>49</v>
      </c>
      <c r="AA42" t="s">
        <v>49</v>
      </c>
      <c r="AB42" t="s">
        <v>49</v>
      </c>
      <c r="AC42" t="s">
        <v>49</v>
      </c>
      <c r="AD42" t="s">
        <v>49</v>
      </c>
      <c r="AE42" t="s">
        <v>49</v>
      </c>
      <c r="AF42" t="s">
        <v>49</v>
      </c>
      <c r="AG42" t="s">
        <v>49</v>
      </c>
      <c r="AH42" t="s">
        <v>49</v>
      </c>
      <c r="AI42" t="s">
        <v>49</v>
      </c>
      <c r="AJ42" t="s">
        <v>49</v>
      </c>
      <c r="AK42" t="s">
        <v>49</v>
      </c>
      <c r="AL42" t="s">
        <v>49</v>
      </c>
      <c r="AM42" t="s">
        <v>49</v>
      </c>
      <c r="AN42" t="s">
        <v>49</v>
      </c>
      <c r="AO42" t="s">
        <v>49</v>
      </c>
      <c r="AP42" t="s">
        <v>49</v>
      </c>
      <c r="AQ42" t="s">
        <v>49</v>
      </c>
      <c r="AR42" t="s">
        <v>49</v>
      </c>
      <c r="AS42" t="s">
        <v>49</v>
      </c>
      <c r="AT42" t="s">
        <v>49</v>
      </c>
      <c r="AU42" t="s">
        <v>49</v>
      </c>
      <c r="AV42" t="s">
        <v>49</v>
      </c>
      <c r="AW42" t="s">
        <v>49</v>
      </c>
      <c r="AX42" t="s">
        <v>49</v>
      </c>
      <c r="AY42" t="s">
        <v>49</v>
      </c>
      <c r="AZ42" t="s">
        <v>49</v>
      </c>
      <c r="BA42" t="s">
        <v>49</v>
      </c>
      <c r="BB42" t="s">
        <v>49</v>
      </c>
      <c r="BC42" t="s">
        <v>49</v>
      </c>
      <c r="BD42" t="s">
        <v>49</v>
      </c>
      <c r="BE42" t="s">
        <v>49</v>
      </c>
      <c r="BF42" t="s">
        <v>49</v>
      </c>
      <c r="BG42" t="s">
        <v>49</v>
      </c>
      <c r="BH42" t="s">
        <v>49</v>
      </c>
      <c r="BI42" t="s">
        <v>49</v>
      </c>
      <c r="BJ42" t="s">
        <v>49</v>
      </c>
      <c r="BK42" t="s">
        <v>49</v>
      </c>
      <c r="BL42" t="s">
        <v>49</v>
      </c>
      <c r="BM42" t="s">
        <v>49</v>
      </c>
      <c r="BN42" t="s">
        <v>49</v>
      </c>
      <c r="BO42" t="s">
        <v>49</v>
      </c>
      <c r="BP42" t="s">
        <v>49</v>
      </c>
      <c r="BQ42" t="s">
        <v>49</v>
      </c>
      <c r="BR42" t="s">
        <v>49</v>
      </c>
      <c r="BS42" t="s">
        <v>49</v>
      </c>
      <c r="BT42" t="s">
        <v>49</v>
      </c>
      <c r="BU42" t="s">
        <v>49</v>
      </c>
      <c r="BV42" t="s">
        <v>49</v>
      </c>
      <c r="BW42" t="s">
        <v>49</v>
      </c>
      <c r="BX42" t="s">
        <v>49</v>
      </c>
      <c r="BY42" t="s">
        <v>49</v>
      </c>
      <c r="BZ42" t="s">
        <v>49</v>
      </c>
      <c r="CA42" t="s">
        <v>49</v>
      </c>
      <c r="CB42" t="s">
        <v>49</v>
      </c>
      <c r="CC42" t="s">
        <v>49</v>
      </c>
      <c r="CD42" t="s">
        <v>49</v>
      </c>
      <c r="CE42" t="s">
        <v>49</v>
      </c>
      <c r="CF42" t="s">
        <v>49</v>
      </c>
      <c r="CG42" t="s">
        <v>49</v>
      </c>
      <c r="CH42" t="s">
        <v>49</v>
      </c>
      <c r="CI42" t="s">
        <v>49</v>
      </c>
      <c r="CJ42" t="s">
        <v>49</v>
      </c>
      <c r="CK42" t="s">
        <v>49</v>
      </c>
      <c r="CL42" t="s">
        <v>49</v>
      </c>
      <c r="CM42" t="s">
        <v>49</v>
      </c>
      <c r="CN42" t="s">
        <v>49</v>
      </c>
      <c r="CO42" t="s">
        <v>49</v>
      </c>
      <c r="CP42" t="s">
        <v>49</v>
      </c>
      <c r="CQ42" t="s">
        <v>49</v>
      </c>
      <c r="CR42" t="s">
        <v>49</v>
      </c>
      <c r="CS42" t="s">
        <v>49</v>
      </c>
      <c r="CT42" t="s">
        <v>49</v>
      </c>
      <c r="CU42" t="s">
        <v>49</v>
      </c>
      <c r="CV42" t="s">
        <v>49</v>
      </c>
      <c r="CW42" t="s">
        <v>49</v>
      </c>
      <c r="CX42" t="s">
        <v>49</v>
      </c>
      <c r="CY42" t="s">
        <v>49</v>
      </c>
      <c r="CZ42" t="s">
        <v>49</v>
      </c>
      <c r="DA42" t="s">
        <v>49</v>
      </c>
      <c r="DB42" t="s">
        <v>49</v>
      </c>
      <c r="DC42" t="s">
        <v>49</v>
      </c>
      <c r="DD42" t="s">
        <v>49</v>
      </c>
      <c r="DE42" t="s">
        <v>49</v>
      </c>
      <c r="DF42" t="s">
        <v>49</v>
      </c>
      <c r="DG42" t="s">
        <v>49</v>
      </c>
      <c r="DH42" t="s">
        <v>49</v>
      </c>
      <c r="DI42" t="s">
        <v>49</v>
      </c>
      <c r="DJ42" t="s">
        <v>49</v>
      </c>
      <c r="DK42" t="s">
        <v>49</v>
      </c>
      <c r="DL42" t="s">
        <v>49</v>
      </c>
      <c r="DM42" t="s">
        <v>49</v>
      </c>
      <c r="DN42" t="s">
        <v>49</v>
      </c>
    </row>
    <row r="43" spans="1:121" x14ac:dyDescent="0.3">
      <c r="A43" t="s">
        <v>50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40</v>
      </c>
      <c r="R43">
        <v>40</v>
      </c>
      <c r="S43">
        <v>40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40</v>
      </c>
      <c r="Z43">
        <v>40</v>
      </c>
      <c r="AA43">
        <v>40</v>
      </c>
      <c r="AB43">
        <v>40</v>
      </c>
      <c r="AC43">
        <v>40</v>
      </c>
      <c r="AD43">
        <v>40</v>
      </c>
      <c r="AE43">
        <v>40</v>
      </c>
      <c r="AF43">
        <v>40</v>
      </c>
      <c r="AG43">
        <v>40</v>
      </c>
      <c r="AH43">
        <v>40</v>
      </c>
      <c r="AI43">
        <v>40</v>
      </c>
      <c r="AJ43">
        <v>40</v>
      </c>
      <c r="AK43">
        <v>40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40</v>
      </c>
      <c r="AU43">
        <v>40</v>
      </c>
      <c r="AV43">
        <v>40</v>
      </c>
      <c r="AW43">
        <v>40</v>
      </c>
      <c r="AX43">
        <v>40</v>
      </c>
      <c r="AY43">
        <v>40</v>
      </c>
      <c r="AZ43">
        <v>40</v>
      </c>
      <c r="BA43">
        <v>40</v>
      </c>
      <c r="BB43">
        <v>40</v>
      </c>
      <c r="BC43">
        <v>40</v>
      </c>
      <c r="BD43">
        <v>40</v>
      </c>
      <c r="BE43">
        <v>40</v>
      </c>
      <c r="BF43">
        <v>40</v>
      </c>
      <c r="BG43">
        <v>40</v>
      </c>
      <c r="BH43">
        <v>40</v>
      </c>
      <c r="BI43">
        <v>40</v>
      </c>
      <c r="BJ43">
        <v>40</v>
      </c>
      <c r="BK43">
        <v>40</v>
      </c>
      <c r="BL43">
        <v>40</v>
      </c>
      <c r="BM43">
        <v>40</v>
      </c>
      <c r="BN43">
        <v>40</v>
      </c>
      <c r="BO43">
        <v>40</v>
      </c>
      <c r="BP43">
        <v>40</v>
      </c>
      <c r="BQ43">
        <v>40</v>
      </c>
      <c r="BR43">
        <v>40</v>
      </c>
      <c r="BS43">
        <v>40</v>
      </c>
      <c r="BT43">
        <v>40</v>
      </c>
      <c r="BU43">
        <v>60</v>
      </c>
      <c r="BV43">
        <v>60</v>
      </c>
      <c r="BW43">
        <v>60</v>
      </c>
      <c r="BX43">
        <v>60</v>
      </c>
      <c r="BY43">
        <v>60</v>
      </c>
      <c r="BZ43">
        <v>60</v>
      </c>
      <c r="CA43">
        <v>60</v>
      </c>
      <c r="CB43">
        <v>60</v>
      </c>
      <c r="CC43">
        <v>60</v>
      </c>
      <c r="CD43">
        <v>60</v>
      </c>
      <c r="CE43">
        <v>60</v>
      </c>
      <c r="CF43">
        <v>60</v>
      </c>
      <c r="CG43">
        <v>60</v>
      </c>
      <c r="CH43">
        <v>60</v>
      </c>
      <c r="CI43">
        <v>60</v>
      </c>
      <c r="CJ43">
        <v>60</v>
      </c>
      <c r="CK43">
        <v>60</v>
      </c>
      <c r="CL43">
        <v>60</v>
      </c>
      <c r="CM43">
        <v>60</v>
      </c>
      <c r="CN43">
        <v>60</v>
      </c>
      <c r="CO43">
        <v>60</v>
      </c>
      <c r="CP43">
        <v>60</v>
      </c>
      <c r="CQ43">
        <v>60</v>
      </c>
      <c r="CR43">
        <v>60</v>
      </c>
      <c r="CS43">
        <v>60</v>
      </c>
      <c r="CT43">
        <v>60</v>
      </c>
      <c r="CU43">
        <v>60</v>
      </c>
      <c r="CV43">
        <v>60</v>
      </c>
      <c r="CW43">
        <v>60</v>
      </c>
      <c r="CX43">
        <v>60</v>
      </c>
      <c r="CY43">
        <v>60</v>
      </c>
      <c r="CZ43">
        <v>60</v>
      </c>
      <c r="DA43">
        <v>60</v>
      </c>
      <c r="DB43">
        <v>60</v>
      </c>
      <c r="DC43">
        <v>60</v>
      </c>
      <c r="DD43">
        <v>60</v>
      </c>
      <c r="DE43">
        <v>60</v>
      </c>
      <c r="DF43">
        <v>60</v>
      </c>
      <c r="DG43">
        <v>60</v>
      </c>
      <c r="DH43">
        <v>60</v>
      </c>
      <c r="DI43">
        <v>60</v>
      </c>
      <c r="DJ43">
        <v>60</v>
      </c>
      <c r="DK43">
        <v>60</v>
      </c>
      <c r="DL43">
        <v>60</v>
      </c>
      <c r="DM43">
        <v>60</v>
      </c>
      <c r="DN43">
        <v>60</v>
      </c>
    </row>
    <row r="44" spans="1:121" x14ac:dyDescent="0.3">
      <c r="A44" t="s">
        <v>51</v>
      </c>
      <c r="B44" t="s">
        <v>106</v>
      </c>
      <c r="C44" t="s">
        <v>107</v>
      </c>
      <c r="D44" t="s">
        <v>108</v>
      </c>
      <c r="E44" t="s">
        <v>109</v>
      </c>
      <c r="F44" t="s">
        <v>110</v>
      </c>
      <c r="G44" t="s">
        <v>111</v>
      </c>
      <c r="H44" t="s">
        <v>112</v>
      </c>
      <c r="I44" t="s">
        <v>113</v>
      </c>
      <c r="J44" t="s">
        <v>114</v>
      </c>
      <c r="K44" t="s">
        <v>115</v>
      </c>
      <c r="L44" t="s">
        <v>116</v>
      </c>
      <c r="M44" t="s">
        <v>117</v>
      </c>
      <c r="N44" t="s">
        <v>118</v>
      </c>
      <c r="O44" t="s">
        <v>119</v>
      </c>
      <c r="P44" t="s">
        <v>120</v>
      </c>
      <c r="Q44" t="s">
        <v>121</v>
      </c>
      <c r="R44" t="s">
        <v>122</v>
      </c>
      <c r="S44" t="s">
        <v>123</v>
      </c>
      <c r="T44" t="s">
        <v>124</v>
      </c>
      <c r="U44" t="s">
        <v>125</v>
      </c>
      <c r="V44" t="s">
        <v>126</v>
      </c>
      <c r="W44" t="s">
        <v>127</v>
      </c>
      <c r="X44" t="s">
        <v>128</v>
      </c>
      <c r="Y44" t="s">
        <v>129</v>
      </c>
      <c r="Z44" t="s">
        <v>130</v>
      </c>
      <c r="AA44" t="s">
        <v>131</v>
      </c>
      <c r="AB44" t="s">
        <v>132</v>
      </c>
      <c r="AC44" t="s">
        <v>133</v>
      </c>
      <c r="AD44" t="s">
        <v>134</v>
      </c>
      <c r="AE44" t="s">
        <v>135</v>
      </c>
      <c r="AF44" t="s">
        <v>363</v>
      </c>
      <c r="AG44" t="s">
        <v>364</v>
      </c>
      <c r="AH44" t="s">
        <v>365</v>
      </c>
      <c r="AI44" t="s">
        <v>366</v>
      </c>
      <c r="AJ44" t="s">
        <v>367</v>
      </c>
      <c r="AK44" t="s">
        <v>368</v>
      </c>
      <c r="AL44" t="s">
        <v>369</v>
      </c>
      <c r="AM44" t="s">
        <v>370</v>
      </c>
      <c r="AN44" t="s">
        <v>371</v>
      </c>
      <c r="AO44" t="s">
        <v>372</v>
      </c>
      <c r="AP44" t="s">
        <v>373</v>
      </c>
      <c r="AQ44" t="s">
        <v>374</v>
      </c>
      <c r="AR44" t="s">
        <v>375</v>
      </c>
      <c r="AS44" t="s">
        <v>376</v>
      </c>
      <c r="AT44" t="s">
        <v>377</v>
      </c>
      <c r="AU44" t="s">
        <v>378</v>
      </c>
      <c r="AV44" t="s">
        <v>379</v>
      </c>
      <c r="AW44" t="s">
        <v>380</v>
      </c>
      <c r="AX44" t="s">
        <v>381</v>
      </c>
      <c r="AY44" t="s">
        <v>382</v>
      </c>
      <c r="AZ44" t="s">
        <v>383</v>
      </c>
      <c r="BA44" t="s">
        <v>384</v>
      </c>
      <c r="BB44" t="s">
        <v>385</v>
      </c>
      <c r="BC44" t="s">
        <v>386</v>
      </c>
      <c r="BD44" t="s">
        <v>387</v>
      </c>
      <c r="BE44" t="s">
        <v>388</v>
      </c>
      <c r="BF44" t="s">
        <v>389</v>
      </c>
      <c r="BG44" t="s">
        <v>390</v>
      </c>
      <c r="BH44" t="s">
        <v>391</v>
      </c>
      <c r="BI44" t="s">
        <v>392</v>
      </c>
      <c r="BJ44" t="s">
        <v>393</v>
      </c>
      <c r="BK44" t="s">
        <v>394</v>
      </c>
      <c r="BL44" t="s">
        <v>395</v>
      </c>
      <c r="BM44" t="s">
        <v>396</v>
      </c>
      <c r="BN44" t="s">
        <v>397</v>
      </c>
      <c r="BO44" t="s">
        <v>398</v>
      </c>
      <c r="BP44" t="s">
        <v>399</v>
      </c>
      <c r="BQ44" t="s">
        <v>400</v>
      </c>
      <c r="BR44" t="s">
        <v>401</v>
      </c>
      <c r="BS44" t="s">
        <v>402</v>
      </c>
      <c r="BT44" t="s">
        <v>403</v>
      </c>
      <c r="BU44" t="s">
        <v>136</v>
      </c>
      <c r="BV44" t="s">
        <v>404</v>
      </c>
      <c r="BW44" t="s">
        <v>405</v>
      </c>
      <c r="BX44" t="s">
        <v>406</v>
      </c>
      <c r="BY44" t="s">
        <v>407</v>
      </c>
      <c r="BZ44" t="s">
        <v>408</v>
      </c>
      <c r="CA44" t="s">
        <v>409</v>
      </c>
      <c r="CB44" t="s">
        <v>410</v>
      </c>
      <c r="CC44" t="s">
        <v>411</v>
      </c>
      <c r="CD44" t="s">
        <v>412</v>
      </c>
      <c r="CE44" t="s">
        <v>413</v>
      </c>
      <c r="CF44" t="s">
        <v>414</v>
      </c>
      <c r="CG44" t="s">
        <v>415</v>
      </c>
      <c r="CH44" t="s">
        <v>416</v>
      </c>
      <c r="CI44" t="s">
        <v>417</v>
      </c>
      <c r="CJ44" t="s">
        <v>418</v>
      </c>
      <c r="CK44" t="s">
        <v>419</v>
      </c>
      <c r="CL44" t="s">
        <v>420</v>
      </c>
      <c r="CM44" t="s">
        <v>421</v>
      </c>
      <c r="CN44" t="s">
        <v>422</v>
      </c>
      <c r="CO44" t="s">
        <v>510</v>
      </c>
      <c r="CP44" t="s">
        <v>423</v>
      </c>
      <c r="CQ44" t="s">
        <v>424</v>
      </c>
      <c r="CR44" t="s">
        <v>425</v>
      </c>
      <c r="CS44" t="s">
        <v>426</v>
      </c>
      <c r="CT44" t="s">
        <v>427</v>
      </c>
      <c r="CU44" t="s">
        <v>428</v>
      </c>
      <c r="CV44" t="s">
        <v>429</v>
      </c>
      <c r="CW44" t="s">
        <v>430</v>
      </c>
      <c r="CX44" t="s">
        <v>431</v>
      </c>
      <c r="CY44" t="s">
        <v>432</v>
      </c>
      <c r="CZ44" t="s">
        <v>433</v>
      </c>
      <c r="DA44" t="s">
        <v>434</v>
      </c>
      <c r="DB44" t="s">
        <v>435</v>
      </c>
      <c r="DC44" t="s">
        <v>436</v>
      </c>
      <c r="DD44" t="s">
        <v>437</v>
      </c>
      <c r="DE44" t="s">
        <v>438</v>
      </c>
      <c r="DF44" t="s">
        <v>439</v>
      </c>
      <c r="DG44" t="s">
        <v>440</v>
      </c>
      <c r="DH44" t="s">
        <v>441</v>
      </c>
      <c r="DI44" t="s">
        <v>442</v>
      </c>
      <c r="DJ44" t="s">
        <v>443</v>
      </c>
      <c r="DK44" t="s">
        <v>444</v>
      </c>
      <c r="DL44" t="s">
        <v>445</v>
      </c>
      <c r="DM44" t="s">
        <v>446</v>
      </c>
      <c r="DN44" t="s">
        <v>447</v>
      </c>
    </row>
    <row r="45" spans="1:121" x14ac:dyDescent="0.3">
      <c r="A45" t="s">
        <v>458</v>
      </c>
      <c r="B45">
        <f>IF($F$54=2,0,INDEX(LnkTbl!G$3:G$18,MATCH($B$54*1000&amp;B$42,LnkTbl!$C$3:$C$18,0),1)+0)</f>
        <v>0</v>
      </c>
      <c r="C45">
        <f>IF($F$54=2,0,INDEX(LnkTbl!H$3:H$18,MATCH($B$54*1000&amp;C$42,LnkTbl!$C$3:$C$18,0),1)+0)</f>
        <v>0</v>
      </c>
      <c r="D45">
        <f>IF($F$54=2,0,INDEX(LnkTbl!I$3:I$18,MATCH($B$54*1000&amp;D$42,LnkTbl!$C$3:$C$18,0),1)+0)</f>
        <v>0</v>
      </c>
      <c r="E45">
        <f>IF($F$54=2,0,INDEX(LnkTbl!J$3:J$18,MATCH($B$54*1000&amp;E$42,LnkTbl!$C$3:$C$18,0),1)+0)</f>
        <v>0</v>
      </c>
      <c r="F45">
        <f>IF($F$54=2,0,INDEX(LnkTbl!K$3:K$18,MATCH($B$54*1000&amp;F$42,LnkTbl!$C$3:$C$18,0),1)+0)</f>
        <v>0</v>
      </c>
      <c r="G45">
        <f>IF($F$54=2,0,INDEX(LnkTbl!L$3:L$18,MATCH($B$54*1000&amp;G$42,LnkTbl!$C$3:$C$18,0),1)+0)</f>
        <v>0</v>
      </c>
      <c r="H45">
        <f>IF($F$54=2,0,INDEX(LnkTbl!M$3:M$18,MATCH($B$54*1000&amp;H$42,LnkTbl!$C$3:$C$18,0),1)+0)</f>
        <v>0</v>
      </c>
      <c r="I45">
        <f>IF($F$54=2,0,INDEX(LnkTbl!N$3:N$18,MATCH($B$54*1000&amp;I$42,LnkTbl!$C$3:$C$18,0),1)+0)</f>
        <v>0</v>
      </c>
      <c r="J45">
        <f>IF($F$54=2,0,INDEX(LnkTbl!O$3:O$18,MATCH($B$54*1000&amp;J$42,LnkTbl!$C$3:$C$18,0),1)+0)</f>
        <v>0</v>
      </c>
      <c r="K45">
        <f>IF($F$54=2,0,INDEX(LnkTbl!P$3:P$18,MATCH($B$54*1000&amp;K$42,LnkTbl!$C$3:$C$18,0),1)+0)</f>
        <v>0</v>
      </c>
      <c r="L45">
        <f>IF($F$54=2,0,INDEX(LnkTbl!Q$3:Q$18,MATCH($B$54*1000&amp;L$42,LnkTbl!$C$3:$C$18,0),1)+0)</f>
        <v>0</v>
      </c>
      <c r="M45">
        <f>IF($F$54=2,0,INDEX(LnkTbl!R$3:R$18,MATCH($B$54*1000&amp;M$42,LnkTbl!$C$3:$C$18,0),1)+0)</f>
        <v>0</v>
      </c>
      <c r="N45">
        <f>IF($F$54=2,0,INDEX(LnkTbl!S$3:S$18,MATCH($B$54*1000&amp;N$42,LnkTbl!$C$3:$C$18,0),1)+0)</f>
        <v>0</v>
      </c>
      <c r="O45">
        <f>IF($F$54=2,0,INDEX(LnkTbl!T$3:T$18,MATCH($B$54*1000&amp;O$42,LnkTbl!$C$3:$C$18,0),1)+0)</f>
        <v>0</v>
      </c>
      <c r="P45">
        <f>IF($F$54=2,0,INDEX(LnkTbl!U$3:U$18,MATCH($B$54*1000&amp;P$42,LnkTbl!$C$3:$C$18,0),1)+0)</f>
        <v>0</v>
      </c>
      <c r="Q45">
        <f>IF($F$54=2,0,INDEX(LnkTbl!V$3:V$18,MATCH($B$54*1000&amp;Q$42,LnkTbl!$C$3:$C$18,0),1)+0)</f>
        <v>0</v>
      </c>
      <c r="R45">
        <f>IF($F$54=2,0,INDEX(LnkTbl!W$3:W$18,MATCH($B$54*1000&amp;R$42,LnkTbl!$C$3:$C$18,0),1)+0)</f>
        <v>0</v>
      </c>
      <c r="S45">
        <f>IF($F$54=2,0,INDEX(LnkTbl!X$3:X$18,MATCH($B$54*1000&amp;S$42,LnkTbl!$C$3:$C$18,0),1)+0)</f>
        <v>0</v>
      </c>
      <c r="T45">
        <f>IF($F$54=2,0,INDEX(LnkTbl!Y$3:Y$18,MATCH($B$54*1000&amp;T$42,LnkTbl!$C$3:$C$18,0),1)+0)</f>
        <v>0</v>
      </c>
      <c r="U45">
        <f>IF($F$54=2,0,INDEX(LnkTbl!Z$3:Z$18,MATCH($B$54*1000&amp;U$42,LnkTbl!$C$3:$C$18,0),1)+0)</f>
        <v>0</v>
      </c>
      <c r="V45">
        <f>IF($F$54=2,0,INDEX(LnkTbl!AA$3:AA$18,MATCH($B$54*1000&amp;V$42,LnkTbl!$C$3:$C$18,0),1)+0)</f>
        <v>0</v>
      </c>
      <c r="W45">
        <f>IF($F$54=2,0,INDEX(LnkTbl!AB$3:AB$18,MATCH($B$54*1000&amp;W$42,LnkTbl!$C$3:$C$18,0),1)+0)</f>
        <v>0</v>
      </c>
      <c r="X45">
        <f>IF($F$54=2,0,INDEX(LnkTbl!AC$3:AC$18,MATCH($B$54*1000&amp;X$42,LnkTbl!$C$3:$C$18,0),1)+0)</f>
        <v>0</v>
      </c>
      <c r="Y45">
        <f>IF($F$54=2,0,INDEX(LnkTbl!AD$3:AD$18,MATCH($B$54*1000&amp;Y$42,LnkTbl!$C$3:$C$18,0),1)+0)</f>
        <v>0</v>
      </c>
      <c r="Z45">
        <f>IF($F$54=2,0,INDEX(LnkTbl!AE$3:AE$18,MATCH($B$54*1000&amp;Z$42,LnkTbl!$C$3:$C$18,0),1)+0)</f>
        <v>0</v>
      </c>
      <c r="AA45">
        <f>IF($F$54=2,0,INDEX(LnkTbl!AF$3:AF$18,MATCH($B$54*1000&amp;AA$42,LnkTbl!$C$3:$C$18,0),1)+0)</f>
        <v>0</v>
      </c>
      <c r="AB45">
        <f>IF($F$54=2,0,INDEX(LnkTbl!AG$3:AG$18,MATCH($B$54*1000&amp;AB$42,LnkTbl!$C$3:$C$18,0),1)+0)</f>
        <v>0</v>
      </c>
      <c r="AC45">
        <f>IF($F$54=2,0,INDEX(LnkTbl!AH$3:AH$18,MATCH($B$54*1000&amp;AC$42,LnkTbl!$C$3:$C$18,0),1)+0)</f>
        <v>0</v>
      </c>
      <c r="AD45">
        <f>IF($F$54=2,0,INDEX(LnkTbl!AI$3:AI$18,MATCH($B$54*1000&amp;AD$42,LnkTbl!$C$3:$C$18,0),1)+0)</f>
        <v>0</v>
      </c>
      <c r="AE45">
        <f>IF($F$54=2,0,INDEX(LnkTbl!AJ$3:AJ$18,MATCH($B$54*1000&amp;AE$42,LnkTbl!$C$3:$C$18,0),1)+0)</f>
        <v>0</v>
      </c>
      <c r="AF45">
        <f>IF($F$54=2,0,INDEX(LnkTbl!AK$3:AK$18,MATCH($B$54*1000&amp;AF$42,LnkTbl!$C$3:$C$18,0),1)+0)</f>
        <v>0</v>
      </c>
      <c r="AG45">
        <f>IF($F$54=2,0,INDEX(LnkTbl!AL$3:AL$18,MATCH($B$54*1000&amp;AG$42,LnkTbl!$C$3:$C$18,0),1)+0)</f>
        <v>0</v>
      </c>
      <c r="AH45">
        <f>IF($F$54=2,0,INDEX(LnkTbl!AM$3:AM$18,MATCH($B$54*1000&amp;AH$42,LnkTbl!$C$3:$C$18,0),1)+0)</f>
        <v>0</v>
      </c>
      <c r="AI45">
        <f>IF($F$54=2,0,INDEX(LnkTbl!AN$3:AN$18,MATCH($B$54*1000&amp;AI$42,LnkTbl!$C$3:$C$18,0),1)+0)</f>
        <v>0</v>
      </c>
      <c r="AJ45">
        <f>IF($F$54=2,0,INDEX(LnkTbl!AO$3:AO$18,MATCH($B$54*1000&amp;AJ$42,LnkTbl!$C$3:$C$18,0),1)+0)</f>
        <v>0</v>
      </c>
      <c r="AK45">
        <f>IF($F$54=2,0,INDEX(LnkTbl!AP$3:AP$18,MATCH($B$54*1000&amp;AK$42,LnkTbl!$C$3:$C$18,0),1)+0)</f>
        <v>0</v>
      </c>
      <c r="AL45">
        <f>IF($F$54=2,0,INDEX(LnkTbl!AQ$3:AQ$18,MATCH($B$54*1000&amp;AL$42,LnkTbl!$C$3:$C$18,0),1)+0)</f>
        <v>0</v>
      </c>
      <c r="AM45">
        <f>IF($F$54=2,0,INDEX(LnkTbl!AR$3:AR$18,MATCH($B$54*1000&amp;AM$42,LnkTbl!$C$3:$C$18,0),1)+0)</f>
        <v>0</v>
      </c>
      <c r="AN45">
        <f>IF($F$54=2,0,INDEX(LnkTbl!AS$3:AS$18,MATCH($B$54*1000&amp;AN$42,LnkTbl!$C$3:$C$18,0),1)+0)</f>
        <v>0</v>
      </c>
      <c r="AO45">
        <f>IF($F$54=2,0,INDEX(LnkTbl!AT$3:AT$18,MATCH($B$54*1000&amp;AO$42,LnkTbl!$C$3:$C$18,0),1)+0)</f>
        <v>0</v>
      </c>
      <c r="AP45">
        <f>IF($F$54=2,0,INDEX(LnkTbl!AU$3:AU$18,MATCH($B$54*1000&amp;AP$42,LnkTbl!$C$3:$C$18,0),1)+0)</f>
        <v>0</v>
      </c>
      <c r="AQ45">
        <f>IF($F$54=2,0,INDEX(LnkTbl!AV$3:AV$18,MATCH($B$54*1000&amp;AQ$42,LnkTbl!$C$3:$C$18,0),1)+0)</f>
        <v>0</v>
      </c>
      <c r="AR45">
        <f>IF($F$54=2,0,INDEX(LnkTbl!AW$3:AW$18,MATCH($B$54*1000&amp;AR$42,LnkTbl!$C$3:$C$18,0),1)+0)</f>
        <v>0</v>
      </c>
      <c r="AS45">
        <f>IF($F$54=2,0,INDEX(LnkTbl!AX$3:AX$18,MATCH($B$54*1000&amp;AS$42,LnkTbl!$C$3:$C$18,0),1)+0)</f>
        <v>0</v>
      </c>
      <c r="AT45">
        <f>IF($F$54=2,0,INDEX(LnkTbl!AY$3:AY$18,MATCH($B$54*1000&amp;AT$42,LnkTbl!$C$3:$C$18,0),1)+0)</f>
        <v>0</v>
      </c>
      <c r="AU45">
        <f>IF($F$54=2,0,INDEX(LnkTbl!AZ$3:AZ$18,MATCH($B$54*1000&amp;AU$42,LnkTbl!$C$3:$C$18,0),1)+0)</f>
        <v>0</v>
      </c>
      <c r="AV45">
        <f>IF($F$54=2,0,INDEX(LnkTbl!BA$3:BA$18,MATCH($B$54*1000&amp;AV$42,LnkTbl!$C$3:$C$18,0),1)+0)</f>
        <v>0</v>
      </c>
      <c r="AW45">
        <f>IF($F$54=2,0,INDEX(LnkTbl!BB$3:BB$18,MATCH($B$54*1000&amp;AW$42,LnkTbl!$C$3:$C$18,0),1)+0)</f>
        <v>0</v>
      </c>
      <c r="AX45">
        <f>IF($F$54=2,0,INDEX(LnkTbl!BC$3:BC$18,MATCH($B$54*1000&amp;AX$42,LnkTbl!$C$3:$C$18,0),1)+0)</f>
        <v>0</v>
      </c>
      <c r="AY45">
        <f>IF($F$54=2,0,INDEX(LnkTbl!BD$3:BD$18,MATCH($B$54*1000&amp;AY$42,LnkTbl!$C$3:$C$18,0),1)+0)</f>
        <v>0</v>
      </c>
      <c r="AZ45">
        <f>IF($F$54=2,0,INDEX(LnkTbl!BE$3:BE$18,MATCH($B$54*1000&amp;AZ$42,LnkTbl!$C$3:$C$18,0),1)+0)</f>
        <v>0</v>
      </c>
      <c r="BA45">
        <f>IF($F$54=2,0,INDEX(LnkTbl!BF$3:BF$18,MATCH($B$54*1000&amp;BA$42,LnkTbl!$C$3:$C$18,0),1)+0)</f>
        <v>0</v>
      </c>
      <c r="BB45">
        <f>IF($F$54=2,0,INDEX(LnkTbl!BG$3:BG$18,MATCH($B$54*1000&amp;BB$42,LnkTbl!$C$3:$C$18,0),1)+0)</f>
        <v>0</v>
      </c>
      <c r="BC45">
        <f>IF($F$54=2,0,INDEX(LnkTbl!BH$3:BH$18,MATCH($B$54*1000&amp;BC$42,LnkTbl!$C$3:$C$18,0),1)+0)</f>
        <v>0</v>
      </c>
      <c r="BD45">
        <f>IF($F$54=2,0,INDEX(LnkTbl!BI$3:BI$18,MATCH($B$54*1000&amp;BD$42,LnkTbl!$C$3:$C$18,0),1)+0)</f>
        <v>0</v>
      </c>
      <c r="BE45">
        <f>IF($F$54=2,0,INDEX(LnkTbl!BJ$3:BJ$18,MATCH($B$54*1000&amp;BE$42,LnkTbl!$C$3:$C$18,0),1)+0)</f>
        <v>0</v>
      </c>
      <c r="BF45">
        <f>IF($F$54=2,0,INDEX(LnkTbl!BK$3:BK$18,MATCH($B$54*1000&amp;BF$42,LnkTbl!$C$3:$C$18,0),1)+0)</f>
        <v>0</v>
      </c>
      <c r="BG45">
        <f>IF($F$54=2,0,INDEX(LnkTbl!BL$3:BL$18,MATCH($B$54*1000&amp;BG$42,LnkTbl!$C$3:$C$18,0),1)+0)</f>
        <v>0</v>
      </c>
      <c r="BH45">
        <f>IF($F$54=2,0,INDEX(LnkTbl!BM$3:BM$18,MATCH($B$54*1000&amp;BH$42,LnkTbl!$C$3:$C$18,0),1)+0)</f>
        <v>0</v>
      </c>
      <c r="BI45">
        <f>IF($F$54=2,0,INDEX(LnkTbl!BN$3:BN$18,MATCH($B$54*1000&amp;BI$42,LnkTbl!$C$3:$C$18,0),1)+0)</f>
        <v>0</v>
      </c>
      <c r="BJ45">
        <f>IF($F$54=2,0,INDEX(LnkTbl!BO$3:BO$18,MATCH($B$54*1000&amp;BJ$42,LnkTbl!$C$3:$C$18,0),1)+0)</f>
        <v>0</v>
      </c>
      <c r="BK45">
        <f>IF($F$54=2,0,INDEX(LnkTbl!BP$3:BP$18,MATCH($B$54*1000&amp;BK$42,LnkTbl!$C$3:$C$18,0),1)+0)</f>
        <v>0</v>
      </c>
      <c r="BL45">
        <f>IF($F$54=2,0,INDEX(LnkTbl!BQ$3:BQ$18,MATCH($B$54*1000&amp;BL$42,LnkTbl!$C$3:$C$18,0),1)+0)</f>
        <v>0</v>
      </c>
      <c r="BM45">
        <f>IF($F$54=2,0,INDEX(LnkTbl!BR$3:BR$18,MATCH($B$54*1000&amp;BM$42,LnkTbl!$C$3:$C$18,0),1)+0)</f>
        <v>0</v>
      </c>
      <c r="BN45">
        <f>IF($F$54=2,0,INDEX(LnkTbl!BS$3:BS$18,MATCH($B$54*1000&amp;BN$42,LnkTbl!$C$3:$C$18,0),1)+0)</f>
        <v>0</v>
      </c>
      <c r="BO45">
        <f>IF($F$54=2,0,INDEX(LnkTbl!BT$3:BT$18,MATCH($B$54*1000&amp;BO$42,LnkTbl!$C$3:$C$18,0),1)+0)</f>
        <v>0</v>
      </c>
      <c r="BP45">
        <f>IF($F$54=2,0,INDEX(LnkTbl!BU$3:BU$18,MATCH($B$54*1000&amp;BP$42,LnkTbl!$C$3:$C$18,0),1)+0)</f>
        <v>0</v>
      </c>
      <c r="BQ45">
        <f>IF($F$54=2,0,INDEX(LnkTbl!BV$3:BV$18,MATCH($B$54*1000&amp;BQ$42,LnkTbl!$C$3:$C$18,0),1)+0)</f>
        <v>0</v>
      </c>
      <c r="BR45">
        <f>IF($F$54=2,0,INDEX(LnkTbl!BW$3:BW$18,MATCH($B$54*1000&amp;BR$42,LnkTbl!$C$3:$C$18,0),1)+0)</f>
        <v>0</v>
      </c>
      <c r="BS45">
        <f>IF($F$54=2,0,INDEX(LnkTbl!BX$3:BX$18,MATCH($B$54*1000&amp;BS$42,LnkTbl!$C$3:$C$18,0),1)+0)</f>
        <v>0</v>
      </c>
      <c r="BT45">
        <f>IF($F$54=2,0,INDEX(LnkTbl!BY$3:BY$18,MATCH($B$54*1000&amp;BT$42,LnkTbl!$C$3:$C$18,0),1)+0)</f>
        <v>0</v>
      </c>
      <c r="BU45">
        <f>IF($F$54=2,0,INDEX(LnkTbl!BZ$3:BZ$18,MATCH($B$54*1000&amp;BU$42,LnkTbl!$C$3:$C$18,0),1)+0)</f>
        <v>0</v>
      </c>
      <c r="BV45">
        <f>IF($F$54=2,0,INDEX(LnkTbl!CA$3:CA$18,MATCH($B$54*1000&amp;BV$42,LnkTbl!$C$3:$C$18,0),1)+0)</f>
        <v>0</v>
      </c>
      <c r="BW45">
        <f>IF($F$54=2,0,INDEX(LnkTbl!CB$3:CB$18,MATCH($B$54*1000&amp;BW$42,LnkTbl!$C$3:$C$18,0),1)+0)</f>
        <v>0</v>
      </c>
      <c r="BX45">
        <f>IF($F$54=2,0,INDEX(LnkTbl!CC$3:CC$18,MATCH($B$54*1000&amp;BX$42,LnkTbl!$C$3:$C$18,0),1)+0)</f>
        <v>0</v>
      </c>
      <c r="BY45">
        <f>IF($F$54=2,0,INDEX(LnkTbl!CD$3:CD$18,MATCH($B$54*1000&amp;BY$42,LnkTbl!$C$3:$C$18,0),1)+0)</f>
        <v>1</v>
      </c>
      <c r="BZ45">
        <f>IF($F$54=2,0,INDEX(LnkTbl!CE$3:CE$18,MATCH($B$54*1000&amp;BZ$42,LnkTbl!$C$3:$C$18,0),1)+0)</f>
        <v>1</v>
      </c>
      <c r="CA45">
        <f>IF($F$54=2,0,INDEX(LnkTbl!CF$3:CF$18,MATCH($B$54*1000&amp;CA$42,LnkTbl!$C$3:$C$18,0),1)+0)</f>
        <v>0</v>
      </c>
      <c r="CB45">
        <f>IF($F$54=2,0,INDEX(LnkTbl!CG$3:CG$18,MATCH($B$54*1000&amp;CB$42,LnkTbl!$C$3:$C$18,0),1)+0)</f>
        <v>1</v>
      </c>
      <c r="CC45">
        <f>IF($F$54=2,0,INDEX(LnkTbl!CH$3:CH$18,MATCH($B$54*1000&amp;CC$42,LnkTbl!$C$3:$C$18,0),1)+0)</f>
        <v>0</v>
      </c>
      <c r="CD45">
        <f>IF($F$54=2,0,INDEX(LnkTbl!CI$3:CI$18,MATCH($B$54*1000&amp;CD$42,LnkTbl!$C$3:$C$18,0),1)+0)</f>
        <v>1</v>
      </c>
      <c r="CE45">
        <f>IF($F$54=2,0,INDEX(LnkTbl!CJ$3:CJ$18,MATCH($B$54*1000&amp;CE$42,LnkTbl!$C$3:$C$18,0),1)+0)</f>
        <v>1</v>
      </c>
      <c r="CF45">
        <f>IF($F$54=2,0,INDEX(LnkTbl!CK$3:CK$18,MATCH($B$54*1000&amp;CF$42,LnkTbl!$C$3:$C$18,0),1)+0)</f>
        <v>0</v>
      </c>
      <c r="CG45">
        <f>IF($F$54=2,0,INDEX(LnkTbl!CL$3:CL$18,MATCH($B$54*1000&amp;CG$42,LnkTbl!$C$3:$C$18,0),1)+0)</f>
        <v>1</v>
      </c>
      <c r="CH45">
        <f>IF($F$54=2,0,INDEX(LnkTbl!CM$3:CM$18,MATCH($B$54*1000&amp;CH$42,LnkTbl!$C$3:$C$18,0),1)+0)</f>
        <v>1</v>
      </c>
      <c r="CI45">
        <f>IF($F$54=2,0,INDEX(LnkTbl!CN$3:CN$18,MATCH($B$54*1000&amp;CI$42,LnkTbl!$C$3:$C$18,0),1)+0)</f>
        <v>1</v>
      </c>
      <c r="CJ45">
        <f>IF($F$54=2,0,INDEX(LnkTbl!CO$3:CO$18,MATCH($B$54*1000&amp;CJ$42,LnkTbl!$C$3:$C$18,0),1)+0)</f>
        <v>1</v>
      </c>
      <c r="CK45">
        <f>IF($F$54=2,0,INDEX(LnkTbl!CP$3:CP$18,MATCH($B$54*1000&amp;CK$42,LnkTbl!$C$3:$C$18,0),1)+0)</f>
        <v>1</v>
      </c>
      <c r="CL45">
        <f>IF($F$54=2,0,INDEX(LnkTbl!CQ$3:CQ$18,MATCH($B$54*1000&amp;CL$42,LnkTbl!$C$3:$C$18,0),1)+0)</f>
        <v>0</v>
      </c>
      <c r="CM45">
        <f>IF($F$54=2,0,INDEX(LnkTbl!CR$3:CR$18,MATCH($B$54*1000&amp;CM$42,LnkTbl!$C$3:$C$18,0),1)+0)</f>
        <v>0</v>
      </c>
      <c r="CN45">
        <f>IF($F$54=2,0,INDEX(LnkTbl!CS$3:CS$18,MATCH($B$54*1000&amp;CN$42,LnkTbl!$C$3:$C$18,0),1)+0)</f>
        <v>1</v>
      </c>
      <c r="CO45">
        <f>IF($F$54=2,0,INDEX(LnkTbl!CT$3:CT$18,MATCH($B$54*1000&amp;CO$42,LnkTbl!$C$3:$C$18,0),1)+0)</f>
        <v>0</v>
      </c>
      <c r="CP45">
        <f>IF($F$54=2,0,INDEX(LnkTbl!CU$3:CU$18,MATCH($B$54*1000&amp;CP$42,LnkTbl!$C$3:$C$18,0),1)+0)</f>
        <v>1</v>
      </c>
      <c r="CQ45">
        <f>IF($F$54=2,0,INDEX(LnkTbl!CV$3:CV$18,MATCH($B$54*1000&amp;CQ$42,LnkTbl!$C$3:$C$18,0),1)+0)</f>
        <v>1</v>
      </c>
      <c r="CR45">
        <f>IF($F$54=2,0,INDEX(LnkTbl!CW$3:CW$18,MATCH($B$54*1000&amp;CR$42,LnkTbl!$C$3:$C$18,0),1)+0)</f>
        <v>1</v>
      </c>
      <c r="CS45">
        <f>IF($F$54=2,0,INDEX(LnkTbl!CX$3:CX$18,MATCH($B$54*1000&amp;CS$42,LnkTbl!$C$3:$C$18,0),1)+0)</f>
        <v>0</v>
      </c>
      <c r="CT45">
        <f>IF($F$54=2,0,INDEX(LnkTbl!CY$3:CY$18,MATCH($B$54*1000&amp;CT$42,LnkTbl!$C$3:$C$18,0),1)+0)</f>
        <v>0</v>
      </c>
      <c r="CU45">
        <f>IF($F$54=2,0,INDEX(LnkTbl!CZ$3:CZ$18,MATCH($B$54*1000&amp;CU$42,LnkTbl!$C$3:$C$18,0),1)+0)</f>
        <v>1</v>
      </c>
      <c r="CV45">
        <f>IF($F$54=2,0,INDEX(LnkTbl!DA$3:DA$18,MATCH($B$54*1000&amp;CV$42,LnkTbl!$C$3:$C$18,0),1)+0)</f>
        <v>1</v>
      </c>
      <c r="CW45">
        <f>IF($F$54=2,0,INDEX(LnkTbl!DB$3:DB$18,MATCH($B$54*1000&amp;CW$42,LnkTbl!$C$3:$C$18,0),1)+0)</f>
        <v>0</v>
      </c>
      <c r="CX45">
        <f>IF($F$54=2,0,INDEX(LnkTbl!DC$3:DC$18,MATCH($B$54*1000&amp;CX$42,LnkTbl!$C$3:$C$18,0),1)+0)</f>
        <v>0</v>
      </c>
      <c r="CY45">
        <f>IF($F$54=2,0,INDEX(LnkTbl!DD$3:DD$18,MATCH($B$54*1000&amp;CY$42,LnkTbl!$C$3:$C$18,0),1)+0)</f>
        <v>0</v>
      </c>
      <c r="CZ45">
        <f>IF($F$54=2,0,INDEX(LnkTbl!DE$3:DE$18,MATCH($B$54*1000&amp;CZ$42,LnkTbl!$C$3:$C$18,0),1)+0)</f>
        <v>1</v>
      </c>
      <c r="DA45">
        <f>IF($F$54=2,0,INDEX(LnkTbl!DF$3:DF$18,MATCH($B$54*1000&amp;DA$42,LnkTbl!$C$3:$C$18,0),1)+0)</f>
        <v>1</v>
      </c>
      <c r="DB45">
        <f>IF($F$54=2,0,INDEX(LnkTbl!DG$3:DG$18,MATCH($B$54*1000&amp;DB$42,LnkTbl!$C$3:$C$18,0),1)+0)</f>
        <v>0</v>
      </c>
      <c r="DC45">
        <f>IF($F$54=2,0,INDEX(LnkTbl!DH$3:DH$18,MATCH($B$54*1000&amp;DC$42,LnkTbl!$C$3:$C$18,0),1)+0)</f>
        <v>0</v>
      </c>
      <c r="DD45">
        <f>IF($F$54=2,0,INDEX(LnkTbl!DI$3:DI$18,MATCH($B$54*1000&amp;DD$42,LnkTbl!$C$3:$C$18,0),1)+0)</f>
        <v>0</v>
      </c>
      <c r="DE45">
        <f>IF($F$54=2,0,INDEX(LnkTbl!DJ$3:DJ$18,MATCH($B$54*1000&amp;DE$42,LnkTbl!$C$3:$C$18,0),1)+0)</f>
        <v>1</v>
      </c>
      <c r="DF45">
        <f>IF($F$54=2,0,INDEX(LnkTbl!DK$3:DK$18,MATCH($B$54*1000&amp;DF$42,LnkTbl!$C$3:$C$18,0),1)+0)</f>
        <v>0</v>
      </c>
      <c r="DG45">
        <f>IF($F$54=2,0,INDEX(LnkTbl!DL$3:DL$18,MATCH($B$54*1000&amp;DG$42,LnkTbl!$C$3:$C$18,0),1)+0)</f>
        <v>1</v>
      </c>
      <c r="DH45">
        <f>IF($F$54=2,0,INDEX(LnkTbl!DM$3:DM$18,MATCH($B$54*1000&amp;DH$42,LnkTbl!$C$3:$C$18,0),1)+0)</f>
        <v>1</v>
      </c>
      <c r="DI45">
        <f>IF($F$54=2,0,INDEX(LnkTbl!DN$3:DN$18,MATCH($B$54*1000&amp;DI$42,LnkTbl!$C$3:$C$18,0),1)+0)</f>
        <v>1</v>
      </c>
      <c r="DJ45">
        <f>IF($F$54=2,0,INDEX(LnkTbl!DO$3:DO$18,MATCH($B$54*1000&amp;DJ$42,LnkTbl!$C$3:$C$18,0),1)+0)</f>
        <v>0</v>
      </c>
      <c r="DK45">
        <f>IF($F$54=2,0,INDEX(LnkTbl!DP$3:DP$18,MATCH($B$54*1000&amp;DK$42,LnkTbl!$C$3:$C$18,0),1)+0)</f>
        <v>1</v>
      </c>
      <c r="DL45">
        <f>IF($F$54=2,0,INDEX(LnkTbl!DQ$3:DQ$18,MATCH($B$54*1000&amp;DL$42,LnkTbl!$C$3:$C$18,0),1)+0)</f>
        <v>1</v>
      </c>
      <c r="DM45">
        <f>IF($F$54=2,0,INDEX(LnkTbl!DR$3:DR$18,MATCH($B$54*1000&amp;DM$42,LnkTbl!$C$3:$C$18,0),1)+0)</f>
        <v>1</v>
      </c>
      <c r="DN45">
        <f>IF($F$54=2,0,INDEX(LnkTbl!DS$3:DS$18,MATCH($B$54*1000&amp;DN$42,LnkTbl!$C$3:$C$18,0),1)+0)</f>
        <v>0</v>
      </c>
    </row>
    <row r="46" spans="1:121" x14ac:dyDescent="0.3">
      <c r="A46" t="s">
        <v>463</v>
      </c>
      <c r="B46">
        <v>613.5776156685348</v>
      </c>
      <c r="C46">
        <v>365.02541414492896</v>
      </c>
      <c r="D46">
        <v>378.45949271129791</v>
      </c>
      <c r="E46">
        <v>275.77764797991728</v>
      </c>
      <c r="F46">
        <v>449.79929660606217</v>
      </c>
      <c r="G46">
        <v>530.37580623112569</v>
      </c>
      <c r="H46">
        <v>387.68066412318092</v>
      </c>
      <c r="I46">
        <v>370.53388345532949</v>
      </c>
      <c r="J46">
        <v>514.23254253296375</v>
      </c>
      <c r="K46">
        <v>616.65651757863452</v>
      </c>
      <c r="L46">
        <v>473.9613754706898</v>
      </c>
      <c r="M46">
        <v>322.17555022555837</v>
      </c>
      <c r="N46">
        <v>370.81039432313867</v>
      </c>
      <c r="O46">
        <v>487.063019622951</v>
      </c>
      <c r="P46">
        <v>460.54283122273722</v>
      </c>
      <c r="Q46">
        <v>419.97961897423784</v>
      </c>
      <c r="R46">
        <v>660.33280723774953</v>
      </c>
      <c r="S46">
        <v>484.89132190836006</v>
      </c>
      <c r="T46">
        <v>629.95078727925727</v>
      </c>
      <c r="U46">
        <v>719.35389662843158</v>
      </c>
      <c r="V46">
        <v>371.92575838542524</v>
      </c>
      <c r="W46">
        <v>137.46629052903674</v>
      </c>
      <c r="X46">
        <v>137.46629052903674</v>
      </c>
      <c r="Y46">
        <v>198.71810804429157</v>
      </c>
      <c r="Z46">
        <v>245.3800937030087</v>
      </c>
      <c r="AA46">
        <v>204.8324157729256</v>
      </c>
      <c r="AB46">
        <v>192.97973082133052</v>
      </c>
      <c r="AC46">
        <v>112.34108392260183</v>
      </c>
      <c r="AD46">
        <v>312.50699044328724</v>
      </c>
      <c r="AE46">
        <v>405.93038139858578</v>
      </c>
      <c r="AF46">
        <v>887.86831868964919</v>
      </c>
      <c r="AG46">
        <v>590.16366957883372</v>
      </c>
      <c r="AH46">
        <v>1022.192948662185</v>
      </c>
      <c r="AI46">
        <v>1022.1929486621849</v>
      </c>
      <c r="AJ46">
        <v>658.64826574869232</v>
      </c>
      <c r="AK46">
        <v>947.20133719412956</v>
      </c>
      <c r="AL46">
        <v>677.63865932618353</v>
      </c>
      <c r="AM46">
        <v>749.22452682466076</v>
      </c>
      <c r="AN46">
        <v>862.35351137733448</v>
      </c>
      <c r="AO46">
        <v>148.31856537462559</v>
      </c>
      <c r="AP46">
        <v>197.75808716616757</v>
      </c>
      <c r="AQ46">
        <v>184.03507027725652</v>
      </c>
      <c r="AR46">
        <v>325.89757291809065</v>
      </c>
      <c r="AS46">
        <v>427.10365739992778</v>
      </c>
      <c r="AT46">
        <v>213.67144295176902</v>
      </c>
      <c r="AU46">
        <v>158.34752134415345</v>
      </c>
      <c r="AV46">
        <v>107.90758944660544</v>
      </c>
      <c r="AW46">
        <v>213.67144295176902</v>
      </c>
      <c r="AX46">
        <v>269.18488324406275</v>
      </c>
      <c r="AY46">
        <v>211.52770701032728</v>
      </c>
      <c r="AZ46">
        <v>151.86349683721284</v>
      </c>
      <c r="BA46">
        <v>629.88554314190901</v>
      </c>
      <c r="BB46">
        <v>629.88554314190901</v>
      </c>
      <c r="BC46">
        <v>440.91988019933638</v>
      </c>
      <c r="BD46">
        <v>494.3641492785863</v>
      </c>
      <c r="BE46">
        <v>390.81238271589598</v>
      </c>
      <c r="BF46">
        <v>586.2185740738438</v>
      </c>
      <c r="BG46">
        <v>421.49576845166348</v>
      </c>
      <c r="BH46">
        <v>655.66008425814312</v>
      </c>
      <c r="BI46">
        <v>607.23340002734051</v>
      </c>
      <c r="BJ46">
        <v>606.23298992133425</v>
      </c>
      <c r="BK46">
        <v>545.37263723016872</v>
      </c>
      <c r="BL46">
        <v>578.73413946089715</v>
      </c>
      <c r="BM46">
        <v>684.49799296606011</v>
      </c>
      <c r="BN46">
        <v>740.34697453614535</v>
      </c>
      <c r="BO46">
        <v>491.58661314576159</v>
      </c>
      <c r="BP46">
        <v>678.1568841885495</v>
      </c>
      <c r="BQ46">
        <v>634.58312103098149</v>
      </c>
      <c r="BR46">
        <v>528.81926752581785</v>
      </c>
      <c r="BS46">
        <v>665.75117750133609</v>
      </c>
      <c r="BT46">
        <v>402.43826661861408</v>
      </c>
      <c r="BU46">
        <v>717.78803733207383</v>
      </c>
      <c r="BV46">
        <v>587.45821268346049</v>
      </c>
      <c r="BW46">
        <v>376.16289907663997</v>
      </c>
      <c r="BX46">
        <v>1174.9164253669212</v>
      </c>
      <c r="BY46">
        <v>1566.5552338225605</v>
      </c>
      <c r="BZ46">
        <v>1370.7358295947408</v>
      </c>
      <c r="CA46">
        <v>979.097021139101</v>
      </c>
      <c r="CB46">
        <v>1566.5552338225605</v>
      </c>
      <c r="CC46">
        <v>1174.9164253669212</v>
      </c>
      <c r="CD46">
        <v>1566.5552338225605</v>
      </c>
      <c r="CE46">
        <v>1762.3746380503812</v>
      </c>
      <c r="CF46">
        <v>1174.9164253669212</v>
      </c>
      <c r="CG46">
        <v>1566.5552338225605</v>
      </c>
      <c r="CH46">
        <v>1370.7358295947408</v>
      </c>
      <c r="CI46">
        <v>1762.3746380503812</v>
      </c>
      <c r="CJ46">
        <v>1566.5552338225605</v>
      </c>
      <c r="CK46">
        <v>1566.5552338225605</v>
      </c>
      <c r="CL46">
        <v>1174.9164253669212</v>
      </c>
      <c r="CM46">
        <v>1174.9164253669212</v>
      </c>
      <c r="CN46">
        <v>1692.7330458448807</v>
      </c>
      <c r="CO46">
        <v>1128.4886972299203</v>
      </c>
      <c r="CP46">
        <v>1316.5701467682409</v>
      </c>
      <c r="CQ46">
        <v>1316.5701467682409</v>
      </c>
      <c r="CR46">
        <v>1316.5701467682409</v>
      </c>
      <c r="CS46">
        <v>940.40724769159988</v>
      </c>
      <c r="CT46">
        <v>940.40724769159988</v>
      </c>
      <c r="CU46">
        <v>1504.6515963065597</v>
      </c>
      <c r="CV46">
        <v>1316.5701467682409</v>
      </c>
      <c r="CW46">
        <v>1128.4886972299203</v>
      </c>
      <c r="CX46">
        <v>997.19574483949987</v>
      </c>
      <c r="CY46">
        <v>940.40724769159988</v>
      </c>
      <c r="CZ46">
        <v>1316.5701467682409</v>
      </c>
      <c r="DA46">
        <v>1316.5701467682409</v>
      </c>
      <c r="DB46">
        <v>1128.4886972299203</v>
      </c>
      <c r="DC46">
        <v>1128.4886972299203</v>
      </c>
      <c r="DD46">
        <v>1128.4886972299203</v>
      </c>
      <c r="DE46">
        <v>1316.5701467682409</v>
      </c>
      <c r="DF46">
        <v>1128.4886972299203</v>
      </c>
      <c r="DG46">
        <v>1504.6515963065599</v>
      </c>
      <c r="DH46">
        <v>537.37557010948558</v>
      </c>
      <c r="DI46">
        <v>1258.8390271788439</v>
      </c>
      <c r="DJ46">
        <v>699.35501509935762</v>
      </c>
      <c r="DK46">
        <v>1118.9680241589717</v>
      </c>
      <c r="DL46">
        <v>1118.9680241589717</v>
      </c>
      <c r="DM46">
        <v>979.09702113910055</v>
      </c>
      <c r="DN46">
        <v>466.977145910746</v>
      </c>
    </row>
    <row r="47" spans="1:121" x14ac:dyDescent="0.3">
      <c r="A47" t="s">
        <v>488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</row>
    <row r="49" spans="1:10" x14ac:dyDescent="0.3">
      <c r="A49" s="1" t="s">
        <v>35</v>
      </c>
      <c r="B49" s="2" t="s">
        <v>36</v>
      </c>
      <c r="D49" t="s">
        <v>448</v>
      </c>
      <c r="E49" s="3">
        <f>MAX(B35:CCC35)</f>
        <v>0.55234882649767725</v>
      </c>
      <c r="F49" s="10">
        <f>MATCH(E49,B$35:AAA$35,0)</f>
        <v>91</v>
      </c>
      <c r="H49" t="s">
        <v>490</v>
      </c>
      <c r="I49" s="3">
        <f>AVERAGE(B46:AAA46)/7</f>
        <v>107.66555755805999</v>
      </c>
      <c r="J49" t="s">
        <v>493</v>
      </c>
    </row>
    <row r="50" spans="1:10" x14ac:dyDescent="0.3">
      <c r="A50" t="s">
        <v>37</v>
      </c>
      <c r="B50" s="3">
        <v>229.77161654000002</v>
      </c>
      <c r="D50" t="s">
        <v>449</v>
      </c>
      <c r="E50" s="3">
        <f>MAX($B$40:$CCC$40)</f>
        <v>755.61319464882251</v>
      </c>
      <c r="F50" s="10">
        <f>MATCH(E50,B$40:AAA$40,0)</f>
        <v>91</v>
      </c>
      <c r="H50" t="s">
        <v>491</v>
      </c>
      <c r="I50" s="3">
        <f>AVERAGE(B41:AAA41)/7</f>
        <v>19.590158356270017</v>
      </c>
      <c r="J50" t="s">
        <v>494</v>
      </c>
    </row>
    <row r="51" spans="1:10" x14ac:dyDescent="0.3">
      <c r="A51" t="s">
        <v>38</v>
      </c>
      <c r="B51" s="3">
        <f>B50/1000/24/$B$58/$B$57/$B$54</f>
        <v>0.16796170799707605</v>
      </c>
      <c r="D51" t="s">
        <v>489</v>
      </c>
      <c r="E51">
        <f t="array" ref="E51">MAX(B40:AAA40*(1-B45:AAA45))</f>
        <v>471.72953979039892</v>
      </c>
      <c r="F51" s="10">
        <f>MATCH(E51,B$40:AAA$40,0)</f>
        <v>90</v>
      </c>
      <c r="H51" t="s">
        <v>492</v>
      </c>
      <c r="I51" s="3">
        <f>AVERAGE(B40:AAA40)</f>
        <v>328.08124943505942</v>
      </c>
      <c r="J51" t="s">
        <v>42</v>
      </c>
    </row>
    <row r="53" spans="1:10" x14ac:dyDescent="0.3">
      <c r="A53" t="str">
        <f>IF(Cerone!A53="","",Cerone!A53)</f>
        <v>Length</v>
      </c>
      <c r="B53">
        <f>IF(Cerone!B53="","",Cerone!B53)</f>
        <v>40</v>
      </c>
      <c r="C53">
        <f>IF(Cerone!C53="","",Cerone!C53)</f>
        <v>60</v>
      </c>
      <c r="D53" t="str">
        <f>IF(Cerone!D53="","",Cerone!D53)</f>
        <v/>
      </c>
      <c r="E53" t="str">
        <f>IF(Cerone!E53="","",Cerone!E53)</f>
        <v>Select Charger</v>
      </c>
      <c r="F53" t="str">
        <f>IF(Cerone!F53="","",Cerone!F53)</f>
        <v>Breaks</v>
      </c>
      <c r="G53" t="str">
        <f>IF(Cerone!G53="","",Cerone!G53)</f>
        <v/>
      </c>
    </row>
    <row r="54" spans="1:10" x14ac:dyDescent="0.3">
      <c r="A54" t="str">
        <f>IF(Cerone!A54="","",Cerone!A54)</f>
        <v>Set charge power</v>
      </c>
      <c r="B54">
        <f>IF(Cerone!B54="","",Cerone!B54)</f>
        <v>0.06</v>
      </c>
      <c r="C54">
        <f>IF(Cerone!C54="","",Cerone!C54)</f>
        <v>0.06</v>
      </c>
      <c r="D54" t="str">
        <f>IF(Cerone!D54="","",Cerone!D54)</f>
        <v>MW</v>
      </c>
      <c r="E54">
        <f>IF(Cerone!E54="","",Cerone!E54)</f>
        <v>1</v>
      </c>
      <c r="F54">
        <f>IF(Cerone!F54="","",Cerone!F54)</f>
        <v>1</v>
      </c>
      <c r="G54" t="str">
        <f>IF(Cerone!G54="","",Cerone!G54)</f>
        <v/>
      </c>
    </row>
    <row r="55" spans="1:10" x14ac:dyDescent="0.3">
      <c r="A55" t="str">
        <f>IF(Cerone!A55="","",Cerone!A55)</f>
        <v>Assume battery level</v>
      </c>
      <c r="B55">
        <f>IF(Cerone!B55="","",Cerone!B55)</f>
        <v>350</v>
      </c>
      <c r="C55">
        <f>IF(Cerone!C55="","",Cerone!C55)</f>
        <v>550</v>
      </c>
      <c r="D55" t="str">
        <f>IF(Cerone!D55="","",Cerone!D55)</f>
        <v>kWh</v>
      </c>
      <c r="E55" t="str">
        <f>IF(Cerone!E55="","",Cerone!E55)</f>
        <v>BYD 60' battery pack (tcrp_syn report)</v>
      </c>
      <c r="F55" t="str">
        <f>IF(Cerone!F55="","",Cerone!F55)</f>
        <v/>
      </c>
      <c r="G55" t="str">
        <f>IF(Cerone!G55="","",Cerone!G55)</f>
        <v/>
      </c>
    </row>
    <row r="56" spans="1:10" x14ac:dyDescent="0.3">
      <c r="A56" t="str">
        <f>IF(Cerone!A56="","",Cerone!A56)</f>
        <v>Set storage level</v>
      </c>
      <c r="B56">
        <f>IF(Cerone!B56="","",Cerone!B56)</f>
        <v>5.833333333333333</v>
      </c>
      <c r="C56">
        <f>IF(Cerone!C56="","",Cerone!C56)</f>
        <v>9.1666666666666679</v>
      </c>
      <c r="D56" t="str">
        <f>IF(Cerone!D56="","",Cerone!D56)</f>
        <v>hour(s)</v>
      </c>
      <c r="E56" t="str">
        <f>IF(Cerone!E56="","",Cerone!E56)</f>
        <v/>
      </c>
      <c r="F56" t="str">
        <f>IF(Cerone!F56="","",Cerone!F56)</f>
        <v/>
      </c>
      <c r="G56" t="str">
        <f>IF(Cerone!G56="","",Cerone!G56)</f>
        <v/>
      </c>
    </row>
    <row r="57" spans="1:10" x14ac:dyDescent="0.3">
      <c r="A57" t="str">
        <f>IF(Cerone!A57="","",Cerone!A57)</f>
        <v>Assume input efficiency</v>
      </c>
      <c r="B57">
        <f>IF(Cerone!B57="","",Cerone!B57)</f>
        <v>0.95</v>
      </c>
      <c r="C57">
        <f>IF(Cerone!C57="","",Cerone!C57)</f>
        <v>0.95</v>
      </c>
      <c r="D57" t="str">
        <f>IF(Cerone!D57="","",Cerone!D57)</f>
        <v/>
      </c>
      <c r="E57" t="str">
        <f>IF(Cerone!E57="","",Cerone!E57)</f>
        <v>90% for https://ncst.ucdavis.edu/wp-content/uploads/2018/09/Kong_NCST-Fellowship-Report.pdf</v>
      </c>
      <c r="F57" t="str">
        <f>IF(Cerone!F57="","",Cerone!F57)</f>
        <v/>
      </c>
      <c r="G57" t="str">
        <f>IF(Cerone!G57="","",Cerone!G57)</f>
        <v/>
      </c>
    </row>
    <row r="58" spans="1:10" x14ac:dyDescent="0.3">
      <c r="A58" t="str">
        <f>IF(Cerone!A58="","",Cerone!A58)</f>
        <v>Assume interval length</v>
      </c>
      <c r="B58">
        <f>IF(Cerone!B58="","",Cerone!B58)</f>
        <v>1</v>
      </c>
      <c r="C58">
        <f>IF(Cerone!C58="","",Cerone!C58)</f>
        <v>1</v>
      </c>
      <c r="D58" t="str">
        <f>IF(Cerone!D58="","",Cerone!D58)</f>
        <v/>
      </c>
      <c r="E58" t="str">
        <f>IF(Cerone!E58="","",Cerone!E58)</f>
        <v/>
      </c>
      <c r="F58" t="str">
        <f>IF(Cerone!F58="","",Cerone!F58)</f>
        <v/>
      </c>
      <c r="G58" t="str">
        <f>IF(Cerone!G58="","",Cerone!G58)</f>
        <v/>
      </c>
    </row>
    <row r="59" spans="1:10" x14ac:dyDescent="0.3">
      <c r="A59" t="str">
        <f>IF(Cerone!A59="","",Cerone!A59)</f>
        <v>Diesel cost</v>
      </c>
      <c r="B59">
        <f>IF(Cerone!B59="","",Cerone!B59)</f>
        <v>2.44</v>
      </c>
      <c r="C59">
        <f>IF(Cerone!C59="","",Cerone!C59)</f>
        <v>2.44</v>
      </c>
      <c r="D59" t="str">
        <f>IF(Cerone!D59="","",Cerone!D59)</f>
        <v>$/gallon</v>
      </c>
      <c r="E59" t="str">
        <f>IF(Cerone!E59="","",Cerone!E59)</f>
        <v/>
      </c>
      <c r="F59" t="str">
        <f>IF(Cerone!F59="","",Cerone!F59)</f>
        <v/>
      </c>
      <c r="G59" t="str">
        <f>IF(Cerone!G59="","",Cerone!G59)</f>
        <v/>
      </c>
    </row>
    <row r="60" spans="1:10" x14ac:dyDescent="0.3">
      <c r="A60" t="str">
        <f>IF(Cerone!A60="","",Cerone!A60)</f>
        <v>Electric bus cost</v>
      </c>
      <c r="B60">
        <f>IF(Cerone!B60="","",Cerone!B60)</f>
        <v>900000</v>
      </c>
      <c r="C60">
        <f>IF(Cerone!C60="","",Cerone!C60)</f>
        <v>1264000</v>
      </c>
      <c r="D60" t="str">
        <f>IF(Cerone!D60="","",Cerone!D60)</f>
        <v>$</v>
      </c>
      <c r="E60" t="str">
        <f>IF(Cerone!E60="","",Cerone!E60)</f>
        <v>VTA+extrapolation</v>
      </c>
      <c r="F60" t="str">
        <f>IF(Cerone!F60="","",Cerone!F60)</f>
        <v/>
      </c>
      <c r="G60" t="str">
        <f>IF(Cerone!G60="","",Cerone!G60)</f>
        <v/>
      </c>
    </row>
    <row r="61" spans="1:10" x14ac:dyDescent="0.3">
      <c r="A61" t="str">
        <f>IF(Cerone!A61="","",Cerone!A61)</f>
        <v>Diesel-hybrid bus cost</v>
      </c>
      <c r="B61">
        <f>IF(Cerone!B61="","",Cerone!B61)</f>
        <v>700000</v>
      </c>
      <c r="C61">
        <f>IF(Cerone!C61="","",Cerone!C61)</f>
        <v>983000</v>
      </c>
      <c r="D61" t="str">
        <f>IF(Cerone!D61="","",Cerone!D61)</f>
        <v>$</v>
      </c>
      <c r="E61" t="str">
        <f>IF(Cerone!E61="","",Cerone!E61)</f>
        <v>VTA values</v>
      </c>
      <c r="F61" t="str">
        <f>IF(Cerone!F61="","",Cerone!F61)</f>
        <v/>
      </c>
      <c r="G61" t="str">
        <f>IF(Cerone!G61="","",Cerone!G61)</f>
        <v/>
      </c>
    </row>
    <row r="62" spans="1:10" x14ac:dyDescent="0.3">
      <c r="A62" t="str">
        <f>IF(Cerone!A62="","",Cerone!A62)</f>
        <v>BEB Maintenance</v>
      </c>
      <c r="B62">
        <f>IF(Cerone!B62="","",Cerone!B62)</f>
        <v>0.26</v>
      </c>
      <c r="C62">
        <f>IF(Cerone!C62="","",Cerone!C62)</f>
        <v>0.26</v>
      </c>
      <c r="D62" t="str">
        <f>IF(Cerone!D62="","",Cerone!D62)</f>
        <v>$/mile</v>
      </c>
      <c r="E62" t="str">
        <f>IF(Cerone!E62="","",Cerone!E62)</f>
        <v>King Country report</v>
      </c>
      <c r="F62" t="str">
        <f>IF(Cerone!F62="","",Cerone!F62)</f>
        <v/>
      </c>
      <c r="G62" t="str">
        <f>IF(Cerone!G62="","",Cerone!G62)</f>
        <v/>
      </c>
    </row>
    <row r="63" spans="1:10" x14ac:dyDescent="0.3">
      <c r="A63" t="str">
        <f>IF(Cerone!A63="","",Cerone!A63)</f>
        <v>Diesel-hybrid maintenance</v>
      </c>
      <c r="B63">
        <f>IF(Cerone!B63="","",Cerone!B63)</f>
        <v>0.32</v>
      </c>
      <c r="C63">
        <f>IF(Cerone!C63="","",Cerone!C63)</f>
        <v>0.32</v>
      </c>
      <c r="D63" t="str">
        <f>IF(Cerone!D63="","",Cerone!D63)</f>
        <v>$/mile</v>
      </c>
      <c r="E63" t="str">
        <f>IF(Cerone!E63="","",Cerone!E63)</f>
        <v>King Country report</v>
      </c>
      <c r="F63" t="str">
        <f>IF(Cerone!F63="","",Cerone!F63)</f>
        <v/>
      </c>
      <c r="G63" t="str">
        <f>IF(Cerone!G63="","",Cerone!G63)</f>
        <v/>
      </c>
    </row>
    <row r="64" spans="1:10" x14ac:dyDescent="0.3">
      <c r="A64" t="str">
        <f>IF(Cerone!A64="","",Cerone!A64)</f>
        <v>Charger cost</v>
      </c>
      <c r="B64">
        <f>IF(Cerone!B64="","",Cerone!B64)</f>
        <v>40000</v>
      </c>
      <c r="C64" t="str">
        <f>IF(Cerone!C64="","",Cerone!C64)</f>
        <v/>
      </c>
      <c r="D64" t="str">
        <f>IF(Cerone!D64="","",Cerone!D64)</f>
        <v>$</v>
      </c>
      <c r="E64">
        <f>IF(Cerone!E64="","",Cerone!E64)</f>
        <v>50</v>
      </c>
      <c r="F64" t="str">
        <f>IF(Cerone!F64="","",Cerone!F64)</f>
        <v>kW</v>
      </c>
      <c r="G64" t="str">
        <f>IF(Cerone!G64="","",Cerone!G64)</f>
        <v>VTA</v>
      </c>
    </row>
    <row r="65" spans="1:7" x14ac:dyDescent="0.3">
      <c r="A65" t="str">
        <f>IF(Cerone!A65="","",Cerone!A65)</f>
        <v>Charger cost</v>
      </c>
      <c r="B65">
        <f>IF(Cerone!B65="","",Cerone!B65)</f>
        <v>90000</v>
      </c>
      <c r="C65" t="str">
        <f>IF(Cerone!C65="","",Cerone!C65)</f>
        <v/>
      </c>
      <c r="D65" t="str">
        <f>IF(Cerone!D65="","",Cerone!D65)</f>
        <v>$</v>
      </c>
      <c r="E65">
        <f>IF(Cerone!E65="","",Cerone!E65)</f>
        <v>150</v>
      </c>
      <c r="F65" t="str">
        <f>IF(Cerone!F65="","",Cerone!F65)</f>
        <v>kW</v>
      </c>
      <c r="G65" t="str">
        <f>IF(Cerone!G65="","",Cerone!G65)</f>
        <v>VTO project (from Matteo)</v>
      </c>
    </row>
    <row r="66" spans="1:7" x14ac:dyDescent="0.3">
      <c r="A66" t="str">
        <f>IF(Cerone!A66="","",Cerone!A66)</f>
        <v>Charger sharing factor</v>
      </c>
      <c r="B66">
        <f>IF(Cerone!B66="","",Cerone!B66)</f>
        <v>0.5</v>
      </c>
      <c r="C66" t="str">
        <f>IF(Cerone!C66="","",Cerone!C66)</f>
        <v/>
      </c>
      <c r="D66" t="str">
        <f>IF(Cerone!D66="","",Cerone!D66)</f>
        <v/>
      </c>
      <c r="E66" t="str">
        <f>IF(Cerone!E66="","",Cerone!E66)</f>
        <v/>
      </c>
      <c r="F66" t="str">
        <f>IF(Cerone!F66="","",Cerone!F66)</f>
        <v/>
      </c>
      <c r="G66" t="str">
        <f>IF(Cerone!G66="","",Cerone!G66)</f>
        <v/>
      </c>
    </row>
    <row r="67" spans="1:7" x14ac:dyDescent="0.3">
      <c r="A67" t="str">
        <f>IF(Cerone!A67="","",Cerone!A67)</f>
        <v>Charger installation</v>
      </c>
      <c r="B67">
        <f>IF(Cerone!B67="","",Cerone!B67)</f>
        <v>136000</v>
      </c>
      <c r="C67" t="str">
        <f>IF(Cerone!C67="","",Cerone!C67)</f>
        <v/>
      </c>
      <c r="D67" t="str">
        <f>IF(Cerone!D67="","",Cerone!D67)</f>
        <v>$</v>
      </c>
      <c r="E67" t="str">
        <f>IF(Cerone!E67="","",Cerone!E67)</f>
        <v>VTA+adjustment</v>
      </c>
      <c r="F67" t="str">
        <f>IF(Cerone!F67="","",Cerone!F67)</f>
        <v/>
      </c>
      <c r="G67" t="str">
        <f>IF(Cerone!G67="","",Cerone!G67)</f>
        <v/>
      </c>
    </row>
    <row r="68" spans="1:7" x14ac:dyDescent="0.3">
      <c r="A68" t="str">
        <f>IF(Cerone!A68="","",Cerone!A68)</f>
        <v>Infrastructure upgrade (rule 21)</v>
      </c>
      <c r="B68">
        <f>IF(Cerone!B68="","",Cerone!B68)</f>
        <v>0</v>
      </c>
      <c r="C68" t="str">
        <f>IF(Cerone!C68="","",Cerone!C68)</f>
        <v/>
      </c>
      <c r="D68" t="str">
        <f>IF(Cerone!D68="","",Cerone!D68)</f>
        <v>$/MW of additional capacity</v>
      </c>
      <c r="E68" t="str">
        <f>IF(Cerone!E68="","",Cerone!E68)</f>
        <v/>
      </c>
      <c r="F68" t="str">
        <f>IF(Cerone!F68="","",Cerone!F68)</f>
        <v/>
      </c>
      <c r="G68" t="str">
        <f>IF(Cerone!G68="","",Cerone!G68)</f>
        <v/>
      </c>
    </row>
    <row r="69" spans="1:7" x14ac:dyDescent="0.3">
      <c r="A69" t="str">
        <f>IF(Cerone!A69="","",Cerone!A69)</f>
        <v/>
      </c>
      <c r="B69" t="str">
        <f>IF(Cerone!B69="","",Cerone!B69)</f>
        <v/>
      </c>
      <c r="C69" t="str">
        <f>IF(Cerone!C69="","",Cerone!C69)</f>
        <v/>
      </c>
      <c r="D69" t="str">
        <f>IF(Cerone!D69="","",Cerone!D69)</f>
        <v/>
      </c>
      <c r="E69" t="str">
        <f>IF(Cerone!E69="","",Cerone!E69)</f>
        <v/>
      </c>
      <c r="F69" t="str">
        <f>IF(Cerone!F69="","",Cerone!F69)</f>
        <v/>
      </c>
      <c r="G69" t="str">
        <f>IF(Cerone!G69="","",Cerone!G69)</f>
        <v/>
      </c>
    </row>
    <row r="81" spans="1:118" x14ac:dyDescent="0.3">
      <c r="A81" t="s">
        <v>517</v>
      </c>
      <c r="B81">
        <f>((B$41*(1-B47/(B35+B47)))*(8760/24/7)*$B$59/B$2)</f>
        <v>242499.13844522412</v>
      </c>
      <c r="C81">
        <f t="shared" ref="C81:BN81" si="22">((C$41*(1-C47/(C35+C47)))*(8760/24/7)*$B$59/C$2)</f>
        <v>129265.20231377949</v>
      </c>
      <c r="D81">
        <f t="shared" si="22"/>
        <v>129574.88555085854</v>
      </c>
      <c r="E81">
        <f t="shared" si="22"/>
        <v>89165.905751793034</v>
      </c>
      <c r="F81">
        <f t="shared" si="22"/>
        <v>144592.04841560425</v>
      </c>
      <c r="G81">
        <f t="shared" si="22"/>
        <v>171750.65490632868</v>
      </c>
      <c r="H81">
        <f t="shared" si="22"/>
        <v>118924.67907791691</v>
      </c>
      <c r="I81">
        <f t="shared" si="22"/>
        <v>112114.22110206822</v>
      </c>
      <c r="J81">
        <f t="shared" si="22"/>
        <v>170461.53919935768</v>
      </c>
      <c r="K81">
        <f t="shared" si="22"/>
        <v>199493.94622033613</v>
      </c>
      <c r="L81">
        <f t="shared" si="22"/>
        <v>154941.12072934071</v>
      </c>
      <c r="M81">
        <f t="shared" si="22"/>
        <v>106646.14968399258</v>
      </c>
      <c r="N81">
        <f t="shared" si="22"/>
        <v>126995.20377929916</v>
      </c>
      <c r="O81">
        <f t="shared" si="22"/>
        <v>168417.68307225345</v>
      </c>
      <c r="P81">
        <f t="shared" si="22"/>
        <v>142020.24412662999</v>
      </c>
      <c r="Q81">
        <f t="shared" si="22"/>
        <v>136188.53460073209</v>
      </c>
      <c r="R81">
        <f t="shared" si="22"/>
        <v>211901.11482497153</v>
      </c>
      <c r="S81">
        <f t="shared" si="22"/>
        <v>156547.98438250727</v>
      </c>
      <c r="T81">
        <f t="shared" si="22"/>
        <v>205825.64933239084</v>
      </c>
      <c r="U81">
        <f t="shared" si="22"/>
        <v>238204.25719592802</v>
      </c>
      <c r="V81">
        <f t="shared" si="22"/>
        <v>120189.8353438231</v>
      </c>
      <c r="W81">
        <f t="shared" si="22"/>
        <v>44259.36277905936</v>
      </c>
      <c r="X81">
        <f t="shared" si="22"/>
        <v>42570.937899164543</v>
      </c>
      <c r="Y81">
        <f t="shared" si="22"/>
        <v>76395.900386315872</v>
      </c>
      <c r="Z81">
        <f t="shared" si="22"/>
        <v>91652.048518593365</v>
      </c>
      <c r="AA81">
        <f t="shared" si="22"/>
        <v>71596.9606711784</v>
      </c>
      <c r="AB81">
        <f t="shared" si="22"/>
        <v>67409.490075623849</v>
      </c>
      <c r="AC81">
        <f t="shared" si="22"/>
        <v>41005.354651808942</v>
      </c>
      <c r="AD81">
        <f t="shared" si="22"/>
        <v>105046.23895194847</v>
      </c>
      <c r="AE81">
        <f t="shared" si="22"/>
        <v>143639.50954572466</v>
      </c>
      <c r="AF81">
        <f t="shared" si="22"/>
        <v>350672.68085184018</v>
      </c>
      <c r="AG81">
        <f t="shared" si="22"/>
        <v>244818.24904709269</v>
      </c>
      <c r="AH81">
        <f t="shared" si="22"/>
        <v>350411.26936894166</v>
      </c>
      <c r="AI81">
        <f t="shared" si="22"/>
        <v>341072.86571284622</v>
      </c>
      <c r="AJ81">
        <f t="shared" si="22"/>
        <v>254759.51140146528</v>
      </c>
      <c r="AK81">
        <f t="shared" si="22"/>
        <v>374106.86385400547</v>
      </c>
      <c r="AL81">
        <f t="shared" si="22"/>
        <v>216739.15465529013</v>
      </c>
      <c r="AM81">
        <f t="shared" si="22"/>
        <v>282132.5899106132</v>
      </c>
      <c r="AN81">
        <f t="shared" si="22"/>
        <v>324733.13522521307</v>
      </c>
      <c r="AO81">
        <f t="shared" si="22"/>
        <v>55851.750019874489</v>
      </c>
      <c r="AP81">
        <f t="shared" si="22"/>
        <v>78106.580814865534</v>
      </c>
      <c r="AQ81">
        <f t="shared" si="22"/>
        <v>67174.207881852446</v>
      </c>
      <c r="AR81">
        <f t="shared" si="22"/>
        <v>128716.58237221347</v>
      </c>
      <c r="AS81">
        <f t="shared" si="22"/>
        <v>168688.96140263265</v>
      </c>
      <c r="AT81">
        <f t="shared" si="22"/>
        <v>77991.710523618123</v>
      </c>
      <c r="AU81">
        <f t="shared" si="22"/>
        <v>64067.24254723591</v>
      </c>
      <c r="AV81">
        <f t="shared" si="22"/>
        <v>44763.424908997418</v>
      </c>
      <c r="AW81">
        <f t="shared" si="22"/>
        <v>77991.710523618123</v>
      </c>
      <c r="AX81">
        <f t="shared" si="22"/>
        <v>104118.40871389107</v>
      </c>
      <c r="AY81">
        <f t="shared" si="22"/>
        <v>83545.033120708002</v>
      </c>
      <c r="AZ81">
        <f t="shared" si="22"/>
        <v>58739.500680212812</v>
      </c>
      <c r="BA81">
        <f t="shared" si="22"/>
        <v>248779.74288955308</v>
      </c>
      <c r="BB81">
        <f t="shared" si="22"/>
        <v>222534.15164947044</v>
      </c>
      <c r="BC81">
        <f t="shared" si="22"/>
        <v>174145.82002268717</v>
      </c>
      <c r="BD81">
        <f t="shared" si="22"/>
        <v>200019.22094916669</v>
      </c>
      <c r="BE81">
        <f t="shared" si="22"/>
        <v>167421.14140506883</v>
      </c>
      <c r="BF81">
        <f t="shared" si="22"/>
        <v>251131.71210760315</v>
      </c>
      <c r="BG81">
        <f t="shared" si="22"/>
        <v>170536.74980699885</v>
      </c>
      <c r="BH81">
        <f t="shared" si="22"/>
        <v>258959.66173640988</v>
      </c>
      <c r="BI81">
        <f t="shared" si="22"/>
        <v>239833.04709490121</v>
      </c>
      <c r="BJ81">
        <f t="shared" si="22"/>
        <v>239437.92488314997</v>
      </c>
      <c r="BK81">
        <f t="shared" si="22"/>
        <v>205368.87021070259</v>
      </c>
      <c r="BL81">
        <f t="shared" si="22"/>
        <v>234155.23128159245</v>
      </c>
      <c r="BM81">
        <f t="shared" si="22"/>
        <v>264757.9646248591</v>
      </c>
      <c r="BN81">
        <f t="shared" si="22"/>
        <v>286359.87264915369</v>
      </c>
      <c r="BO81">
        <f t="shared" ref="BO81:DN81" si="23">((BO$41*(1-BO47/(BO35+BO47)))*(8760/24/7)*$B$59/BO$2)</f>
        <v>198895.43271683538</v>
      </c>
      <c r="BP81">
        <f t="shared" si="23"/>
        <v>267845.00315035507</v>
      </c>
      <c r="BQ81">
        <f t="shared" si="23"/>
        <v>224193.77302312135</v>
      </c>
      <c r="BR81">
        <f t="shared" si="23"/>
        <v>208862.58280176987</v>
      </c>
      <c r="BS81">
        <f t="shared" si="23"/>
        <v>243004.27047784033</v>
      </c>
      <c r="BT81">
        <f t="shared" si="23"/>
        <v>158947.11283402194</v>
      </c>
      <c r="BU81">
        <f t="shared" si="23"/>
        <v>253589.48731395925</v>
      </c>
      <c r="BV81">
        <f t="shared" si="23"/>
        <v>207544.87289379741</v>
      </c>
      <c r="BW81">
        <f t="shared" si="23"/>
        <v>145496.58954493914</v>
      </c>
      <c r="BX81">
        <f t="shared" si="23"/>
        <v>515872.9912316617</v>
      </c>
      <c r="BY81">
        <f t="shared" si="23"/>
        <v>658737.96776264033</v>
      </c>
      <c r="BZ81">
        <f t="shared" si="23"/>
        <v>576395.72179231036</v>
      </c>
      <c r="CA81">
        <f t="shared" si="23"/>
        <v>345908.12148966239</v>
      </c>
      <c r="CB81">
        <f t="shared" si="23"/>
        <v>658737.96776264033</v>
      </c>
      <c r="CC81">
        <f t="shared" si="23"/>
        <v>390714.14037170139</v>
      </c>
      <c r="CD81">
        <f t="shared" si="23"/>
        <v>502708.32653385925</v>
      </c>
      <c r="CE81">
        <f t="shared" si="23"/>
        <v>797393.66558084288</v>
      </c>
      <c r="CF81">
        <f t="shared" si="23"/>
        <v>521231.35788687639</v>
      </c>
      <c r="CG81">
        <f t="shared" si="23"/>
        <v>687830.6549755485</v>
      </c>
      <c r="CH81">
        <f t="shared" si="23"/>
        <v>576395.72179231036</v>
      </c>
      <c r="CI81">
        <f t="shared" si="23"/>
        <v>781847.03683031432</v>
      </c>
      <c r="CJ81">
        <f t="shared" si="23"/>
        <v>553452.99438345933</v>
      </c>
      <c r="CK81">
        <f t="shared" si="23"/>
        <v>522709.02826771262</v>
      </c>
      <c r="CL81">
        <f t="shared" si="23"/>
        <v>520537.56590671442</v>
      </c>
      <c r="CM81">
        <f t="shared" si="23"/>
        <v>494053.47582198068</v>
      </c>
      <c r="CN81">
        <f t="shared" si="23"/>
        <v>637425.95330606773</v>
      </c>
      <c r="CO81">
        <f t="shared" si="23"/>
        <v>506786.34023383452</v>
      </c>
      <c r="CP81">
        <f t="shared" si="23"/>
        <v>583846.58884322783</v>
      </c>
      <c r="CQ81">
        <f t="shared" si="23"/>
        <v>583296.14323858148</v>
      </c>
      <c r="CR81">
        <f t="shared" si="23"/>
        <v>495775.74146027514</v>
      </c>
      <c r="CS81">
        <f t="shared" si="23"/>
        <v>354125.5296144819</v>
      </c>
      <c r="CT81">
        <f t="shared" si="23"/>
        <v>354125.5296144819</v>
      </c>
      <c r="CU81">
        <f t="shared" si="23"/>
        <v>675715.12031177897</v>
      </c>
      <c r="CV81">
        <f t="shared" si="23"/>
        <v>495775.74146027514</v>
      </c>
      <c r="CW81">
        <f t="shared" si="23"/>
        <v>365283.53912802087</v>
      </c>
      <c r="CX81">
        <f t="shared" si="23"/>
        <v>385706.77847022872</v>
      </c>
      <c r="CY81">
        <f t="shared" si="23"/>
        <v>322374.84891540703</v>
      </c>
      <c r="CZ81">
        <f t="shared" si="23"/>
        <v>426164.12898269127</v>
      </c>
      <c r="DA81">
        <f t="shared" si="23"/>
        <v>412435.09420682723</v>
      </c>
      <c r="DB81">
        <f t="shared" si="23"/>
        <v>424950.63553737843</v>
      </c>
      <c r="DC81">
        <f t="shared" si="23"/>
        <v>436489.76863481745</v>
      </c>
      <c r="DD81">
        <f t="shared" si="23"/>
        <v>424950.63553737843</v>
      </c>
      <c r="DE81">
        <f t="shared" si="23"/>
        <v>584073.58220311312</v>
      </c>
      <c r="DF81">
        <f t="shared" si="23"/>
        <v>436489.76863481745</v>
      </c>
      <c r="DG81">
        <f t="shared" si="23"/>
        <v>675715.1203117792</v>
      </c>
      <c r="DH81">
        <f t="shared" si="23"/>
        <v>234719.15163038776</v>
      </c>
      <c r="DI81">
        <f t="shared" si="23"/>
        <v>558245.12938046572</v>
      </c>
      <c r="DJ81">
        <f t="shared" si="23"/>
        <v>226119.20806552892</v>
      </c>
      <c r="DK81">
        <f t="shared" si="23"/>
        <v>472470.28734732111</v>
      </c>
      <c r="DL81">
        <f t="shared" si="23"/>
        <v>480187.68905131822</v>
      </c>
      <c r="DM81">
        <f t="shared" si="23"/>
        <v>429894.15935971792</v>
      </c>
      <c r="DN81">
        <f t="shared" si="23"/>
        <v>153653.88957346987</v>
      </c>
    </row>
    <row r="82" spans="1:118" x14ac:dyDescent="0.3">
      <c r="A82" t="s">
        <v>518</v>
      </c>
      <c r="B82" s="6">
        <f>SUM(B81:AAA81)</f>
        <v>34021640.312583439</v>
      </c>
    </row>
    <row r="83" spans="1:118" x14ac:dyDescent="0.3">
      <c r="A83" t="s">
        <v>519</v>
      </c>
      <c r="B83" s="6">
        <f t="array" ref="B83">SUM(B81:AAA81*(1-B45:AAA45))</f>
        <v>19959691.595807981</v>
      </c>
    </row>
    <row r="84" spans="1:118" x14ac:dyDescent="0.3">
      <c r="A84" t="s">
        <v>521</v>
      </c>
      <c r="B84" s="6">
        <f>SUM(B22:AAA22)</f>
        <v>58543547.702007182</v>
      </c>
    </row>
    <row r="85" spans="1:118" x14ac:dyDescent="0.3">
      <c r="A85" t="s">
        <v>522</v>
      </c>
      <c r="B85" s="6">
        <f t="array" ref="B85">SUM(B22:AAA22*B45:AAA45)+SUM(B21:AAA21*(1-B45:AAA45))</f>
        <v>35789975.892660052</v>
      </c>
    </row>
    <row r="91" spans="1:118" x14ac:dyDescent="0.3">
      <c r="A91" t="s">
        <v>524</v>
      </c>
      <c r="B91" s="6">
        <f t="array" ref="B91">SUM($B$40:$AAA$40*LnkTbl!$C$32:$AAB$32*(1-$B$45:$AAA$45))/$B$57*(365/7)/1000</f>
        <v>7456.5328623953619</v>
      </c>
      <c r="C91" t="s">
        <v>526</v>
      </c>
    </row>
    <row r="92" spans="1:118" x14ac:dyDescent="0.3">
      <c r="A92" t="s">
        <v>525</v>
      </c>
      <c r="B92" s="6">
        <f t="array" ref="B92">SUM($B$40:$AAA$40*LnkTbl!$C$32:$AAB$32)/$B$57*(365/7)/1000</f>
        <v>13007.718595332062</v>
      </c>
      <c r="C92" t="s">
        <v>526</v>
      </c>
    </row>
    <row r="97" spans="1:118" x14ac:dyDescent="0.3">
      <c r="A97" t="s">
        <v>531</v>
      </c>
      <c r="B97" s="15">
        <f>(INDEX($B$64:$B$65,$E$54,1)+$B$67)*$B$66/B$2</f>
        <v>1466666.6666666667</v>
      </c>
      <c r="C97" s="15">
        <f t="shared" ref="C97:BN97" si="24">(INDEX($B$64:$B$65,$E$54,1)+$B$67)*$B$66/C$2</f>
        <v>1466666.6666666667</v>
      </c>
      <c r="D97" s="15">
        <f t="shared" si="24"/>
        <v>1466666.6666666667</v>
      </c>
      <c r="E97" s="15">
        <f t="shared" si="24"/>
        <v>1466666.6666666667</v>
      </c>
      <c r="F97" s="15">
        <f t="shared" si="24"/>
        <v>1466666.6666666667</v>
      </c>
      <c r="G97" s="15">
        <f t="shared" si="24"/>
        <v>1466666.6666666667</v>
      </c>
      <c r="H97" s="15">
        <f t="shared" si="24"/>
        <v>1466666.6666666667</v>
      </c>
      <c r="I97" s="15">
        <f t="shared" si="24"/>
        <v>1466666.6666666667</v>
      </c>
      <c r="J97" s="15">
        <f t="shared" si="24"/>
        <v>1466666.6666666667</v>
      </c>
      <c r="K97" s="15">
        <f t="shared" si="24"/>
        <v>1466666.6666666667</v>
      </c>
      <c r="L97" s="15">
        <f t="shared" si="24"/>
        <v>1466666.6666666667</v>
      </c>
      <c r="M97" s="15">
        <f t="shared" si="24"/>
        <v>1466666.6666666667</v>
      </c>
      <c r="N97" s="15">
        <f t="shared" si="24"/>
        <v>1466666.6666666667</v>
      </c>
      <c r="O97" s="15">
        <f t="shared" si="24"/>
        <v>1466666.6666666667</v>
      </c>
      <c r="P97" s="15">
        <f t="shared" si="24"/>
        <v>1466666.6666666667</v>
      </c>
      <c r="Q97" s="15">
        <f t="shared" si="24"/>
        <v>1466666.6666666667</v>
      </c>
      <c r="R97" s="15">
        <f t="shared" si="24"/>
        <v>1466666.6666666667</v>
      </c>
      <c r="S97" s="15">
        <f t="shared" si="24"/>
        <v>1466666.6666666667</v>
      </c>
      <c r="T97" s="15">
        <f t="shared" si="24"/>
        <v>1466666.6666666667</v>
      </c>
      <c r="U97" s="15">
        <f t="shared" si="24"/>
        <v>1466666.6666666667</v>
      </c>
      <c r="V97" s="15">
        <f t="shared" si="24"/>
        <v>1466666.6666666667</v>
      </c>
      <c r="W97" s="15">
        <f t="shared" si="24"/>
        <v>1466666.6666666667</v>
      </c>
      <c r="X97" s="15">
        <f t="shared" si="24"/>
        <v>1466666.6666666667</v>
      </c>
      <c r="Y97" s="15">
        <f t="shared" si="24"/>
        <v>1466666.6666666667</v>
      </c>
      <c r="Z97" s="15">
        <f t="shared" si="24"/>
        <v>1466666.6666666667</v>
      </c>
      <c r="AA97" s="15">
        <f t="shared" si="24"/>
        <v>1466666.6666666667</v>
      </c>
      <c r="AB97" s="15">
        <f t="shared" si="24"/>
        <v>1466666.6666666667</v>
      </c>
      <c r="AC97" s="15">
        <f t="shared" si="24"/>
        <v>1466666.6666666667</v>
      </c>
      <c r="AD97" s="15">
        <f t="shared" si="24"/>
        <v>1466666.6666666667</v>
      </c>
      <c r="AE97" s="15">
        <f t="shared" si="24"/>
        <v>1466666.6666666667</v>
      </c>
      <c r="AF97" s="15">
        <f t="shared" si="24"/>
        <v>1466666.6666666667</v>
      </c>
      <c r="AG97" s="15">
        <f t="shared" si="24"/>
        <v>1466666.6666666667</v>
      </c>
      <c r="AH97" s="15">
        <f t="shared" si="24"/>
        <v>1466666.6666666667</v>
      </c>
      <c r="AI97" s="15">
        <f t="shared" si="24"/>
        <v>1466666.6666666667</v>
      </c>
      <c r="AJ97" s="15">
        <f t="shared" si="24"/>
        <v>1466666.6666666667</v>
      </c>
      <c r="AK97" s="15">
        <f t="shared" si="24"/>
        <v>1466666.6666666667</v>
      </c>
      <c r="AL97" s="15">
        <f t="shared" si="24"/>
        <v>1466666.6666666667</v>
      </c>
      <c r="AM97" s="15">
        <f t="shared" si="24"/>
        <v>1466666.6666666667</v>
      </c>
      <c r="AN97" s="15">
        <f t="shared" si="24"/>
        <v>1466666.6666666667</v>
      </c>
      <c r="AO97" s="15">
        <f t="shared" si="24"/>
        <v>1466666.6666666667</v>
      </c>
      <c r="AP97" s="15">
        <f t="shared" si="24"/>
        <v>1466666.6666666667</v>
      </c>
      <c r="AQ97" s="15">
        <f t="shared" si="24"/>
        <v>1466666.6666666667</v>
      </c>
      <c r="AR97" s="15">
        <f t="shared" si="24"/>
        <v>1466666.6666666667</v>
      </c>
      <c r="AS97" s="15">
        <f t="shared" si="24"/>
        <v>1466666.6666666667</v>
      </c>
      <c r="AT97" s="15">
        <f t="shared" si="24"/>
        <v>1466666.6666666667</v>
      </c>
      <c r="AU97" s="15">
        <f t="shared" si="24"/>
        <v>1466666.6666666667</v>
      </c>
      <c r="AV97" s="15">
        <f t="shared" si="24"/>
        <v>1466666.6666666667</v>
      </c>
      <c r="AW97" s="15">
        <f t="shared" si="24"/>
        <v>1466666.6666666667</v>
      </c>
      <c r="AX97" s="15">
        <f t="shared" si="24"/>
        <v>1466666.6666666667</v>
      </c>
      <c r="AY97" s="15">
        <f t="shared" si="24"/>
        <v>1466666.6666666667</v>
      </c>
      <c r="AZ97" s="15">
        <f t="shared" si="24"/>
        <v>1466666.6666666667</v>
      </c>
      <c r="BA97" s="15">
        <f t="shared" si="24"/>
        <v>1466666.6666666667</v>
      </c>
      <c r="BB97" s="15">
        <f t="shared" si="24"/>
        <v>1466666.6666666667</v>
      </c>
      <c r="BC97" s="15">
        <f t="shared" si="24"/>
        <v>1466666.6666666667</v>
      </c>
      <c r="BD97" s="15">
        <f t="shared" si="24"/>
        <v>1466666.6666666667</v>
      </c>
      <c r="BE97" s="15">
        <f t="shared" si="24"/>
        <v>1466666.6666666667</v>
      </c>
      <c r="BF97" s="15">
        <f t="shared" si="24"/>
        <v>1466666.6666666667</v>
      </c>
      <c r="BG97" s="15">
        <f t="shared" si="24"/>
        <v>1466666.6666666667</v>
      </c>
      <c r="BH97" s="15">
        <f t="shared" si="24"/>
        <v>1466666.6666666667</v>
      </c>
      <c r="BI97" s="15">
        <f t="shared" si="24"/>
        <v>1466666.6666666667</v>
      </c>
      <c r="BJ97" s="15">
        <f t="shared" si="24"/>
        <v>1466666.6666666667</v>
      </c>
      <c r="BK97" s="15">
        <f t="shared" si="24"/>
        <v>1466666.6666666667</v>
      </c>
      <c r="BL97" s="15">
        <f t="shared" si="24"/>
        <v>1466666.6666666667</v>
      </c>
      <c r="BM97" s="15">
        <f t="shared" si="24"/>
        <v>1466666.6666666667</v>
      </c>
      <c r="BN97" s="15">
        <f t="shared" si="24"/>
        <v>1466666.6666666667</v>
      </c>
      <c r="BO97" s="15">
        <f t="shared" ref="BO97:DN97" si="25">(INDEX($B$64:$B$65,$E$54,1)+$B$67)*$B$66/BO$2</f>
        <v>1466666.6666666667</v>
      </c>
      <c r="BP97" s="15">
        <f t="shared" si="25"/>
        <v>1466666.6666666667</v>
      </c>
      <c r="BQ97" s="15">
        <f t="shared" si="25"/>
        <v>1466666.6666666667</v>
      </c>
      <c r="BR97" s="15">
        <f t="shared" si="25"/>
        <v>1466666.6666666667</v>
      </c>
      <c r="BS97" s="15">
        <f t="shared" si="25"/>
        <v>1466666.6666666667</v>
      </c>
      <c r="BT97" s="15">
        <f t="shared" si="25"/>
        <v>1466666.6666666667</v>
      </c>
      <c r="BU97" s="15">
        <f t="shared" si="25"/>
        <v>1466666.6666666667</v>
      </c>
      <c r="BV97" s="15">
        <f t="shared" si="25"/>
        <v>1466666.6666666667</v>
      </c>
      <c r="BW97" s="15">
        <f t="shared" si="25"/>
        <v>1466666.6666666667</v>
      </c>
      <c r="BX97" s="15">
        <f t="shared" si="25"/>
        <v>1466666.6666666667</v>
      </c>
      <c r="BY97" s="15">
        <f t="shared" si="25"/>
        <v>1466666.6666666667</v>
      </c>
      <c r="BZ97" s="15">
        <f t="shared" si="25"/>
        <v>1466666.6666666667</v>
      </c>
      <c r="CA97" s="15">
        <f t="shared" si="25"/>
        <v>1466666.6666666667</v>
      </c>
      <c r="CB97" s="15">
        <f t="shared" si="25"/>
        <v>1466666.6666666667</v>
      </c>
      <c r="CC97" s="15">
        <f t="shared" si="25"/>
        <v>1466666.6666666667</v>
      </c>
      <c r="CD97" s="15">
        <f t="shared" si="25"/>
        <v>1466666.6666666667</v>
      </c>
      <c r="CE97" s="15">
        <f t="shared" si="25"/>
        <v>1466666.6666666667</v>
      </c>
      <c r="CF97" s="15">
        <f t="shared" si="25"/>
        <v>1466666.6666666667</v>
      </c>
      <c r="CG97" s="15">
        <f t="shared" si="25"/>
        <v>1466666.6666666667</v>
      </c>
      <c r="CH97" s="15">
        <f t="shared" si="25"/>
        <v>1466666.6666666667</v>
      </c>
      <c r="CI97" s="15">
        <f t="shared" si="25"/>
        <v>1466666.6666666667</v>
      </c>
      <c r="CJ97" s="15">
        <f t="shared" si="25"/>
        <v>1466666.6666666667</v>
      </c>
      <c r="CK97" s="15">
        <f t="shared" si="25"/>
        <v>1466666.6666666667</v>
      </c>
      <c r="CL97" s="15">
        <f t="shared" si="25"/>
        <v>1466666.6666666667</v>
      </c>
      <c r="CM97" s="15">
        <f t="shared" si="25"/>
        <v>1466666.6666666667</v>
      </c>
      <c r="CN97" s="15">
        <f t="shared" si="25"/>
        <v>1466666.6666666667</v>
      </c>
      <c r="CO97" s="15">
        <f t="shared" si="25"/>
        <v>1466666.6666666667</v>
      </c>
      <c r="CP97" s="15">
        <f t="shared" si="25"/>
        <v>1466666.6666666667</v>
      </c>
      <c r="CQ97" s="15">
        <f t="shared" si="25"/>
        <v>1466666.6666666667</v>
      </c>
      <c r="CR97" s="15">
        <f t="shared" si="25"/>
        <v>1466666.6666666667</v>
      </c>
      <c r="CS97" s="15">
        <f t="shared" si="25"/>
        <v>1466666.6666666667</v>
      </c>
      <c r="CT97" s="15">
        <f t="shared" si="25"/>
        <v>1466666.6666666667</v>
      </c>
      <c r="CU97" s="15">
        <f t="shared" si="25"/>
        <v>1466666.6666666667</v>
      </c>
      <c r="CV97" s="15">
        <f t="shared" si="25"/>
        <v>1466666.6666666667</v>
      </c>
      <c r="CW97" s="15">
        <f t="shared" si="25"/>
        <v>1466666.6666666667</v>
      </c>
      <c r="CX97" s="15">
        <f t="shared" si="25"/>
        <v>1466666.6666666667</v>
      </c>
      <c r="CY97" s="15">
        <f t="shared" si="25"/>
        <v>1466666.6666666667</v>
      </c>
      <c r="CZ97" s="15">
        <f t="shared" si="25"/>
        <v>1466666.6666666667</v>
      </c>
      <c r="DA97" s="15">
        <f t="shared" si="25"/>
        <v>1466666.6666666667</v>
      </c>
      <c r="DB97" s="15">
        <f t="shared" si="25"/>
        <v>1466666.6666666667</v>
      </c>
      <c r="DC97" s="15">
        <f t="shared" si="25"/>
        <v>1466666.6666666667</v>
      </c>
      <c r="DD97" s="15">
        <f t="shared" si="25"/>
        <v>1466666.6666666667</v>
      </c>
      <c r="DE97" s="15">
        <f t="shared" si="25"/>
        <v>1466666.6666666667</v>
      </c>
      <c r="DF97" s="15">
        <f t="shared" si="25"/>
        <v>1466666.6666666667</v>
      </c>
      <c r="DG97" s="15">
        <f t="shared" si="25"/>
        <v>1466666.6666666667</v>
      </c>
      <c r="DH97" s="15">
        <f t="shared" si="25"/>
        <v>1466666.6666666667</v>
      </c>
      <c r="DI97" s="15">
        <f t="shared" si="25"/>
        <v>1466666.6666666667</v>
      </c>
      <c r="DJ97" s="15">
        <f t="shared" si="25"/>
        <v>1466666.6666666667</v>
      </c>
      <c r="DK97" s="15">
        <f t="shared" si="25"/>
        <v>1466666.6666666667</v>
      </c>
      <c r="DL97" s="15">
        <f t="shared" si="25"/>
        <v>1466666.6666666667</v>
      </c>
      <c r="DM97" s="15">
        <f t="shared" si="25"/>
        <v>1466666.6666666667</v>
      </c>
      <c r="DN97" s="15">
        <f t="shared" si="25"/>
        <v>1466666.6666666667</v>
      </c>
    </row>
    <row r="98" spans="1:118" x14ac:dyDescent="0.3">
      <c r="A98" t="s">
        <v>534</v>
      </c>
      <c r="B98" s="6">
        <f t="array" ref="B98">SUM(B97:AAA97*B2:AAA2)</f>
        <v>10296000</v>
      </c>
    </row>
    <row r="99" spans="1:118" x14ac:dyDescent="0.3">
      <c r="A99" t="s">
        <v>533</v>
      </c>
      <c r="B99" s="6">
        <f t="array" ref="B99">SUM(B97:AAA97*B2:AAA2*(1-B$45:AAA$45))</f>
        <v>8096000</v>
      </c>
      <c r="C99" s="16"/>
    </row>
    <row r="100" spans="1:118" x14ac:dyDescent="0.3">
      <c r="A100" t="s">
        <v>535</v>
      </c>
      <c r="B100" s="6">
        <f t="array" ref="B100">SUM(B$16:AAA$16*B$2:AAA$2)+Renewable!B2*Renewable!B7*Cerone!E107</f>
        <v>136112956</v>
      </c>
      <c r="C100" s="12"/>
      <c r="D100" s="4"/>
      <c r="E100" s="4"/>
    </row>
    <row r="101" spans="1:118" x14ac:dyDescent="0.3">
      <c r="A101" t="s">
        <v>536</v>
      </c>
      <c r="B101" s="6">
        <f t="array" ref="B101">SUM(B$17:AAA$17*B$2:AAA$2*B$45:AAA$45)+SUM(B$16:AAA$16*B$2:AAA$2*(1-B$45:AAA$45))+Renewable!B2*Renewable!B7*Cerone!E107</f>
        <v>126887955.99999999</v>
      </c>
      <c r="C101" s="12"/>
      <c r="D101" s="4"/>
      <c r="E101" s="4"/>
    </row>
    <row r="102" spans="1:118" x14ac:dyDescent="0.3">
      <c r="B102" s="9"/>
      <c r="C102" s="16"/>
    </row>
    <row r="103" spans="1:118" x14ac:dyDescent="0.3">
      <c r="B103" s="13"/>
      <c r="D103" s="4"/>
      <c r="E103" s="4"/>
    </row>
    <row r="104" spans="1:118" x14ac:dyDescent="0.3">
      <c r="B104" s="13"/>
      <c r="D104" s="4"/>
      <c r="E10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718D-DF7E-468A-A84A-4AF3B7848B91}">
  <dimension ref="A1:FL90"/>
  <sheetViews>
    <sheetView zoomScale="70" zoomScaleNormal="70" workbookViewId="0">
      <selection activeCell="G12" sqref="G12"/>
    </sheetView>
  </sheetViews>
  <sheetFormatPr defaultRowHeight="14.4" x14ac:dyDescent="0.3"/>
  <cols>
    <col min="1" max="1" width="34" bestFit="1" customWidth="1"/>
    <col min="2" max="2" width="9.109375" customWidth="1"/>
    <col min="3" max="3" width="10.33203125" customWidth="1"/>
    <col min="4" max="25" width="11.109375" bestFit="1" customWidth="1"/>
    <col min="26" max="33" width="16.109375" bestFit="1" customWidth="1"/>
    <col min="34" max="35" width="11.109375" bestFit="1" customWidth="1"/>
    <col min="36" max="36" width="16.109375" bestFit="1" customWidth="1"/>
    <col min="37" max="43" width="11.109375" bestFit="1" customWidth="1"/>
    <col min="44" max="44" width="16.109375" bestFit="1" customWidth="1"/>
    <col min="45" max="46" width="11.109375" bestFit="1" customWidth="1"/>
    <col min="47" max="48" width="16.109375" bestFit="1" customWidth="1"/>
    <col min="49" max="52" width="11.109375" bestFit="1" customWidth="1"/>
    <col min="53" max="53" width="16.109375" bestFit="1" customWidth="1"/>
    <col min="54" max="61" width="11.109375" bestFit="1" customWidth="1"/>
    <col min="62" max="62" width="16.109375" bestFit="1" customWidth="1"/>
    <col min="63" max="63" width="11.109375" bestFit="1" customWidth="1"/>
    <col min="64" max="65" width="16.109375" bestFit="1" customWidth="1"/>
    <col min="66" max="69" width="11.109375" bestFit="1" customWidth="1"/>
    <col min="70" max="70" width="16.109375" bestFit="1" customWidth="1"/>
    <col min="71" max="71" width="11.109375" bestFit="1" customWidth="1"/>
    <col min="72" max="72" width="16.109375" bestFit="1" customWidth="1"/>
    <col min="73" max="78" width="11.109375" bestFit="1" customWidth="1"/>
    <col min="79" max="82" width="16.109375" bestFit="1" customWidth="1"/>
    <col min="83" max="84" width="11.109375" bestFit="1" customWidth="1"/>
    <col min="85" max="86" width="16.109375" bestFit="1" customWidth="1"/>
    <col min="87" max="87" width="11.109375" bestFit="1" customWidth="1"/>
    <col min="88" max="88" width="16.109375" bestFit="1" customWidth="1"/>
    <col min="89" max="90" width="11.109375" bestFit="1" customWidth="1"/>
    <col min="91" max="91" width="16.109375" bestFit="1" customWidth="1"/>
    <col min="92" max="93" width="11.109375" bestFit="1" customWidth="1"/>
    <col min="94" max="95" width="16.109375" bestFit="1" customWidth="1"/>
    <col min="96" max="96" width="11.109375" bestFit="1" customWidth="1"/>
    <col min="97" max="97" width="16.109375" bestFit="1" customWidth="1"/>
    <col min="98" max="98" width="11.109375" bestFit="1" customWidth="1"/>
    <col min="99" max="99" width="16.109375" bestFit="1" customWidth="1"/>
    <col min="100" max="103" width="11.109375" bestFit="1" customWidth="1"/>
    <col min="104" max="105" width="16.109375" bestFit="1" customWidth="1"/>
    <col min="106" max="106" width="11.109375" bestFit="1" customWidth="1"/>
    <col min="107" max="107" width="16.109375" bestFit="1" customWidth="1"/>
    <col min="108" max="108" width="11.109375" bestFit="1" customWidth="1"/>
    <col min="109" max="115" width="16.109375" bestFit="1" customWidth="1"/>
    <col min="116" max="116" width="11.109375" bestFit="1" customWidth="1"/>
    <col min="117" max="118" width="16.109375" bestFit="1" customWidth="1"/>
    <col min="119" max="120" width="11.109375" bestFit="1" customWidth="1"/>
    <col min="121" max="121" width="16.109375" bestFit="1" customWidth="1"/>
  </cols>
  <sheetData>
    <row r="1" spans="1:168" x14ac:dyDescent="0.3">
      <c r="A1" t="s">
        <v>0</v>
      </c>
      <c r="B1">
        <v>1</v>
      </c>
      <c r="C1">
        <v>1</v>
      </c>
      <c r="D1">
        <v>1</v>
      </c>
    </row>
    <row r="2" spans="1:168" x14ac:dyDescent="0.3">
      <c r="A2" t="s">
        <v>1</v>
      </c>
      <c r="B2">
        <v>0.5</v>
      </c>
      <c r="C2">
        <v>1</v>
      </c>
      <c r="D2">
        <v>2</v>
      </c>
    </row>
    <row r="3" spans="1:168" x14ac:dyDescent="0.3">
      <c r="A3" t="s">
        <v>2</v>
      </c>
      <c r="B3">
        <v>0.5</v>
      </c>
      <c r="C3">
        <v>1</v>
      </c>
      <c r="D3">
        <v>2</v>
      </c>
    </row>
    <row r="4" spans="1:168" x14ac:dyDescent="0.3">
      <c r="A4" t="s">
        <v>3</v>
      </c>
      <c r="B4">
        <v>4</v>
      </c>
      <c r="C4">
        <v>4</v>
      </c>
      <c r="D4">
        <v>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</row>
    <row r="5" spans="1:168" x14ac:dyDescent="0.3">
      <c r="A5" t="s">
        <v>4</v>
      </c>
      <c r="B5">
        <v>1</v>
      </c>
      <c r="C5">
        <v>1</v>
      </c>
      <c r="D5">
        <v>1</v>
      </c>
    </row>
    <row r="6" spans="1:168" x14ac:dyDescent="0.3">
      <c r="A6" t="s">
        <v>5</v>
      </c>
      <c r="B6">
        <v>0.5</v>
      </c>
      <c r="C6">
        <v>0.5</v>
      </c>
      <c r="D6">
        <v>0.5</v>
      </c>
    </row>
    <row r="7" spans="1:168" x14ac:dyDescent="0.3">
      <c r="A7" t="s">
        <v>6</v>
      </c>
      <c r="B7">
        <v>0.5</v>
      </c>
      <c r="C7">
        <v>0.5</v>
      </c>
      <c r="D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</row>
    <row r="10" spans="1:168" x14ac:dyDescent="0.3">
      <c r="A10" t="s">
        <v>9</v>
      </c>
      <c r="B10">
        <f>SQRT(0.85)</f>
        <v>0.92195444572928875</v>
      </c>
      <c r="C10">
        <f t="shared" ref="C10:D11" si="0">SQRT(0.85)</f>
        <v>0.92195444572928875</v>
      </c>
      <c r="D10">
        <f t="shared" si="0"/>
        <v>0.92195444572928875</v>
      </c>
    </row>
    <row r="11" spans="1:168" x14ac:dyDescent="0.3">
      <c r="A11" t="s">
        <v>10</v>
      </c>
      <c r="B11">
        <f t="shared" ref="B11" si="1">SQRT(0.85)</f>
        <v>0.92195444572928875</v>
      </c>
      <c r="C11">
        <f t="shared" si="0"/>
        <v>0.92195444572928875</v>
      </c>
      <c r="D11">
        <f t="shared" si="0"/>
        <v>0.92195444572928875</v>
      </c>
    </row>
    <row r="12" spans="1:168" x14ac:dyDescent="0.3">
      <c r="A12" t="s">
        <v>11</v>
      </c>
      <c r="B12">
        <v>0</v>
      </c>
      <c r="C12">
        <v>0</v>
      </c>
      <c r="D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</row>
    <row r="16" spans="1:168" x14ac:dyDescent="0.3">
      <c r="A16" t="s">
        <v>15</v>
      </c>
      <c r="B16">
        <v>0</v>
      </c>
      <c r="C16">
        <v>0</v>
      </c>
      <c r="D16">
        <v>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</row>
    <row r="17" spans="1:168" x14ac:dyDescent="0.3">
      <c r="A17" t="s">
        <v>451</v>
      </c>
      <c r="B17">
        <v>1323000</v>
      </c>
      <c r="C17">
        <v>1323000</v>
      </c>
      <c r="D17">
        <v>1323000</v>
      </c>
      <c r="E17" s="5">
        <f>D17/1000</f>
        <v>1323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</row>
    <row r="18" spans="1:168" x14ac:dyDescent="0.3">
      <c r="A18" t="s">
        <v>16</v>
      </c>
      <c r="B18">
        <v>0</v>
      </c>
      <c r="C18">
        <v>0</v>
      </c>
      <c r="D18">
        <v>0</v>
      </c>
    </row>
    <row r="19" spans="1:168" x14ac:dyDescent="0.3">
      <c r="A19" t="s">
        <v>17</v>
      </c>
      <c r="B19">
        <v>0</v>
      </c>
      <c r="C19">
        <v>0</v>
      </c>
      <c r="D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</row>
    <row r="21" spans="1:168" x14ac:dyDescent="0.3">
      <c r="A21" t="s">
        <v>19</v>
      </c>
      <c r="B21">
        <v>33080</v>
      </c>
      <c r="C21">
        <v>33080</v>
      </c>
      <c r="D21">
        <v>33080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</row>
    <row r="22" spans="1:168" x14ac:dyDescent="0.3">
      <c r="A22" t="s">
        <v>452</v>
      </c>
      <c r="B22">
        <v>0</v>
      </c>
      <c r="C22">
        <v>0</v>
      </c>
      <c r="D22">
        <v>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</row>
    <row r="23" spans="1:168" x14ac:dyDescent="0.3">
      <c r="A23" t="s">
        <v>20</v>
      </c>
      <c r="B23">
        <v>0</v>
      </c>
      <c r="C23">
        <v>0</v>
      </c>
      <c r="D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</row>
    <row r="33" spans="1:168" x14ac:dyDescent="0.3">
      <c r="A33" t="s">
        <v>30</v>
      </c>
      <c r="B33">
        <v>0</v>
      </c>
      <c r="C33">
        <v>0</v>
      </c>
      <c r="D33">
        <v>0</v>
      </c>
    </row>
    <row r="34" spans="1:168" x14ac:dyDescent="0.3">
      <c r="A34" t="s">
        <v>31</v>
      </c>
      <c r="B34">
        <v>0</v>
      </c>
      <c r="C34">
        <v>0</v>
      </c>
      <c r="D34">
        <v>0</v>
      </c>
    </row>
    <row r="35" spans="1:168" x14ac:dyDescent="0.3">
      <c r="A35" t="s">
        <v>32</v>
      </c>
      <c r="B35">
        <v>1</v>
      </c>
      <c r="C35">
        <v>1</v>
      </c>
      <c r="D35">
        <v>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</row>
    <row r="36" spans="1:168" x14ac:dyDescent="0.3">
      <c r="A36" t="s">
        <v>33</v>
      </c>
      <c r="B36">
        <v>1</v>
      </c>
      <c r="C36">
        <v>1</v>
      </c>
      <c r="D36">
        <v>1</v>
      </c>
    </row>
    <row r="37" spans="1:168" x14ac:dyDescent="0.3">
      <c r="A37" t="s">
        <v>34</v>
      </c>
      <c r="B37">
        <v>0</v>
      </c>
      <c r="C37">
        <v>0</v>
      </c>
      <c r="D37">
        <v>0</v>
      </c>
    </row>
    <row r="38" spans="1:168" x14ac:dyDescent="0.3">
      <c r="A38" t="s">
        <v>487</v>
      </c>
      <c r="B38">
        <v>1</v>
      </c>
      <c r="C38">
        <v>1</v>
      </c>
      <c r="D38">
        <v>1</v>
      </c>
    </row>
    <row r="49" spans="1:9" x14ac:dyDescent="0.3">
      <c r="A49" s="1"/>
      <c r="B49" s="2"/>
      <c r="E49" s="3"/>
      <c r="F49" s="10"/>
      <c r="I49" s="3"/>
    </row>
    <row r="50" spans="1:9" x14ac:dyDescent="0.3">
      <c r="B50" s="3"/>
      <c r="E50" s="3"/>
      <c r="F50" s="10"/>
      <c r="I50" s="3"/>
    </row>
    <row r="51" spans="1:9" x14ac:dyDescent="0.3">
      <c r="B51" s="3"/>
      <c r="F51" s="10"/>
      <c r="I51" s="3"/>
    </row>
    <row r="56" spans="1:9" x14ac:dyDescent="0.3">
      <c r="B56" s="3"/>
      <c r="C56" s="3"/>
    </row>
    <row r="60" spans="1:9" x14ac:dyDescent="0.3">
      <c r="B60" s="6"/>
      <c r="C60" s="6"/>
    </row>
    <row r="61" spans="1:9" x14ac:dyDescent="0.3">
      <c r="B61" s="6"/>
      <c r="C61" s="6"/>
    </row>
    <row r="64" spans="1:9" x14ac:dyDescent="0.3">
      <c r="B64" s="6"/>
      <c r="C64" s="6"/>
    </row>
    <row r="65" spans="2:121" x14ac:dyDescent="0.3">
      <c r="B65" s="6"/>
      <c r="C65" s="6"/>
    </row>
    <row r="66" spans="2:121" x14ac:dyDescent="0.3">
      <c r="B66" s="8"/>
      <c r="C66" s="8"/>
    </row>
    <row r="67" spans="2:121" x14ac:dyDescent="0.3">
      <c r="B67" s="6"/>
      <c r="C67" s="6"/>
    </row>
    <row r="68" spans="2:121" x14ac:dyDescent="0.3">
      <c r="B68" s="6"/>
      <c r="C68" s="6"/>
    </row>
    <row r="72" spans="2:121" x14ac:dyDescent="0.3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</row>
    <row r="73" spans="2:121" x14ac:dyDescent="0.3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</row>
    <row r="74" spans="2:121" x14ac:dyDescent="0.3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</row>
    <row r="75" spans="2:121" x14ac:dyDescent="0.3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</row>
    <row r="76" spans="2:121" x14ac:dyDescent="0.3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</row>
    <row r="77" spans="2:121" x14ac:dyDescent="0.3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</row>
    <row r="86" spans="2:2" x14ac:dyDescent="0.3">
      <c r="B86" s="9"/>
    </row>
    <row r="87" spans="2:2" x14ac:dyDescent="0.3">
      <c r="B87" s="9"/>
    </row>
    <row r="89" spans="2:2" x14ac:dyDescent="0.3">
      <c r="B89" s="9"/>
    </row>
    <row r="90" spans="2:2" x14ac:dyDescent="0.3">
      <c r="B9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ADC89-3879-45AB-A957-725A62631ED8}">
  <dimension ref="A1:G7"/>
  <sheetViews>
    <sheetView workbookViewId="0">
      <selection activeCell="B8" sqref="B8:G8"/>
    </sheetView>
  </sheetViews>
  <sheetFormatPr defaultRowHeight="14.4" x14ac:dyDescent="0.3"/>
  <sheetData>
    <row r="1" spans="1:7" x14ac:dyDescent="0.3">
      <c r="A1" t="s">
        <v>550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</row>
    <row r="2" spans="1:7" x14ac:dyDescent="0.3">
      <c r="A2" t="s">
        <v>551</v>
      </c>
      <c r="B2">
        <v>1111000</v>
      </c>
      <c r="C2">
        <v>1111000</v>
      </c>
      <c r="D2">
        <v>1111000</v>
      </c>
      <c r="E2">
        <v>1111000</v>
      </c>
      <c r="F2">
        <v>1111000</v>
      </c>
      <c r="G2">
        <v>1111000</v>
      </c>
    </row>
    <row r="3" spans="1:7" x14ac:dyDescent="0.3">
      <c r="A3" t="s">
        <v>552</v>
      </c>
      <c r="B3">
        <v>20000</v>
      </c>
      <c r="C3">
        <v>20000</v>
      </c>
      <c r="D3">
        <v>20000</v>
      </c>
      <c r="E3">
        <v>20000</v>
      </c>
      <c r="F3">
        <v>20000</v>
      </c>
      <c r="G3">
        <v>20000</v>
      </c>
    </row>
    <row r="4" spans="1:7" x14ac:dyDescent="0.3">
      <c r="A4" t="s">
        <v>553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554</v>
      </c>
      <c r="B5">
        <v>7.0000000000000007E-2</v>
      </c>
      <c r="C5">
        <v>7.0000000000000007E-2</v>
      </c>
      <c r="D5">
        <v>7.0000000000000007E-2</v>
      </c>
      <c r="E5">
        <v>7.0000000000000007E-2</v>
      </c>
      <c r="F5">
        <v>7.0000000000000007E-2</v>
      </c>
      <c r="G5">
        <v>7.0000000000000007E-2</v>
      </c>
    </row>
    <row r="6" spans="1:7" x14ac:dyDescent="0.3">
      <c r="A6" t="s">
        <v>555</v>
      </c>
      <c r="B6">
        <v>20</v>
      </c>
      <c r="C6">
        <v>20</v>
      </c>
      <c r="D6">
        <v>20</v>
      </c>
      <c r="E6">
        <v>20</v>
      </c>
      <c r="F6">
        <v>20</v>
      </c>
      <c r="G6">
        <v>20</v>
      </c>
    </row>
    <row r="7" spans="1:7" x14ac:dyDescent="0.3">
      <c r="A7" t="s">
        <v>556</v>
      </c>
      <c r="B7">
        <v>0.84899999999999998</v>
      </c>
      <c r="C7">
        <f>B7*2</f>
        <v>1.698</v>
      </c>
      <c r="D7">
        <f>B7*3</f>
        <v>2.5469999999999997</v>
      </c>
      <c r="E7">
        <f>B7*4</f>
        <v>3.3959999999999999</v>
      </c>
      <c r="F7">
        <v>0.48</v>
      </c>
      <c r="G7">
        <v>0.56000000000000005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F03A-D993-46C9-BE02-EB4C7B78BD99}">
  <dimension ref="A2:AAB37"/>
  <sheetViews>
    <sheetView workbookViewId="0">
      <selection activeCell="A19" sqref="A19"/>
    </sheetView>
  </sheetViews>
  <sheetFormatPr defaultRowHeight="14.4" x14ac:dyDescent="0.3"/>
  <cols>
    <col min="6" max="6" width="12.33203125" bestFit="1" customWidth="1"/>
  </cols>
  <sheetData>
    <row r="2" spans="1:173" x14ac:dyDescent="0.3">
      <c r="A2" t="s">
        <v>500</v>
      </c>
      <c r="B2" t="s">
        <v>47</v>
      </c>
      <c r="C2" t="s">
        <v>502</v>
      </c>
      <c r="D2" t="s">
        <v>499</v>
      </c>
      <c r="E2" t="s">
        <v>511</v>
      </c>
      <c r="F2" t="s">
        <v>501</v>
      </c>
      <c r="G2">
        <v>1</v>
      </c>
      <c r="H2">
        <f>G2+1</f>
        <v>2</v>
      </c>
      <c r="I2">
        <f t="shared" ref="I2:BT2" si="0">H2+1</f>
        <v>3</v>
      </c>
      <c r="J2">
        <f t="shared" si="0"/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si="0"/>
        <v>28</v>
      </c>
      <c r="AI2">
        <f t="shared" si="0"/>
        <v>29</v>
      </c>
      <c r="AJ2">
        <f t="shared" si="0"/>
        <v>30</v>
      </c>
      <c r="AK2">
        <f t="shared" si="0"/>
        <v>31</v>
      </c>
      <c r="AL2">
        <f t="shared" si="0"/>
        <v>32</v>
      </c>
      <c r="AM2">
        <f t="shared" si="0"/>
        <v>33</v>
      </c>
      <c r="AN2">
        <f t="shared" si="0"/>
        <v>34</v>
      </c>
      <c r="AO2">
        <f t="shared" si="0"/>
        <v>35</v>
      </c>
      <c r="AP2">
        <f t="shared" si="0"/>
        <v>36</v>
      </c>
      <c r="AQ2">
        <f t="shared" si="0"/>
        <v>37</v>
      </c>
      <c r="AR2">
        <f t="shared" si="0"/>
        <v>38</v>
      </c>
      <c r="AS2">
        <f t="shared" si="0"/>
        <v>39</v>
      </c>
      <c r="AT2">
        <f t="shared" si="0"/>
        <v>40</v>
      </c>
      <c r="AU2">
        <f t="shared" si="0"/>
        <v>41</v>
      </c>
      <c r="AV2">
        <f t="shared" si="0"/>
        <v>42</v>
      </c>
      <c r="AW2">
        <f t="shared" si="0"/>
        <v>43</v>
      </c>
      <c r="AX2">
        <f t="shared" si="0"/>
        <v>44</v>
      </c>
      <c r="AY2">
        <f t="shared" si="0"/>
        <v>45</v>
      </c>
      <c r="AZ2">
        <f t="shared" si="0"/>
        <v>46</v>
      </c>
      <c r="BA2">
        <f t="shared" si="0"/>
        <v>47</v>
      </c>
      <c r="BB2">
        <f t="shared" si="0"/>
        <v>48</v>
      </c>
      <c r="BC2">
        <f t="shared" si="0"/>
        <v>49</v>
      </c>
      <c r="BD2">
        <f t="shared" si="0"/>
        <v>50</v>
      </c>
      <c r="BE2">
        <f t="shared" si="0"/>
        <v>51</v>
      </c>
      <c r="BF2">
        <f t="shared" si="0"/>
        <v>52</v>
      </c>
      <c r="BG2">
        <f t="shared" si="0"/>
        <v>53</v>
      </c>
      <c r="BH2">
        <f t="shared" si="0"/>
        <v>54</v>
      </c>
      <c r="BI2">
        <f t="shared" si="0"/>
        <v>55</v>
      </c>
      <c r="BJ2">
        <f t="shared" si="0"/>
        <v>56</v>
      </c>
      <c r="BK2">
        <f t="shared" si="0"/>
        <v>57</v>
      </c>
      <c r="BL2">
        <f t="shared" si="0"/>
        <v>58</v>
      </c>
      <c r="BM2">
        <f t="shared" si="0"/>
        <v>59</v>
      </c>
      <c r="BN2">
        <f t="shared" si="0"/>
        <v>60</v>
      </c>
      <c r="BO2">
        <f t="shared" si="0"/>
        <v>61</v>
      </c>
      <c r="BP2">
        <f t="shared" si="0"/>
        <v>62</v>
      </c>
      <c r="BQ2">
        <f t="shared" si="0"/>
        <v>63</v>
      </c>
      <c r="BR2">
        <f t="shared" si="0"/>
        <v>64</v>
      </c>
      <c r="BS2">
        <f t="shared" si="0"/>
        <v>65</v>
      </c>
      <c r="BT2">
        <f t="shared" si="0"/>
        <v>66</v>
      </c>
      <c r="BU2">
        <f t="shared" ref="BU2:EF2" si="1">BT2+1</f>
        <v>67</v>
      </c>
      <c r="BV2">
        <f t="shared" si="1"/>
        <v>68</v>
      </c>
      <c r="BW2">
        <f t="shared" si="1"/>
        <v>69</v>
      </c>
      <c r="BX2">
        <f t="shared" si="1"/>
        <v>70</v>
      </c>
      <c r="BY2">
        <f t="shared" si="1"/>
        <v>71</v>
      </c>
      <c r="BZ2">
        <f t="shared" si="1"/>
        <v>72</v>
      </c>
      <c r="CA2">
        <f t="shared" si="1"/>
        <v>73</v>
      </c>
      <c r="CB2">
        <f t="shared" si="1"/>
        <v>74</v>
      </c>
      <c r="CC2">
        <f t="shared" si="1"/>
        <v>75</v>
      </c>
      <c r="CD2">
        <f t="shared" si="1"/>
        <v>76</v>
      </c>
      <c r="CE2">
        <f t="shared" si="1"/>
        <v>77</v>
      </c>
      <c r="CF2">
        <f t="shared" si="1"/>
        <v>78</v>
      </c>
      <c r="CG2">
        <f t="shared" si="1"/>
        <v>79</v>
      </c>
      <c r="CH2">
        <f t="shared" si="1"/>
        <v>80</v>
      </c>
      <c r="CI2">
        <f t="shared" si="1"/>
        <v>81</v>
      </c>
      <c r="CJ2">
        <f t="shared" si="1"/>
        <v>82</v>
      </c>
      <c r="CK2">
        <f t="shared" si="1"/>
        <v>83</v>
      </c>
      <c r="CL2">
        <f t="shared" si="1"/>
        <v>84</v>
      </c>
      <c r="CM2">
        <f t="shared" si="1"/>
        <v>85</v>
      </c>
      <c r="CN2">
        <f t="shared" si="1"/>
        <v>86</v>
      </c>
      <c r="CO2">
        <f t="shared" si="1"/>
        <v>87</v>
      </c>
      <c r="CP2">
        <f t="shared" si="1"/>
        <v>88</v>
      </c>
      <c r="CQ2">
        <f t="shared" si="1"/>
        <v>89</v>
      </c>
      <c r="CR2">
        <f t="shared" si="1"/>
        <v>90</v>
      </c>
      <c r="CS2">
        <f t="shared" si="1"/>
        <v>91</v>
      </c>
      <c r="CT2">
        <f t="shared" si="1"/>
        <v>92</v>
      </c>
      <c r="CU2">
        <f t="shared" si="1"/>
        <v>93</v>
      </c>
      <c r="CV2">
        <f t="shared" si="1"/>
        <v>94</v>
      </c>
      <c r="CW2">
        <f t="shared" si="1"/>
        <v>95</v>
      </c>
      <c r="CX2">
        <f t="shared" si="1"/>
        <v>96</v>
      </c>
      <c r="CY2">
        <f t="shared" si="1"/>
        <v>97</v>
      </c>
      <c r="CZ2">
        <f t="shared" si="1"/>
        <v>98</v>
      </c>
      <c r="DA2">
        <f t="shared" si="1"/>
        <v>99</v>
      </c>
      <c r="DB2">
        <f t="shared" si="1"/>
        <v>100</v>
      </c>
      <c r="DC2">
        <f t="shared" si="1"/>
        <v>101</v>
      </c>
      <c r="DD2">
        <f t="shared" si="1"/>
        <v>102</v>
      </c>
      <c r="DE2">
        <f t="shared" si="1"/>
        <v>103</v>
      </c>
      <c r="DF2">
        <f t="shared" si="1"/>
        <v>104</v>
      </c>
      <c r="DG2">
        <f t="shared" si="1"/>
        <v>105</v>
      </c>
      <c r="DH2">
        <f t="shared" si="1"/>
        <v>106</v>
      </c>
      <c r="DI2">
        <f t="shared" si="1"/>
        <v>107</v>
      </c>
      <c r="DJ2">
        <f t="shared" si="1"/>
        <v>108</v>
      </c>
      <c r="DK2">
        <f t="shared" si="1"/>
        <v>109</v>
      </c>
      <c r="DL2">
        <f t="shared" si="1"/>
        <v>110</v>
      </c>
      <c r="DM2">
        <f t="shared" si="1"/>
        <v>111</v>
      </c>
      <c r="DN2">
        <f t="shared" si="1"/>
        <v>112</v>
      </c>
      <c r="DO2">
        <f t="shared" si="1"/>
        <v>113</v>
      </c>
      <c r="DP2">
        <f t="shared" si="1"/>
        <v>114</v>
      </c>
      <c r="DQ2">
        <f t="shared" si="1"/>
        <v>115</v>
      </c>
      <c r="DR2">
        <f t="shared" si="1"/>
        <v>116</v>
      </c>
      <c r="DS2">
        <f t="shared" si="1"/>
        <v>117</v>
      </c>
      <c r="DT2">
        <f t="shared" si="1"/>
        <v>118</v>
      </c>
      <c r="DU2">
        <f t="shared" si="1"/>
        <v>119</v>
      </c>
      <c r="DV2">
        <f t="shared" si="1"/>
        <v>120</v>
      </c>
      <c r="DW2">
        <f t="shared" si="1"/>
        <v>121</v>
      </c>
      <c r="DX2">
        <f t="shared" si="1"/>
        <v>122</v>
      </c>
      <c r="DY2">
        <f t="shared" si="1"/>
        <v>123</v>
      </c>
      <c r="DZ2">
        <f t="shared" si="1"/>
        <v>124</v>
      </c>
      <c r="EA2">
        <f t="shared" si="1"/>
        <v>125</v>
      </c>
      <c r="EB2">
        <f t="shared" si="1"/>
        <v>126</v>
      </c>
      <c r="EC2">
        <f t="shared" si="1"/>
        <v>127</v>
      </c>
      <c r="ED2">
        <f t="shared" si="1"/>
        <v>128</v>
      </c>
      <c r="EE2">
        <f t="shared" si="1"/>
        <v>129</v>
      </c>
      <c r="EF2">
        <f t="shared" si="1"/>
        <v>130</v>
      </c>
      <c r="EG2">
        <f t="shared" ref="EG2:FQ2" si="2">EF2+1</f>
        <v>131</v>
      </c>
      <c r="EH2">
        <f t="shared" si="2"/>
        <v>132</v>
      </c>
      <c r="EI2">
        <f t="shared" si="2"/>
        <v>133</v>
      </c>
      <c r="EJ2">
        <f t="shared" si="2"/>
        <v>134</v>
      </c>
      <c r="EK2">
        <f t="shared" si="2"/>
        <v>135</v>
      </c>
      <c r="EL2">
        <f t="shared" si="2"/>
        <v>136</v>
      </c>
      <c r="EM2">
        <f t="shared" si="2"/>
        <v>137</v>
      </c>
      <c r="EN2">
        <f t="shared" si="2"/>
        <v>138</v>
      </c>
      <c r="EO2">
        <f t="shared" si="2"/>
        <v>139</v>
      </c>
      <c r="EP2">
        <f t="shared" si="2"/>
        <v>140</v>
      </c>
      <c r="EQ2">
        <f t="shared" si="2"/>
        <v>141</v>
      </c>
      <c r="ER2">
        <f t="shared" si="2"/>
        <v>142</v>
      </c>
      <c r="ES2">
        <f t="shared" si="2"/>
        <v>143</v>
      </c>
      <c r="ET2">
        <f t="shared" si="2"/>
        <v>144</v>
      </c>
      <c r="EU2">
        <f t="shared" si="2"/>
        <v>145</v>
      </c>
      <c r="EV2">
        <f t="shared" si="2"/>
        <v>146</v>
      </c>
      <c r="EW2">
        <f t="shared" si="2"/>
        <v>147</v>
      </c>
      <c r="EX2">
        <f t="shared" si="2"/>
        <v>148</v>
      </c>
      <c r="EY2">
        <f t="shared" si="2"/>
        <v>149</v>
      </c>
      <c r="EZ2">
        <f t="shared" si="2"/>
        <v>150</v>
      </c>
      <c r="FA2">
        <f t="shared" si="2"/>
        <v>151</v>
      </c>
      <c r="FB2">
        <f t="shared" si="2"/>
        <v>152</v>
      </c>
      <c r="FC2">
        <f t="shared" si="2"/>
        <v>153</v>
      </c>
      <c r="FD2">
        <f t="shared" si="2"/>
        <v>154</v>
      </c>
      <c r="FE2">
        <f t="shared" si="2"/>
        <v>155</v>
      </c>
      <c r="FF2">
        <f t="shared" si="2"/>
        <v>156</v>
      </c>
      <c r="FG2">
        <f t="shared" si="2"/>
        <v>157</v>
      </c>
      <c r="FH2">
        <f t="shared" si="2"/>
        <v>158</v>
      </c>
      <c r="FI2">
        <f t="shared" si="2"/>
        <v>159</v>
      </c>
      <c r="FJ2">
        <f t="shared" si="2"/>
        <v>160</v>
      </c>
      <c r="FK2">
        <f t="shared" si="2"/>
        <v>161</v>
      </c>
      <c r="FL2">
        <f t="shared" si="2"/>
        <v>162</v>
      </c>
      <c r="FM2">
        <f t="shared" si="2"/>
        <v>163</v>
      </c>
      <c r="FN2">
        <f t="shared" si="2"/>
        <v>164</v>
      </c>
      <c r="FO2">
        <f t="shared" si="2"/>
        <v>165</v>
      </c>
      <c r="FP2">
        <f t="shared" si="2"/>
        <v>166</v>
      </c>
      <c r="FQ2">
        <f t="shared" si="2"/>
        <v>167</v>
      </c>
    </row>
    <row r="3" spans="1:173" x14ac:dyDescent="0.3">
      <c r="A3">
        <v>60</v>
      </c>
      <c r="B3" t="s">
        <v>36</v>
      </c>
      <c r="C3" t="str">
        <f>A3&amp;B3</f>
        <v>60Cerone</v>
      </c>
      <c r="D3">
        <f>COUNTIF(G3:AAC3,"&gt;0")</f>
        <v>41</v>
      </c>
      <c r="E3" t="s">
        <v>512</v>
      </c>
      <c r="F3" t="s">
        <v>496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1</v>
      </c>
      <c r="BR3">
        <v>1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1</v>
      </c>
      <c r="DL3">
        <v>0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0</v>
      </c>
      <c r="DU3">
        <v>1</v>
      </c>
      <c r="DV3">
        <v>0</v>
      </c>
    </row>
    <row r="4" spans="1:173" x14ac:dyDescent="0.3">
      <c r="A4">
        <v>120</v>
      </c>
      <c r="B4" t="s">
        <v>36</v>
      </c>
      <c r="C4" t="str">
        <f t="shared" ref="C4:C11" si="3">A4&amp;B4</f>
        <v>120Cerone</v>
      </c>
      <c r="D4">
        <f t="shared" ref="D4:D11" si="4">COUNTIF(G4:AAC4,"&gt;0")</f>
        <v>41</v>
      </c>
      <c r="E4" t="s">
        <v>512</v>
      </c>
      <c r="F4" t="s">
        <v>497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1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1</v>
      </c>
      <c r="CZ4">
        <v>0</v>
      </c>
      <c r="DA4">
        <v>1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1</v>
      </c>
      <c r="DL4">
        <v>0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0</v>
      </c>
      <c r="DU4">
        <v>1</v>
      </c>
      <c r="DV4">
        <v>0</v>
      </c>
    </row>
    <row r="5" spans="1:173" x14ac:dyDescent="0.3">
      <c r="A5">
        <v>350</v>
      </c>
      <c r="B5" t="s">
        <v>36</v>
      </c>
      <c r="C5" t="str">
        <f t="shared" si="3"/>
        <v>350Cerone</v>
      </c>
      <c r="D5">
        <f t="shared" si="4"/>
        <v>41</v>
      </c>
      <c r="E5" t="s">
        <v>512</v>
      </c>
      <c r="F5" t="s">
        <v>498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1</v>
      </c>
      <c r="CL5">
        <v>1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1</v>
      </c>
      <c r="DL5">
        <v>0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0</v>
      </c>
      <c r="DU5">
        <v>1</v>
      </c>
      <c r="DV5">
        <v>0</v>
      </c>
    </row>
    <row r="6" spans="1:173" x14ac:dyDescent="0.3">
      <c r="A6">
        <f>A3</f>
        <v>60</v>
      </c>
      <c r="B6" t="s">
        <v>48</v>
      </c>
      <c r="C6" t="str">
        <f t="shared" si="3"/>
        <v>60Chaboya</v>
      </c>
      <c r="D6">
        <f t="shared" si="4"/>
        <v>52</v>
      </c>
      <c r="E6" t="s">
        <v>512</v>
      </c>
      <c r="F6" t="str">
        <f>F3</f>
        <v>60 - 350/550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1</v>
      </c>
      <c r="BC6">
        <v>1</v>
      </c>
      <c r="BD6">
        <v>0</v>
      </c>
      <c r="BE6">
        <v>1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1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1</v>
      </c>
      <c r="BY6">
        <v>1</v>
      </c>
      <c r="BZ6">
        <v>0</v>
      </c>
      <c r="CA6">
        <v>1</v>
      </c>
      <c r="CB6">
        <v>1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1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1</v>
      </c>
      <c r="EM6">
        <v>1</v>
      </c>
      <c r="EN6">
        <v>1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1</v>
      </c>
      <c r="FF6">
        <v>1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</row>
    <row r="7" spans="1:173" x14ac:dyDescent="0.3">
      <c r="A7">
        <f t="shared" ref="A7:A11" si="5">A4</f>
        <v>120</v>
      </c>
      <c r="B7" t="s">
        <v>48</v>
      </c>
      <c r="C7" t="str">
        <f t="shared" si="3"/>
        <v>120Chaboya</v>
      </c>
      <c r="D7">
        <f t="shared" si="4"/>
        <v>51</v>
      </c>
      <c r="E7" t="s">
        <v>512</v>
      </c>
      <c r="F7" t="str">
        <f t="shared" ref="F7:F11" si="6">F4</f>
        <v>120 - 350/550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0</v>
      </c>
      <c r="BA7">
        <v>0</v>
      </c>
      <c r="BB7">
        <v>1</v>
      </c>
      <c r="BC7">
        <v>1</v>
      </c>
      <c r="BD7">
        <v>0</v>
      </c>
      <c r="BE7">
        <v>1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0</v>
      </c>
      <c r="BS7">
        <v>0</v>
      </c>
      <c r="BT7">
        <v>0</v>
      </c>
      <c r="BU7">
        <v>1</v>
      </c>
      <c r="BV7">
        <v>0</v>
      </c>
      <c r="BW7">
        <v>1</v>
      </c>
      <c r="BX7">
        <v>1</v>
      </c>
      <c r="BY7">
        <v>1</v>
      </c>
      <c r="BZ7">
        <v>0</v>
      </c>
      <c r="CA7">
        <v>1</v>
      </c>
      <c r="CB7">
        <v>1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1</v>
      </c>
      <c r="CO7">
        <v>0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1</v>
      </c>
      <c r="EM7">
        <v>1</v>
      </c>
      <c r="EN7">
        <v>1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1</v>
      </c>
      <c r="FF7">
        <v>1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</row>
    <row r="8" spans="1:173" x14ac:dyDescent="0.3">
      <c r="A8">
        <f t="shared" si="5"/>
        <v>350</v>
      </c>
      <c r="B8" t="s">
        <v>48</v>
      </c>
      <c r="C8" t="str">
        <f t="shared" si="3"/>
        <v>350Chaboya</v>
      </c>
      <c r="D8">
        <f t="shared" si="4"/>
        <v>51</v>
      </c>
      <c r="E8" t="s">
        <v>512</v>
      </c>
      <c r="F8" t="str">
        <f t="shared" si="6"/>
        <v>350 - 350/550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0</v>
      </c>
      <c r="AX8">
        <v>1</v>
      </c>
      <c r="AY8">
        <v>1</v>
      </c>
      <c r="AZ8">
        <v>0</v>
      </c>
      <c r="BA8">
        <v>0</v>
      </c>
      <c r="BB8">
        <v>1</v>
      </c>
      <c r="BC8">
        <v>1</v>
      </c>
      <c r="BD8">
        <v>0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1</v>
      </c>
      <c r="CC8">
        <v>1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1</v>
      </c>
      <c r="CO8">
        <v>0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1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1</v>
      </c>
      <c r="EM8">
        <v>1</v>
      </c>
      <c r="EN8">
        <v>1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1</v>
      </c>
      <c r="FF8">
        <v>1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</row>
    <row r="9" spans="1:173" x14ac:dyDescent="0.3">
      <c r="A9">
        <f t="shared" si="5"/>
        <v>60</v>
      </c>
      <c r="B9" t="s">
        <v>49</v>
      </c>
      <c r="C9" t="str">
        <f t="shared" si="3"/>
        <v>60North</v>
      </c>
      <c r="D9">
        <f t="shared" si="4"/>
        <v>25</v>
      </c>
      <c r="E9" t="s">
        <v>512</v>
      </c>
      <c r="F9" t="str">
        <f t="shared" si="6"/>
        <v>60 - 350/550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0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1</v>
      </c>
      <c r="DM9">
        <v>1</v>
      </c>
      <c r="DN9">
        <v>1</v>
      </c>
      <c r="DO9">
        <v>0</v>
      </c>
      <c r="DP9">
        <v>1</v>
      </c>
      <c r="DQ9">
        <v>1</v>
      </c>
      <c r="DR9">
        <v>1</v>
      </c>
      <c r="DS9">
        <v>0</v>
      </c>
    </row>
    <row r="10" spans="1:173" x14ac:dyDescent="0.3">
      <c r="A10">
        <f t="shared" si="5"/>
        <v>120</v>
      </c>
      <c r="B10" t="s">
        <v>49</v>
      </c>
      <c r="C10" t="str">
        <f t="shared" si="3"/>
        <v>120North</v>
      </c>
      <c r="D10">
        <f t="shared" si="4"/>
        <v>18</v>
      </c>
      <c r="E10" t="s">
        <v>512</v>
      </c>
      <c r="F10" t="str">
        <f t="shared" si="6"/>
        <v>120 - 350/550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1</v>
      </c>
      <c r="DR10">
        <v>1</v>
      </c>
      <c r="DS10">
        <v>0</v>
      </c>
    </row>
    <row r="11" spans="1:173" x14ac:dyDescent="0.3">
      <c r="A11">
        <f t="shared" si="5"/>
        <v>350</v>
      </c>
      <c r="B11" t="s">
        <v>49</v>
      </c>
      <c r="C11" t="str">
        <f t="shared" si="3"/>
        <v>350North</v>
      </c>
      <c r="D11">
        <f t="shared" si="4"/>
        <v>18</v>
      </c>
      <c r="E11" t="s">
        <v>512</v>
      </c>
      <c r="F11" t="str">
        <f t="shared" si="6"/>
        <v>350 - 350/550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1</v>
      </c>
      <c r="DR11">
        <v>1</v>
      </c>
      <c r="DS11">
        <v>0</v>
      </c>
    </row>
    <row r="13" spans="1:173" x14ac:dyDescent="0.3">
      <c r="F13" s="11"/>
    </row>
    <row r="14" spans="1:173" x14ac:dyDescent="0.3">
      <c r="F14" s="11"/>
    </row>
    <row r="15" spans="1:173" x14ac:dyDescent="0.3">
      <c r="F15" s="11"/>
    </row>
    <row r="19" spans="1:704" x14ac:dyDescent="0.3">
      <c r="A19" t="s">
        <v>47</v>
      </c>
      <c r="B19" t="s">
        <v>528</v>
      </c>
    </row>
    <row r="20" spans="1:704" x14ac:dyDescent="0.3">
      <c r="A20" t="s">
        <v>36</v>
      </c>
      <c r="B20" t="s">
        <v>529</v>
      </c>
      <c r="C20" s="5">
        <v>7</v>
      </c>
      <c r="D20" s="5">
        <v>7</v>
      </c>
      <c r="E20" s="5">
        <v>7</v>
      </c>
      <c r="F20" s="5">
        <v>5</v>
      </c>
      <c r="G20" s="5">
        <v>5</v>
      </c>
      <c r="H20" s="5">
        <v>5</v>
      </c>
      <c r="I20" s="5">
        <v>5</v>
      </c>
      <c r="J20" s="5">
        <v>5</v>
      </c>
      <c r="K20" s="5">
        <v>5</v>
      </c>
      <c r="L20" s="5">
        <v>5</v>
      </c>
      <c r="M20" s="5">
        <v>5</v>
      </c>
      <c r="N20" s="5">
        <v>5</v>
      </c>
      <c r="O20" s="5">
        <v>5</v>
      </c>
      <c r="P20" s="5">
        <v>5</v>
      </c>
      <c r="Q20" s="5">
        <v>5</v>
      </c>
      <c r="R20" s="5">
        <v>5</v>
      </c>
      <c r="S20" s="5">
        <v>5</v>
      </c>
      <c r="T20" s="5">
        <v>5</v>
      </c>
      <c r="U20" s="5">
        <v>5</v>
      </c>
      <c r="V20" s="5">
        <v>5</v>
      </c>
      <c r="W20" s="5">
        <v>5</v>
      </c>
      <c r="X20" s="5">
        <v>5</v>
      </c>
      <c r="Y20" s="5">
        <v>7</v>
      </c>
      <c r="Z20" s="5">
        <v>7</v>
      </c>
      <c r="AA20" s="5">
        <v>7</v>
      </c>
      <c r="AB20" s="5">
        <v>7</v>
      </c>
      <c r="AC20" s="5">
        <v>7</v>
      </c>
      <c r="AD20" s="5">
        <v>7</v>
      </c>
      <c r="AE20" s="5">
        <v>7</v>
      </c>
      <c r="AF20" s="5">
        <v>7</v>
      </c>
      <c r="AG20" s="5">
        <v>7</v>
      </c>
      <c r="AH20" s="5">
        <v>7</v>
      </c>
      <c r="AI20" s="5">
        <v>7</v>
      </c>
      <c r="AJ20" s="5">
        <v>7</v>
      </c>
      <c r="AK20" s="5">
        <v>7</v>
      </c>
      <c r="AL20" s="5">
        <v>7</v>
      </c>
      <c r="AM20" s="5">
        <v>7</v>
      </c>
      <c r="AN20" s="5">
        <v>7</v>
      </c>
      <c r="AO20" s="5">
        <v>7</v>
      </c>
      <c r="AP20" s="5">
        <v>7</v>
      </c>
      <c r="AQ20" s="5">
        <v>7</v>
      </c>
      <c r="AR20" s="5">
        <v>7</v>
      </c>
      <c r="AS20" s="5">
        <v>7</v>
      </c>
      <c r="AT20" s="5">
        <v>7</v>
      </c>
      <c r="AU20" s="5">
        <v>7</v>
      </c>
      <c r="AV20" s="5">
        <v>7</v>
      </c>
      <c r="AW20" s="5">
        <v>7</v>
      </c>
      <c r="AX20" s="5">
        <v>7</v>
      </c>
      <c r="AY20" s="5">
        <v>7</v>
      </c>
      <c r="AZ20" s="5">
        <v>7</v>
      </c>
      <c r="BA20" s="5">
        <v>7</v>
      </c>
      <c r="BB20" s="5">
        <v>7</v>
      </c>
      <c r="BC20" s="5">
        <v>7</v>
      </c>
      <c r="BD20" s="5">
        <v>7</v>
      </c>
      <c r="BE20" s="5">
        <v>7</v>
      </c>
      <c r="BF20" s="5">
        <v>7</v>
      </c>
      <c r="BG20" s="5">
        <v>7</v>
      </c>
      <c r="BH20" s="5">
        <v>7</v>
      </c>
      <c r="BI20" s="5">
        <v>7</v>
      </c>
      <c r="BJ20" s="5">
        <v>7</v>
      </c>
      <c r="BK20" s="5">
        <v>7</v>
      </c>
      <c r="BL20" s="5">
        <v>7</v>
      </c>
      <c r="BM20" s="5">
        <v>7</v>
      </c>
      <c r="BN20" s="5">
        <v>7</v>
      </c>
      <c r="BO20" s="5">
        <v>7</v>
      </c>
      <c r="BP20" s="5">
        <v>7</v>
      </c>
      <c r="BQ20" s="5">
        <v>7</v>
      </c>
      <c r="BR20" s="5">
        <v>7</v>
      </c>
      <c r="BS20" s="5">
        <v>7</v>
      </c>
      <c r="BT20" s="5">
        <v>7</v>
      </c>
      <c r="BU20" s="5">
        <v>7</v>
      </c>
      <c r="BV20" s="5">
        <v>7</v>
      </c>
      <c r="BW20" s="5">
        <v>7</v>
      </c>
      <c r="BX20" s="5">
        <v>7</v>
      </c>
      <c r="BY20" s="5">
        <v>7</v>
      </c>
      <c r="BZ20" s="5">
        <v>7</v>
      </c>
      <c r="CA20" s="5">
        <v>7</v>
      </c>
      <c r="CB20" s="5">
        <v>5</v>
      </c>
      <c r="CC20" s="5">
        <v>5</v>
      </c>
      <c r="CD20" s="5">
        <v>5</v>
      </c>
      <c r="CE20" s="5">
        <v>7</v>
      </c>
      <c r="CF20" s="5">
        <v>5</v>
      </c>
      <c r="CG20" s="5">
        <v>5</v>
      </c>
      <c r="CH20" s="5">
        <v>5</v>
      </c>
      <c r="CI20" s="5">
        <v>5</v>
      </c>
      <c r="CJ20" s="5">
        <v>5</v>
      </c>
      <c r="CK20" s="5">
        <v>5</v>
      </c>
      <c r="CL20" s="5">
        <v>5</v>
      </c>
      <c r="CM20" s="5">
        <v>5</v>
      </c>
      <c r="CN20" s="5">
        <v>5</v>
      </c>
      <c r="CO20" s="5">
        <v>5</v>
      </c>
      <c r="CP20" s="5">
        <v>5</v>
      </c>
      <c r="CQ20" s="5">
        <v>5</v>
      </c>
      <c r="CR20" s="5">
        <v>5</v>
      </c>
      <c r="CS20" s="5">
        <v>5</v>
      </c>
      <c r="CT20" s="5">
        <v>5</v>
      </c>
      <c r="CU20" s="5">
        <v>5</v>
      </c>
      <c r="CV20" s="5">
        <v>5</v>
      </c>
      <c r="CW20" s="5">
        <v>5</v>
      </c>
      <c r="CX20" s="5">
        <v>5</v>
      </c>
      <c r="CY20" s="5">
        <v>5</v>
      </c>
      <c r="CZ20" s="5">
        <v>5</v>
      </c>
      <c r="DA20" s="5">
        <v>5</v>
      </c>
      <c r="DB20" s="5">
        <v>5</v>
      </c>
      <c r="DC20" s="5">
        <v>5</v>
      </c>
      <c r="DD20" s="5">
        <v>5</v>
      </c>
      <c r="DE20" s="5">
        <v>5</v>
      </c>
      <c r="DF20" s="5">
        <v>5</v>
      </c>
      <c r="DG20" s="5">
        <v>5</v>
      </c>
      <c r="DH20" s="5">
        <v>5</v>
      </c>
      <c r="DI20" s="5">
        <v>5</v>
      </c>
      <c r="DJ20" s="5">
        <v>5</v>
      </c>
      <c r="DK20" s="5">
        <v>5</v>
      </c>
      <c r="DL20" s="5">
        <v>5</v>
      </c>
      <c r="DM20" s="5">
        <v>5</v>
      </c>
      <c r="DN20" s="5">
        <v>5</v>
      </c>
      <c r="DO20" s="5">
        <v>5</v>
      </c>
      <c r="DP20" s="5">
        <v>5</v>
      </c>
      <c r="DQ20" s="5">
        <v>5</v>
      </c>
      <c r="DR20" s="5">
        <v>7</v>
      </c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</row>
    <row r="21" spans="1:704" x14ac:dyDescent="0.3">
      <c r="A21" t="s">
        <v>36</v>
      </c>
      <c r="B21" t="s">
        <v>463</v>
      </c>
      <c r="C21">
        <v>913.1960928082317</v>
      </c>
      <c r="D21">
        <v>1011.3406738165954</v>
      </c>
      <c r="E21">
        <v>737.01952353138586</v>
      </c>
      <c r="F21">
        <v>464.0287322753428</v>
      </c>
      <c r="G21">
        <v>346.67317036797698</v>
      </c>
      <c r="H21">
        <v>348.51243366846035</v>
      </c>
      <c r="I21">
        <v>535.32504007854141</v>
      </c>
      <c r="J21">
        <v>442.24029726471736</v>
      </c>
      <c r="K21">
        <v>634.99322703717053</v>
      </c>
      <c r="L21">
        <v>306.72201026507764</v>
      </c>
      <c r="M21">
        <v>453.99356257844829</v>
      </c>
      <c r="N21">
        <v>666.71430524314337</v>
      </c>
      <c r="O21">
        <v>518.82448705680588</v>
      </c>
      <c r="P21">
        <v>694.65743721028502</v>
      </c>
      <c r="Q21">
        <v>453.99356257844829</v>
      </c>
      <c r="R21">
        <v>166.7640150620752</v>
      </c>
      <c r="S21">
        <v>300.18516907552163</v>
      </c>
      <c r="T21">
        <v>615.84873302099015</v>
      </c>
      <c r="U21">
        <v>483.90023239340348</v>
      </c>
      <c r="V21">
        <v>384.48370139311777</v>
      </c>
      <c r="W21">
        <v>431.95347160947972</v>
      </c>
      <c r="X21">
        <v>214.55068537412845</v>
      </c>
      <c r="Y21">
        <v>385.47106267165435</v>
      </c>
      <c r="Z21">
        <v>552.78312848745463</v>
      </c>
      <c r="AA21">
        <v>1770.6693427119199</v>
      </c>
      <c r="AB21">
        <v>1634.2873476083366</v>
      </c>
      <c r="AC21">
        <v>1984.4917792386937</v>
      </c>
      <c r="AD21">
        <v>1284.0829159779789</v>
      </c>
      <c r="AE21">
        <v>1517.552537064885</v>
      </c>
      <c r="AF21">
        <v>2086.3291784209673</v>
      </c>
      <c r="AG21">
        <v>1179.3965227981646</v>
      </c>
      <c r="AH21">
        <v>1342.0719052530849</v>
      </c>
      <c r="AI21">
        <v>665.64678688157881</v>
      </c>
      <c r="AJ21">
        <v>665.64678688157881</v>
      </c>
      <c r="AK21">
        <v>1141.4635813439045</v>
      </c>
      <c r="AL21">
        <v>1008.069767730871</v>
      </c>
      <c r="AM21">
        <v>881.79191469795012</v>
      </c>
      <c r="AN21">
        <v>979.49718518150235</v>
      </c>
      <c r="AO21">
        <v>686.36832490337667</v>
      </c>
      <c r="AP21">
        <v>932.79978127679715</v>
      </c>
      <c r="AQ21">
        <v>1010.5925410416687</v>
      </c>
      <c r="AR21">
        <v>945.08742714404661</v>
      </c>
      <c r="AS21">
        <v>1209.5654119079868</v>
      </c>
      <c r="AT21">
        <v>816.13021487069284</v>
      </c>
      <c r="AU21">
        <v>829.18339194949533</v>
      </c>
      <c r="AV21">
        <v>1083.3093069208498</v>
      </c>
      <c r="AW21">
        <v>1106.6884561372981</v>
      </c>
      <c r="AX21">
        <v>865.3242944312575</v>
      </c>
      <c r="AY21">
        <v>848.1694359178299</v>
      </c>
      <c r="AZ21">
        <v>865.32429443125761</v>
      </c>
      <c r="BA21">
        <v>1001.7367367989361</v>
      </c>
      <c r="BB21">
        <v>1141.4940286080002</v>
      </c>
      <c r="BC21">
        <v>819.36632408316427</v>
      </c>
      <c r="BD21">
        <v>819.36632408316427</v>
      </c>
      <c r="BE21">
        <v>911.85206357885863</v>
      </c>
      <c r="BF21">
        <v>819.36632408316427</v>
      </c>
      <c r="BG21">
        <v>819.36632408316427</v>
      </c>
      <c r="BH21">
        <v>478.39611269215953</v>
      </c>
      <c r="BI21">
        <v>822.93735320069106</v>
      </c>
      <c r="BJ21">
        <v>960.09357873413887</v>
      </c>
      <c r="BK21">
        <v>1234.4060298010365</v>
      </c>
      <c r="BL21">
        <v>822.93735320069106</v>
      </c>
      <c r="BM21">
        <v>1234.4060298010365</v>
      </c>
      <c r="BN21">
        <v>1097.2498042675884</v>
      </c>
      <c r="BO21">
        <v>822.93735320069106</v>
      </c>
      <c r="BP21">
        <v>822.93735320069106</v>
      </c>
      <c r="BQ21">
        <v>913.70064747039169</v>
      </c>
      <c r="BR21">
        <v>793.03813985857551</v>
      </c>
      <c r="BS21">
        <v>1221.8791554301758</v>
      </c>
      <c r="BT21">
        <v>984.76456187008375</v>
      </c>
      <c r="BU21">
        <v>1549.6744006859965</v>
      </c>
      <c r="BV21">
        <v>809.46226403370349</v>
      </c>
      <c r="BW21">
        <v>960.1457740440178</v>
      </c>
      <c r="BX21">
        <v>895.58887494252326</v>
      </c>
      <c r="BY21">
        <v>1045.9635627027235</v>
      </c>
      <c r="BZ21">
        <v>885.16721140343213</v>
      </c>
      <c r="CA21">
        <v>592.27757962891621</v>
      </c>
      <c r="CB21">
        <v>293.90619757167536</v>
      </c>
      <c r="CC21">
        <v>195.93746504778358</v>
      </c>
      <c r="CD21">
        <v>358.1095355860167</v>
      </c>
      <c r="CE21">
        <v>1365.8232567387877</v>
      </c>
      <c r="CF21">
        <v>1167.3481054345261</v>
      </c>
      <c r="CG21">
        <v>1103.8686666583812</v>
      </c>
      <c r="CH21">
        <v>784.32773683621826</v>
      </c>
      <c r="CI21">
        <v>718.30377670349333</v>
      </c>
      <c r="CJ21">
        <v>715.99848385052258</v>
      </c>
      <c r="CK21">
        <v>888.86748605018261</v>
      </c>
      <c r="CL21">
        <v>846.67938409534361</v>
      </c>
      <c r="CM21">
        <v>679.29710316030184</v>
      </c>
      <c r="CN21">
        <v>794.24795257683309</v>
      </c>
      <c r="CO21">
        <v>566.54591323151089</v>
      </c>
      <c r="CP21">
        <v>561.29531360682006</v>
      </c>
      <c r="CQ21">
        <v>831.228950998546</v>
      </c>
      <c r="CR21">
        <v>714.33009805261793</v>
      </c>
      <c r="CS21">
        <v>649.74150894155389</v>
      </c>
      <c r="CT21">
        <v>766.23025588129281</v>
      </c>
      <c r="CU21">
        <v>796.42897088247321</v>
      </c>
      <c r="CV21">
        <v>625.08854561497276</v>
      </c>
      <c r="CW21">
        <v>830.53301353349821</v>
      </c>
      <c r="CX21">
        <v>587.11956454198594</v>
      </c>
      <c r="CY21">
        <v>781.58748306759298</v>
      </c>
      <c r="CZ21">
        <v>651.32290255632722</v>
      </c>
      <c r="DA21">
        <v>587.11956454198594</v>
      </c>
      <c r="DB21">
        <v>521.05832204506203</v>
      </c>
      <c r="DC21">
        <v>685.78112766724212</v>
      </c>
      <c r="DD21">
        <v>787.2792573353056</v>
      </c>
      <c r="DE21">
        <v>786.65477773497219</v>
      </c>
      <c r="DF21">
        <v>678.17241850696541</v>
      </c>
      <c r="DG21">
        <v>997.42751687026998</v>
      </c>
      <c r="DH21">
        <v>673.84145053251609</v>
      </c>
      <c r="DI21">
        <v>884.76642598829346</v>
      </c>
      <c r="DJ21">
        <v>905.02007033939424</v>
      </c>
      <c r="DK21">
        <v>811.90115202505376</v>
      </c>
      <c r="DL21">
        <v>903.81150036660995</v>
      </c>
      <c r="DM21">
        <v>766.59686579591619</v>
      </c>
      <c r="DN21">
        <v>869.06123006946939</v>
      </c>
      <c r="DO21">
        <v>876.94645009755527</v>
      </c>
      <c r="DP21">
        <v>488.56052791827693</v>
      </c>
      <c r="DQ21">
        <v>952.65139746728448</v>
      </c>
      <c r="DR21">
        <v>178.76458672499285</v>
      </c>
    </row>
    <row r="22" spans="1:704" x14ac:dyDescent="0.3">
      <c r="A22" t="s">
        <v>36</v>
      </c>
      <c r="B22" t="s">
        <v>530</v>
      </c>
      <c r="C22">
        <v>288.83720254826579</v>
      </c>
      <c r="D22">
        <v>400.81825063801551</v>
      </c>
      <c r="E22">
        <v>249.93474531461035</v>
      </c>
      <c r="F22">
        <v>199.99749779015585</v>
      </c>
      <c r="G22">
        <v>150.59169577703807</v>
      </c>
      <c r="H22">
        <v>157.33156603877291</v>
      </c>
      <c r="I22">
        <v>232.65340031088596</v>
      </c>
      <c r="J22">
        <v>192.02742349336614</v>
      </c>
      <c r="K22">
        <v>274.16904613925527</v>
      </c>
      <c r="L22">
        <v>104.92484471111034</v>
      </c>
      <c r="M22">
        <v>202.19094073381402</v>
      </c>
      <c r="N22">
        <v>284.92182743158503</v>
      </c>
      <c r="O22">
        <v>225.61292140493782</v>
      </c>
      <c r="P22">
        <v>299.82033256216835</v>
      </c>
      <c r="Q22">
        <v>200.55646800339801</v>
      </c>
      <c r="R22">
        <v>71.075937849781425</v>
      </c>
      <c r="S22">
        <v>125.2224354095174</v>
      </c>
      <c r="T22">
        <v>286.08161564675333</v>
      </c>
      <c r="U22">
        <v>214.07571755099758</v>
      </c>
      <c r="V22">
        <v>183.5290642173685</v>
      </c>
      <c r="W22">
        <v>210.53175326037285</v>
      </c>
      <c r="X22">
        <v>103.67525542892562</v>
      </c>
      <c r="Y22">
        <v>131.39040694514182</v>
      </c>
      <c r="Z22">
        <v>184.65435930785807</v>
      </c>
      <c r="AA22">
        <v>527.59703529721901</v>
      </c>
      <c r="AB22">
        <v>486.9600093157847</v>
      </c>
      <c r="AC22">
        <v>606.53108928767699</v>
      </c>
      <c r="AD22">
        <v>428.13959250128534</v>
      </c>
      <c r="AE22">
        <v>463.81789185856218</v>
      </c>
      <c r="AF22">
        <v>711.13934693742249</v>
      </c>
      <c r="AG22">
        <v>390.17718965133963</v>
      </c>
      <c r="AH22">
        <v>443.99473317929352</v>
      </c>
      <c r="AI22">
        <v>222.35588356556315</v>
      </c>
      <c r="AJ22">
        <v>222.35588356556281</v>
      </c>
      <c r="AK22">
        <v>381.30003504725153</v>
      </c>
      <c r="AL22">
        <v>343.60736722947752</v>
      </c>
      <c r="AM22">
        <v>300.56471082050246</v>
      </c>
      <c r="AN22">
        <v>333.86821011622885</v>
      </c>
      <c r="AO22">
        <v>229.27780668569866</v>
      </c>
      <c r="AP22">
        <v>317.95108560139249</v>
      </c>
      <c r="AQ22">
        <v>334.33213512802007</v>
      </c>
      <c r="AR22">
        <v>315.70159137592765</v>
      </c>
      <c r="AS22">
        <v>412.28851407894871</v>
      </c>
      <c r="AT22">
        <v>284.12670796499577</v>
      </c>
      <c r="AU22">
        <v>282.63274176767237</v>
      </c>
      <c r="AV22">
        <v>369.25327072445054</v>
      </c>
      <c r="AW22">
        <v>385.28134615125003</v>
      </c>
      <c r="AX22">
        <v>301.25308255483611</v>
      </c>
      <c r="AY22">
        <v>289.10426269074759</v>
      </c>
      <c r="AZ22">
        <v>301.25308255483634</v>
      </c>
      <c r="BA22">
        <v>348.74356573239072</v>
      </c>
      <c r="BB22">
        <v>397.39852116508752</v>
      </c>
      <c r="BC22">
        <v>285.2533235569818</v>
      </c>
      <c r="BD22">
        <v>285.2533235569818</v>
      </c>
      <c r="BE22">
        <v>317.4512108770374</v>
      </c>
      <c r="BF22">
        <v>285.2533235569814</v>
      </c>
      <c r="BG22">
        <v>285.2533235569818</v>
      </c>
      <c r="BH22">
        <v>169.67669651493003</v>
      </c>
      <c r="BI22">
        <v>280.50373728827748</v>
      </c>
      <c r="BJ22">
        <v>320.71431899190583</v>
      </c>
      <c r="BK22">
        <v>420.75560593241443</v>
      </c>
      <c r="BL22">
        <v>280.50373728827702</v>
      </c>
      <c r="BM22">
        <v>420.75560593241443</v>
      </c>
      <c r="BN22">
        <v>374.00498305103525</v>
      </c>
      <c r="BO22">
        <v>280.50373728827748</v>
      </c>
      <c r="BP22">
        <v>280.50373728827748</v>
      </c>
      <c r="BQ22">
        <v>311.44101722451165</v>
      </c>
      <c r="BR22">
        <v>250.83212644561621</v>
      </c>
      <c r="BS22">
        <v>404.23162691204101</v>
      </c>
      <c r="BT22">
        <v>328.95553403299897</v>
      </c>
      <c r="BU22">
        <v>512.67541567869853</v>
      </c>
      <c r="BV22">
        <v>275.91066251416157</v>
      </c>
      <c r="BW22">
        <v>320.73175463006754</v>
      </c>
      <c r="BX22">
        <v>296.28572198408744</v>
      </c>
      <c r="BY22">
        <v>339.4405501084064</v>
      </c>
      <c r="BZ22">
        <v>301.71520356160426</v>
      </c>
      <c r="CA22">
        <v>197.8472774418081</v>
      </c>
      <c r="CB22">
        <v>143.24826892834997</v>
      </c>
      <c r="CC22">
        <v>93.501245786618995</v>
      </c>
      <c r="CD22">
        <v>170.88966471074306</v>
      </c>
      <c r="CE22">
        <v>433.49532397848765</v>
      </c>
      <c r="CF22">
        <v>499.49619121584271</v>
      </c>
      <c r="CG22">
        <v>511.26666235765487</v>
      </c>
      <c r="CH22">
        <v>363.26841811894371</v>
      </c>
      <c r="CI22">
        <v>342.77414959331242</v>
      </c>
      <c r="CJ22">
        <v>341.67406533633977</v>
      </c>
      <c r="CK22">
        <v>411.68693943126681</v>
      </c>
      <c r="CL22">
        <v>395.96044737181273</v>
      </c>
      <c r="CM22">
        <v>324.16018740230845</v>
      </c>
      <c r="CN22">
        <v>360.85381952732541</v>
      </c>
      <c r="CO22">
        <v>270.3553842921238</v>
      </c>
      <c r="CP22">
        <v>267.84980122636682</v>
      </c>
      <c r="CQ22">
        <v>377.65554311585367</v>
      </c>
      <c r="CR22">
        <v>340.87791249536531</v>
      </c>
      <c r="CS22">
        <v>316.68044835737084</v>
      </c>
      <c r="CT22">
        <v>354.88640765995535</v>
      </c>
      <c r="CU22">
        <v>361.84473030488266</v>
      </c>
      <c r="CV22">
        <v>304.664729142304</v>
      </c>
      <c r="CW22">
        <v>396.32987703167601</v>
      </c>
      <c r="CX22">
        <v>286.15885602168572</v>
      </c>
      <c r="CY22">
        <v>380.94145305244552</v>
      </c>
      <c r="CZ22">
        <v>317.45121087703751</v>
      </c>
      <c r="DA22">
        <v>286.15885602168561</v>
      </c>
      <c r="DB22">
        <v>253.96096870163097</v>
      </c>
      <c r="DC22">
        <v>320.71431899190515</v>
      </c>
      <c r="DD22">
        <v>375.68920951095157</v>
      </c>
      <c r="DE22">
        <v>364.34620777428245</v>
      </c>
      <c r="DF22">
        <v>317.15600887299269</v>
      </c>
      <c r="DG22">
        <v>453.16519618110959</v>
      </c>
      <c r="DH22">
        <v>321.5567531627222</v>
      </c>
      <c r="DI22">
        <v>413.77233989497824</v>
      </c>
      <c r="DJ22">
        <v>419.16815365211244</v>
      </c>
      <c r="DK22">
        <v>376.03929230413951</v>
      </c>
      <c r="DL22">
        <v>468.79124574920877</v>
      </c>
      <c r="DM22">
        <v>355.05620636588532</v>
      </c>
      <c r="DN22">
        <v>384.82873852600846</v>
      </c>
      <c r="DO22">
        <v>406.16560480829145</v>
      </c>
      <c r="DP22">
        <v>238.12172207253192</v>
      </c>
      <c r="DQ22">
        <v>441.22902947728562</v>
      </c>
      <c r="DR22">
        <v>62.234913733732398</v>
      </c>
    </row>
    <row r="23" spans="1:704" x14ac:dyDescent="0.3">
      <c r="A23" t="s">
        <v>36</v>
      </c>
      <c r="B23" t="s">
        <v>450</v>
      </c>
      <c r="C23">
        <v>140.30158411148466</v>
      </c>
      <c r="D23">
        <v>183.15366668093887</v>
      </c>
      <c r="E23">
        <v>125.24225578132052</v>
      </c>
      <c r="F23">
        <v>70.043461711652299</v>
      </c>
      <c r="G23">
        <v>51.637605693413569</v>
      </c>
      <c r="H23">
        <v>55.097056218073604</v>
      </c>
      <c r="I23">
        <v>80.548155830874464</v>
      </c>
      <c r="J23">
        <v>68.231814802145436</v>
      </c>
      <c r="K23">
        <v>97.773622177615465</v>
      </c>
      <c r="L23">
        <v>43.423996685804092</v>
      </c>
      <c r="M23">
        <v>67.069937799663407</v>
      </c>
      <c r="N23">
        <v>103.60808735049154</v>
      </c>
      <c r="O23">
        <v>78.424893215957866</v>
      </c>
      <c r="P23">
        <v>104.92380844209612</v>
      </c>
      <c r="Q23">
        <v>68.452381231452335</v>
      </c>
      <c r="R23">
        <v>25.024312757418336</v>
      </c>
      <c r="S23">
        <v>45.611089552668666</v>
      </c>
      <c r="T23">
        <v>110.05061004524507</v>
      </c>
      <c r="U23">
        <v>78.081473848436843</v>
      </c>
      <c r="V23">
        <v>71.716224052715432</v>
      </c>
      <c r="W23">
        <v>81.634420081761689</v>
      </c>
      <c r="X23">
        <v>39.962245155052081</v>
      </c>
      <c r="Y23">
        <v>70.312936414299443</v>
      </c>
      <c r="Z23">
        <v>100.83196568595253</v>
      </c>
      <c r="AA23">
        <v>268.67712099947391</v>
      </c>
      <c r="AB23">
        <v>247.98284402934587</v>
      </c>
      <c r="AC23">
        <v>303.2487287808554</v>
      </c>
      <c r="AD23">
        <v>195.79402290557354</v>
      </c>
      <c r="AE23">
        <v>238.79466736726101</v>
      </c>
      <c r="AF23">
        <v>327.528782186662</v>
      </c>
      <c r="AG23">
        <v>196.49951020898746</v>
      </c>
      <c r="AH23">
        <v>238.33271156212987</v>
      </c>
      <c r="AI23">
        <v>121.41917962919732</v>
      </c>
      <c r="AJ23">
        <v>118.20931727960496</v>
      </c>
      <c r="AK23">
        <v>158.92609258240006</v>
      </c>
      <c r="AL23">
        <v>183.87980926084319</v>
      </c>
      <c r="AM23">
        <v>160.84574130954499</v>
      </c>
      <c r="AN23">
        <v>173.94464424598644</v>
      </c>
      <c r="AO23">
        <v>125.19895021751313</v>
      </c>
      <c r="AP23">
        <v>173.74343724402445</v>
      </c>
      <c r="AQ23">
        <v>132.59938829796528</v>
      </c>
      <c r="AR23">
        <v>172.39133778334264</v>
      </c>
      <c r="AS23">
        <v>225.29384810609986</v>
      </c>
      <c r="AT23">
        <v>128.42227101102708</v>
      </c>
      <c r="AU23">
        <v>151.24953533438156</v>
      </c>
      <c r="AV23">
        <v>201.77736569067542</v>
      </c>
      <c r="AW23">
        <v>206.13196978282764</v>
      </c>
      <c r="AX23">
        <v>161.17544221489698</v>
      </c>
      <c r="AY23">
        <v>114.1788968289147</v>
      </c>
      <c r="AZ23">
        <v>161.17544221489698</v>
      </c>
      <c r="BA23">
        <v>186.58364566384265</v>
      </c>
      <c r="BB23">
        <v>174.25013846044953</v>
      </c>
      <c r="BC23">
        <v>156.33977148731202</v>
      </c>
      <c r="BD23">
        <v>156.33977148731202</v>
      </c>
      <c r="BE23">
        <v>173.98657848145001</v>
      </c>
      <c r="BF23">
        <v>152.61530326835143</v>
      </c>
      <c r="BG23">
        <v>128.63073433830456</v>
      </c>
      <c r="BH23">
        <v>93.589161933907022</v>
      </c>
      <c r="BI23">
        <v>146.14186472899647</v>
      </c>
      <c r="BJ23">
        <v>149.77056328591857</v>
      </c>
      <c r="BK23">
        <v>219.21279709349469</v>
      </c>
      <c r="BL23">
        <v>150.11020901934759</v>
      </c>
      <c r="BM23">
        <v>225.16531352902135</v>
      </c>
      <c r="BN23">
        <v>177.38516475975814</v>
      </c>
      <c r="BO23">
        <v>150.11020901934759</v>
      </c>
      <c r="BP23">
        <v>150.11020901934759</v>
      </c>
      <c r="BQ23">
        <v>166.66614371002467</v>
      </c>
      <c r="BR23">
        <v>128.20526424562414</v>
      </c>
      <c r="BS23">
        <v>210.32786733337599</v>
      </c>
      <c r="BT23">
        <v>179.62875745307753</v>
      </c>
      <c r="BU23">
        <v>275.19993564298863</v>
      </c>
      <c r="BV23">
        <v>147.65224737312548</v>
      </c>
      <c r="BW23">
        <v>175.13809802195493</v>
      </c>
      <c r="BX23">
        <v>135.89450876818142</v>
      </c>
      <c r="BY23">
        <v>174.26821581591707</v>
      </c>
      <c r="BZ23">
        <v>164.87138712064558</v>
      </c>
      <c r="CA23">
        <v>108.03606244118077</v>
      </c>
      <c r="CB23">
        <v>54.743015616415043</v>
      </c>
      <c r="CC23">
        <v>34.79568207833249</v>
      </c>
      <c r="CD23">
        <v>66.701539678119886</v>
      </c>
      <c r="CE23">
        <v>228.43643022907531</v>
      </c>
      <c r="CF23">
        <v>177.13060287810418</v>
      </c>
      <c r="CG23">
        <v>196.03123461820201</v>
      </c>
      <c r="CH23">
        <v>119.85254443049043</v>
      </c>
      <c r="CI23">
        <v>133.79137694372605</v>
      </c>
      <c r="CJ23">
        <v>130.60372293263362</v>
      </c>
      <c r="CK23">
        <v>153.00498568297056</v>
      </c>
      <c r="CL23">
        <v>154.44094112948787</v>
      </c>
      <c r="CM23">
        <v>123.90910407096661</v>
      </c>
      <c r="CN23">
        <v>136.71767560399459</v>
      </c>
      <c r="CO23">
        <v>105.52493289252665</v>
      </c>
      <c r="CP23">
        <v>104.54695536219606</v>
      </c>
      <c r="CQ23">
        <v>143.08339065472677</v>
      </c>
      <c r="CR23">
        <v>130.29939631545636</v>
      </c>
      <c r="CS23">
        <v>121.0209579263681</v>
      </c>
      <c r="CT23">
        <v>131.89485628722531</v>
      </c>
      <c r="CU23">
        <v>132.69320340487056</v>
      </c>
      <c r="CV23">
        <v>116.42909301324795</v>
      </c>
      <c r="CW23">
        <v>142.96359563066864</v>
      </c>
      <c r="CX23">
        <v>109.35698449362073</v>
      </c>
      <c r="CY23">
        <v>149.13135298409998</v>
      </c>
      <c r="CZ23">
        <v>124.27612748674994</v>
      </c>
      <c r="DA23">
        <v>112.02576412806988</v>
      </c>
      <c r="DB23">
        <v>99.420901989400008</v>
      </c>
      <c r="DC23">
        <v>125.09184084945625</v>
      </c>
      <c r="DD23">
        <v>122.16402708552988</v>
      </c>
      <c r="DE23">
        <v>123.36811758585421</v>
      </c>
      <c r="DF23">
        <v>123.70395279458263</v>
      </c>
      <c r="DG23">
        <v>171.69193983761107</v>
      </c>
      <c r="DH23">
        <v>119.66457195010582</v>
      </c>
      <c r="DI23">
        <v>161.38831543111965</v>
      </c>
      <c r="DJ23">
        <v>137.32557574703014</v>
      </c>
      <c r="DK23">
        <v>139.75640474104071</v>
      </c>
      <c r="DL23">
        <v>168.34407538071298</v>
      </c>
      <c r="DM23">
        <v>136.13660265521821</v>
      </c>
      <c r="DN23">
        <v>131.4570060179413</v>
      </c>
      <c r="DO23">
        <v>150.95296109676028</v>
      </c>
      <c r="DP23">
        <v>89.117261088196486</v>
      </c>
      <c r="DQ23">
        <v>158.72145574763954</v>
      </c>
      <c r="DR23">
        <v>33.296720666673622</v>
      </c>
    </row>
    <row r="24" spans="1:704" x14ac:dyDescent="0.3">
      <c r="A24" t="s">
        <v>36</v>
      </c>
      <c r="B24" t="s">
        <v>47</v>
      </c>
      <c r="C24" t="s">
        <v>36</v>
      </c>
      <c r="D24" t="s">
        <v>36</v>
      </c>
      <c r="E24" t="s">
        <v>36</v>
      </c>
      <c r="F24" t="s">
        <v>36</v>
      </c>
      <c r="G24" t="s">
        <v>36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36</v>
      </c>
      <c r="AN24" t="s">
        <v>36</v>
      </c>
      <c r="AO24" t="s">
        <v>36</v>
      </c>
      <c r="AP24" t="s">
        <v>36</v>
      </c>
      <c r="AQ24" t="s">
        <v>36</v>
      </c>
      <c r="AR24" t="s">
        <v>36</v>
      </c>
      <c r="AS24" t="s">
        <v>36</v>
      </c>
      <c r="AT24" t="s">
        <v>36</v>
      </c>
      <c r="AU24" t="s">
        <v>36</v>
      </c>
      <c r="AV24" t="s">
        <v>36</v>
      </c>
      <c r="AW24" t="s">
        <v>36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36</v>
      </c>
      <c r="BJ24" t="s">
        <v>36</v>
      </c>
      <c r="BK24" t="s">
        <v>36</v>
      </c>
      <c r="BL24" t="s">
        <v>36</v>
      </c>
      <c r="BM24" t="s">
        <v>36</v>
      </c>
      <c r="BN24" t="s">
        <v>36</v>
      </c>
      <c r="BO24" t="s">
        <v>36</v>
      </c>
      <c r="BP24" t="s">
        <v>36</v>
      </c>
      <c r="BQ24" t="s">
        <v>36</v>
      </c>
      <c r="BR24" t="s">
        <v>36</v>
      </c>
      <c r="BS24" t="s">
        <v>36</v>
      </c>
      <c r="BT24" t="s">
        <v>36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36</v>
      </c>
      <c r="CG24" t="s">
        <v>36</v>
      </c>
      <c r="CH24" t="s">
        <v>36</v>
      </c>
      <c r="CI24" t="s">
        <v>36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</row>
    <row r="25" spans="1:704" x14ac:dyDescent="0.3">
      <c r="A25" t="s">
        <v>36</v>
      </c>
      <c r="B25" t="s">
        <v>50</v>
      </c>
      <c r="C25">
        <v>40</v>
      </c>
      <c r="D25">
        <v>40</v>
      </c>
      <c r="E25">
        <v>40</v>
      </c>
      <c r="F25">
        <v>40</v>
      </c>
      <c r="G25">
        <v>40</v>
      </c>
      <c r="H25">
        <v>40</v>
      </c>
      <c r="I25">
        <v>40</v>
      </c>
      <c r="J25">
        <v>40</v>
      </c>
      <c r="K25">
        <v>40</v>
      </c>
      <c r="L25">
        <v>40</v>
      </c>
      <c r="M25">
        <v>40</v>
      </c>
      <c r="N25">
        <v>40</v>
      </c>
      <c r="O25">
        <v>40</v>
      </c>
      <c r="P25">
        <v>40</v>
      </c>
      <c r="Q25">
        <v>40</v>
      </c>
      <c r="R25">
        <v>40</v>
      </c>
      <c r="S25">
        <v>40</v>
      </c>
      <c r="T25">
        <v>40</v>
      </c>
      <c r="U25">
        <v>40</v>
      </c>
      <c r="V25">
        <v>40</v>
      </c>
      <c r="W25">
        <v>40</v>
      </c>
      <c r="X25">
        <v>40</v>
      </c>
      <c r="Y25">
        <v>40</v>
      </c>
      <c r="Z25">
        <v>40</v>
      </c>
      <c r="AA25">
        <v>40</v>
      </c>
      <c r="AB25">
        <v>40</v>
      </c>
      <c r="AC25">
        <v>40</v>
      </c>
      <c r="AD25">
        <v>40</v>
      </c>
      <c r="AE25">
        <v>40</v>
      </c>
      <c r="AF25">
        <v>40</v>
      </c>
      <c r="AG25">
        <v>40</v>
      </c>
      <c r="AH25">
        <v>40</v>
      </c>
      <c r="AI25">
        <v>40</v>
      </c>
      <c r="AJ25">
        <v>40</v>
      </c>
      <c r="AK25">
        <v>40</v>
      </c>
      <c r="AL25">
        <v>40</v>
      </c>
      <c r="AM25">
        <v>40</v>
      </c>
      <c r="AN25">
        <v>40</v>
      </c>
      <c r="AO25">
        <v>40</v>
      </c>
      <c r="AP25">
        <v>40</v>
      </c>
      <c r="AQ25">
        <v>40</v>
      </c>
      <c r="AR25">
        <v>40</v>
      </c>
      <c r="AS25">
        <v>40</v>
      </c>
      <c r="AT25">
        <v>40</v>
      </c>
      <c r="AU25">
        <v>40</v>
      </c>
      <c r="AV25">
        <v>40</v>
      </c>
      <c r="AW25">
        <v>40</v>
      </c>
      <c r="AX25">
        <v>40</v>
      </c>
      <c r="AY25">
        <v>40</v>
      </c>
      <c r="AZ25">
        <v>40</v>
      </c>
      <c r="BA25">
        <v>40</v>
      </c>
      <c r="BB25">
        <v>40</v>
      </c>
      <c r="BC25">
        <v>40</v>
      </c>
      <c r="BD25">
        <v>40</v>
      </c>
      <c r="BE25">
        <v>40</v>
      </c>
      <c r="BF25">
        <v>40</v>
      </c>
      <c r="BG25">
        <v>40</v>
      </c>
      <c r="BH25">
        <v>40</v>
      </c>
      <c r="BI25">
        <v>40</v>
      </c>
      <c r="BJ25">
        <v>40</v>
      </c>
      <c r="BK25">
        <v>40</v>
      </c>
      <c r="BL25">
        <v>40</v>
      </c>
      <c r="BM25">
        <v>40</v>
      </c>
      <c r="BN25">
        <v>40</v>
      </c>
      <c r="BO25">
        <v>40</v>
      </c>
      <c r="BP25">
        <v>40</v>
      </c>
      <c r="BQ25">
        <v>40</v>
      </c>
      <c r="BR25">
        <v>40</v>
      </c>
      <c r="BS25">
        <v>40</v>
      </c>
      <c r="BT25">
        <v>40</v>
      </c>
      <c r="BU25">
        <v>40</v>
      </c>
      <c r="BV25">
        <v>40</v>
      </c>
      <c r="BW25">
        <v>40</v>
      </c>
      <c r="BX25">
        <v>40</v>
      </c>
      <c r="BY25">
        <v>40</v>
      </c>
      <c r="BZ25">
        <v>40</v>
      </c>
      <c r="CA25">
        <v>40</v>
      </c>
      <c r="CB25">
        <v>40</v>
      </c>
      <c r="CC25">
        <v>40</v>
      </c>
      <c r="CD25">
        <v>40</v>
      </c>
      <c r="CE25">
        <v>40</v>
      </c>
      <c r="CF25">
        <v>40</v>
      </c>
      <c r="CG25">
        <v>40</v>
      </c>
      <c r="CH25">
        <v>40</v>
      </c>
      <c r="CI25">
        <v>40</v>
      </c>
      <c r="CJ25">
        <v>40</v>
      </c>
      <c r="CK25">
        <v>40</v>
      </c>
      <c r="CL25">
        <v>40</v>
      </c>
      <c r="CM25">
        <v>40</v>
      </c>
      <c r="CN25">
        <v>40</v>
      </c>
      <c r="CO25">
        <v>40</v>
      </c>
      <c r="CP25">
        <v>40</v>
      </c>
      <c r="CQ25">
        <v>40</v>
      </c>
      <c r="CR25">
        <v>40</v>
      </c>
      <c r="CS25">
        <v>40</v>
      </c>
      <c r="CT25">
        <v>40</v>
      </c>
      <c r="CU25">
        <v>40</v>
      </c>
      <c r="CV25">
        <v>40</v>
      </c>
      <c r="CW25">
        <v>40</v>
      </c>
      <c r="CX25">
        <v>40</v>
      </c>
      <c r="CY25">
        <v>40</v>
      </c>
      <c r="CZ25">
        <v>40</v>
      </c>
      <c r="DA25">
        <v>40</v>
      </c>
      <c r="DB25">
        <v>40</v>
      </c>
      <c r="DC25">
        <v>40</v>
      </c>
      <c r="DD25">
        <v>40</v>
      </c>
      <c r="DE25">
        <v>40</v>
      </c>
      <c r="DF25">
        <v>40</v>
      </c>
      <c r="DG25">
        <v>40</v>
      </c>
      <c r="DH25">
        <v>40</v>
      </c>
      <c r="DI25">
        <v>40</v>
      </c>
      <c r="DJ25">
        <v>40</v>
      </c>
      <c r="DK25">
        <v>40</v>
      </c>
      <c r="DL25">
        <v>40</v>
      </c>
      <c r="DM25">
        <v>40</v>
      </c>
      <c r="DN25">
        <v>40</v>
      </c>
      <c r="DO25">
        <v>40</v>
      </c>
      <c r="DP25">
        <v>40</v>
      </c>
      <c r="DQ25">
        <v>40</v>
      </c>
      <c r="DR25">
        <v>40</v>
      </c>
    </row>
    <row r="26" spans="1:704" x14ac:dyDescent="0.3">
      <c r="A26" t="s">
        <v>48</v>
      </c>
      <c r="B26" t="s">
        <v>529</v>
      </c>
      <c r="C26">
        <v>7</v>
      </c>
      <c r="D26">
        <v>7</v>
      </c>
      <c r="E26">
        <v>7</v>
      </c>
      <c r="F26">
        <v>7</v>
      </c>
      <c r="G26">
        <v>7</v>
      </c>
      <c r="H26">
        <v>7</v>
      </c>
      <c r="I26">
        <v>5</v>
      </c>
      <c r="J26">
        <v>5</v>
      </c>
      <c r="K26">
        <v>5</v>
      </c>
      <c r="L26">
        <v>5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7</v>
      </c>
      <c r="AJ26">
        <v>7</v>
      </c>
      <c r="AK26">
        <v>7</v>
      </c>
      <c r="AL26">
        <v>7</v>
      </c>
      <c r="AM26">
        <v>7</v>
      </c>
      <c r="AN26">
        <v>7</v>
      </c>
      <c r="AO26">
        <v>7</v>
      </c>
      <c r="AP26">
        <v>7</v>
      </c>
      <c r="AQ26">
        <v>7</v>
      </c>
      <c r="AR26">
        <v>7</v>
      </c>
      <c r="AS26">
        <v>7</v>
      </c>
      <c r="AT26">
        <v>7</v>
      </c>
      <c r="AU26">
        <v>7</v>
      </c>
      <c r="AV26">
        <v>7</v>
      </c>
      <c r="AW26">
        <v>7</v>
      </c>
      <c r="AX26">
        <v>7</v>
      </c>
      <c r="AY26">
        <v>7</v>
      </c>
      <c r="AZ26">
        <v>7</v>
      </c>
      <c r="BA26">
        <v>7</v>
      </c>
      <c r="BB26">
        <v>7</v>
      </c>
      <c r="BC26">
        <v>7</v>
      </c>
      <c r="BD26">
        <v>7</v>
      </c>
      <c r="BE26">
        <v>7</v>
      </c>
      <c r="BF26">
        <v>7</v>
      </c>
      <c r="BG26">
        <v>7</v>
      </c>
      <c r="BH26">
        <v>7</v>
      </c>
      <c r="BI26">
        <v>7</v>
      </c>
      <c r="BJ26">
        <v>7</v>
      </c>
      <c r="BK26">
        <v>7</v>
      </c>
      <c r="BL26">
        <v>7</v>
      </c>
      <c r="BM26">
        <v>7</v>
      </c>
      <c r="BN26">
        <v>7</v>
      </c>
      <c r="BO26">
        <v>7</v>
      </c>
      <c r="BP26">
        <v>7</v>
      </c>
      <c r="BQ26">
        <v>7</v>
      </c>
      <c r="BR26">
        <v>7</v>
      </c>
      <c r="BS26">
        <v>7</v>
      </c>
      <c r="BT26">
        <v>7</v>
      </c>
      <c r="BU26">
        <v>7</v>
      </c>
      <c r="BV26">
        <v>7</v>
      </c>
      <c r="BW26">
        <v>7</v>
      </c>
      <c r="BX26">
        <v>7</v>
      </c>
      <c r="BY26">
        <v>7</v>
      </c>
      <c r="BZ26">
        <v>7</v>
      </c>
      <c r="CA26">
        <v>7</v>
      </c>
      <c r="CB26">
        <v>7</v>
      </c>
      <c r="CC26">
        <v>7</v>
      </c>
      <c r="CD26">
        <v>7</v>
      </c>
      <c r="CE26">
        <v>7</v>
      </c>
      <c r="CF26">
        <v>7</v>
      </c>
      <c r="CG26">
        <v>7</v>
      </c>
      <c r="CH26">
        <v>7</v>
      </c>
      <c r="CI26">
        <v>7</v>
      </c>
      <c r="CJ26">
        <v>7</v>
      </c>
      <c r="CK26">
        <v>7</v>
      </c>
      <c r="CL26">
        <v>7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7</v>
      </c>
      <c r="CS26">
        <v>7</v>
      </c>
      <c r="CT26">
        <v>7</v>
      </c>
      <c r="CU26">
        <v>7</v>
      </c>
      <c r="CV26">
        <v>7</v>
      </c>
      <c r="CW26">
        <v>7</v>
      </c>
      <c r="CX26">
        <v>7</v>
      </c>
      <c r="CY26">
        <v>7</v>
      </c>
      <c r="CZ26">
        <v>7</v>
      </c>
      <c r="DA26">
        <v>7</v>
      </c>
      <c r="DB26">
        <v>7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7</v>
      </c>
      <c r="DK26">
        <v>7</v>
      </c>
      <c r="DL26">
        <v>5</v>
      </c>
      <c r="DM26">
        <v>5</v>
      </c>
      <c r="DN26">
        <v>5</v>
      </c>
      <c r="DO26">
        <v>5</v>
      </c>
      <c r="DP26">
        <v>5</v>
      </c>
      <c r="DQ26">
        <v>5</v>
      </c>
      <c r="DR26">
        <v>5</v>
      </c>
      <c r="DS26">
        <v>5</v>
      </c>
      <c r="DT26">
        <v>5</v>
      </c>
      <c r="DU26">
        <v>5</v>
      </c>
      <c r="DV26">
        <v>5</v>
      </c>
      <c r="DW26">
        <v>5</v>
      </c>
      <c r="DX26">
        <v>5</v>
      </c>
      <c r="DY26">
        <v>5</v>
      </c>
      <c r="DZ26">
        <v>5</v>
      </c>
      <c r="EA26">
        <v>5</v>
      </c>
      <c r="EB26">
        <v>5</v>
      </c>
      <c r="EC26">
        <v>5</v>
      </c>
      <c r="ED26">
        <v>5</v>
      </c>
      <c r="EE26">
        <v>5</v>
      </c>
      <c r="EF26">
        <v>5</v>
      </c>
      <c r="EG26">
        <v>5</v>
      </c>
      <c r="EH26">
        <v>5</v>
      </c>
      <c r="EI26">
        <v>5</v>
      </c>
      <c r="EJ26">
        <v>5</v>
      </c>
      <c r="EK26">
        <v>5</v>
      </c>
      <c r="EL26">
        <v>5</v>
      </c>
      <c r="EM26">
        <v>5</v>
      </c>
      <c r="EN26">
        <v>5</v>
      </c>
      <c r="EO26">
        <v>5</v>
      </c>
      <c r="EP26">
        <v>5</v>
      </c>
      <c r="EQ26">
        <v>5</v>
      </c>
      <c r="ER26">
        <v>5</v>
      </c>
      <c r="ES26">
        <v>5</v>
      </c>
      <c r="ET26">
        <v>5</v>
      </c>
      <c r="EU26">
        <v>5</v>
      </c>
      <c r="EV26">
        <v>5</v>
      </c>
      <c r="EW26">
        <v>5</v>
      </c>
      <c r="EX26">
        <v>5</v>
      </c>
      <c r="EY26">
        <v>7</v>
      </c>
      <c r="EZ26">
        <v>7</v>
      </c>
      <c r="FA26">
        <v>7</v>
      </c>
      <c r="FB26">
        <v>7</v>
      </c>
      <c r="FC26">
        <v>7</v>
      </c>
      <c r="FD26">
        <v>7</v>
      </c>
      <c r="FE26">
        <v>7</v>
      </c>
      <c r="FF26">
        <v>7</v>
      </c>
      <c r="FG26">
        <v>7</v>
      </c>
      <c r="FH26">
        <v>7</v>
      </c>
      <c r="FI26">
        <v>7</v>
      </c>
      <c r="FJ26">
        <v>7</v>
      </c>
      <c r="FK26">
        <v>7</v>
      </c>
      <c r="FL26">
        <v>7</v>
      </c>
      <c r="FM26">
        <v>7</v>
      </c>
    </row>
    <row r="27" spans="1:704" x14ac:dyDescent="0.3">
      <c r="A27" t="s">
        <v>48</v>
      </c>
      <c r="B27" t="s">
        <v>463</v>
      </c>
      <c r="C27">
        <v>1134.8869722992035</v>
      </c>
      <c r="D27">
        <v>1105.8272335243018</v>
      </c>
      <c r="E27">
        <v>723.44439335379707</v>
      </c>
      <c r="F27">
        <v>781.73785526986217</v>
      </c>
      <c r="G27">
        <v>572.87832279070949</v>
      </c>
      <c r="H27">
        <v>707.89889022829186</v>
      </c>
      <c r="I27">
        <v>214.36116668945033</v>
      </c>
      <c r="J27">
        <v>335.70594156610787</v>
      </c>
      <c r="K27">
        <v>325.9224278275567</v>
      </c>
      <c r="L27">
        <v>313.24021027253417</v>
      </c>
      <c r="M27">
        <v>543.42774056445501</v>
      </c>
      <c r="N27">
        <v>537.37557010948592</v>
      </c>
      <c r="O27">
        <v>762.61386655399122</v>
      </c>
      <c r="P27">
        <v>433.28320926591039</v>
      </c>
      <c r="Q27">
        <v>395.82686070066006</v>
      </c>
      <c r="R27">
        <v>349.90120173487287</v>
      </c>
      <c r="S27">
        <v>349.90120173487287</v>
      </c>
      <c r="T27">
        <v>415.96244423179701</v>
      </c>
      <c r="U27">
        <v>280.242211092746</v>
      </c>
      <c r="V27">
        <v>479.30828786956141</v>
      </c>
      <c r="W27">
        <v>170.71594566716794</v>
      </c>
      <c r="X27">
        <v>418.82386568406923</v>
      </c>
      <c r="Y27">
        <v>650.34113363242091</v>
      </c>
      <c r="Z27">
        <v>589.73865062696484</v>
      </c>
      <c r="AA27">
        <v>433.87662022941072</v>
      </c>
      <c r="AB27">
        <v>494.18084432127444</v>
      </c>
      <c r="AC27">
        <v>290.7496240694943</v>
      </c>
      <c r="AD27">
        <v>604.53664235028032</v>
      </c>
      <c r="AE27">
        <v>569.46636509376515</v>
      </c>
      <c r="AF27">
        <v>624.93941615817675</v>
      </c>
      <c r="AG27">
        <v>697.36972920576136</v>
      </c>
      <c r="AH27">
        <v>424.84186063852258</v>
      </c>
      <c r="AI27">
        <v>932.33437309704618</v>
      </c>
      <c r="AJ27">
        <v>1043.0754222227749</v>
      </c>
      <c r="AK27">
        <v>1075.7757838617069</v>
      </c>
      <c r="AL27">
        <v>1245.58017572421</v>
      </c>
      <c r="AM27">
        <v>1027.3167882485993</v>
      </c>
      <c r="AN27">
        <v>1202.3842071905258</v>
      </c>
      <c r="AO27">
        <v>760.34647743795574</v>
      </c>
      <c r="AP27">
        <v>824.64239999005792</v>
      </c>
      <c r="AQ27">
        <v>1995.5963314153635</v>
      </c>
      <c r="AR27">
        <v>1762.1267103284583</v>
      </c>
      <c r="AS27">
        <v>1061.7178470677422</v>
      </c>
      <c r="AT27">
        <v>1493.4470031192914</v>
      </c>
      <c r="AU27">
        <v>1691.7065380839356</v>
      </c>
      <c r="AV27">
        <v>679.86130960517949</v>
      </c>
      <c r="AW27">
        <v>754.63109100625104</v>
      </c>
      <c r="AX27">
        <v>1176.4300893533998</v>
      </c>
      <c r="AY27">
        <v>1373.9284427156474</v>
      </c>
      <c r="AZ27">
        <v>784.2867262355993</v>
      </c>
      <c r="BA27">
        <v>1080.5821019796931</v>
      </c>
      <c r="BB27">
        <v>686.2508854561496</v>
      </c>
      <c r="BC27">
        <v>810.09730697055943</v>
      </c>
      <c r="BD27">
        <v>1544.6027564094604</v>
      </c>
      <c r="BE27">
        <v>882.32256701504991</v>
      </c>
      <c r="BF27">
        <v>784.2867262355993</v>
      </c>
      <c r="BG27">
        <v>755.46621596430816</v>
      </c>
      <c r="BH27">
        <v>980.35840779450018</v>
      </c>
      <c r="BI27">
        <v>776.58791802850862</v>
      </c>
      <c r="BJ27">
        <v>998.47018032236804</v>
      </c>
      <c r="BK27">
        <v>998.47018032236838</v>
      </c>
      <c r="BL27">
        <v>1356.3995178147568</v>
      </c>
      <c r="BM27">
        <v>1109.4113114692973</v>
      </c>
      <c r="BN27">
        <v>776.58791802850851</v>
      </c>
      <c r="BO27">
        <v>887.52904917543867</v>
      </c>
      <c r="BP27">
        <v>887.52904917543867</v>
      </c>
      <c r="BQ27">
        <v>1109.4113114692973</v>
      </c>
      <c r="BR27">
        <v>887.52904917543867</v>
      </c>
      <c r="BS27">
        <v>1331.2935737631574</v>
      </c>
      <c r="BT27">
        <v>1771.6915008637077</v>
      </c>
      <c r="BU27">
        <v>1156.3261958318317</v>
      </c>
      <c r="BV27">
        <v>893.51846098400574</v>
      </c>
      <c r="BW27">
        <v>1110.1550946350683</v>
      </c>
      <c r="BX27">
        <v>1339.4882374140952</v>
      </c>
      <c r="BY27">
        <v>1140.2848372624801</v>
      </c>
      <c r="BZ27">
        <v>938.31508568730055</v>
      </c>
      <c r="CA27">
        <v>723.16166875862211</v>
      </c>
      <c r="CB27">
        <v>1116.2575962817057</v>
      </c>
      <c r="CC27">
        <v>717.59416903823956</v>
      </c>
      <c r="CD27">
        <v>964.87379919718683</v>
      </c>
      <c r="CE27">
        <v>717.59416903823956</v>
      </c>
      <c r="CF27">
        <v>637.86148358954597</v>
      </c>
      <c r="CG27">
        <v>797.32685448693258</v>
      </c>
      <c r="CH27">
        <v>1097.2498042675884</v>
      </c>
      <c r="CI27">
        <v>1097.2498042675884</v>
      </c>
      <c r="CJ27">
        <v>1586.0762797171508</v>
      </c>
      <c r="CK27">
        <v>991.29767482322018</v>
      </c>
      <c r="CL27">
        <v>1586.0762797171508</v>
      </c>
      <c r="CM27">
        <v>1387.8167447525077</v>
      </c>
      <c r="CN27">
        <v>1586.0762797171508</v>
      </c>
      <c r="CO27">
        <v>1209.8698845489453</v>
      </c>
      <c r="CP27">
        <v>1784.3358146817955</v>
      </c>
      <c r="CQ27">
        <v>1387.8167447525077</v>
      </c>
      <c r="CR27">
        <v>1189.5572097878635</v>
      </c>
      <c r="CS27">
        <v>1387.8167447525077</v>
      </c>
      <c r="CT27">
        <v>1189.5572097878635</v>
      </c>
      <c r="CU27">
        <v>991.29767482322006</v>
      </c>
      <c r="CV27">
        <v>1586.0762797171508</v>
      </c>
      <c r="CW27">
        <v>1293.8347397069601</v>
      </c>
      <c r="CX27">
        <v>999.50973691078389</v>
      </c>
      <c r="CY27">
        <v>901.97410118433675</v>
      </c>
      <c r="CZ27">
        <v>1020.361763207278</v>
      </c>
      <c r="DA27">
        <v>714.51899536455903</v>
      </c>
      <c r="DB27">
        <v>960.71557284352536</v>
      </c>
      <c r="DC27">
        <v>840.03131718592692</v>
      </c>
      <c r="DD27">
        <v>825.02951520499062</v>
      </c>
      <c r="DE27">
        <v>891.81776380379517</v>
      </c>
      <c r="DF27">
        <v>829.70534504828095</v>
      </c>
      <c r="DG27">
        <v>1010.5316465134779</v>
      </c>
      <c r="DH27">
        <v>1140.2239427342888</v>
      </c>
      <c r="DI27">
        <v>1253.6139038363553</v>
      </c>
      <c r="DJ27">
        <v>960.92870369219668</v>
      </c>
      <c r="DK27">
        <v>973.68610734835408</v>
      </c>
      <c r="DL27">
        <v>283.22790709234835</v>
      </c>
      <c r="DM27">
        <v>283.22790709234835</v>
      </c>
      <c r="DN27">
        <v>369.79755676239955</v>
      </c>
      <c r="DO27">
        <v>179.21943156822044</v>
      </c>
      <c r="DP27">
        <v>388.90476841438101</v>
      </c>
      <c r="DQ27">
        <v>560.20480445399971</v>
      </c>
      <c r="DR27">
        <v>490.17920389724969</v>
      </c>
      <c r="DS27">
        <v>560.20480445399971</v>
      </c>
      <c r="DT27">
        <v>560.20480445399971</v>
      </c>
      <c r="DU27">
        <v>633.94932083959907</v>
      </c>
      <c r="DV27">
        <v>624.73125629139884</v>
      </c>
      <c r="DW27">
        <v>593.20280363378754</v>
      </c>
      <c r="DX27">
        <v>554.70565573464899</v>
      </c>
      <c r="DY27">
        <v>792.43665104949832</v>
      </c>
      <c r="DZ27">
        <v>554.70565573464899</v>
      </c>
      <c r="EA27">
        <v>827.53178321547944</v>
      </c>
      <c r="EB27">
        <v>261.14742689549752</v>
      </c>
      <c r="EC27">
        <v>689.01537276150509</v>
      </c>
      <c r="ED27">
        <v>746.43332049163052</v>
      </c>
      <c r="EE27">
        <v>712.69899461891225</v>
      </c>
      <c r="EF27">
        <v>692.43292281307856</v>
      </c>
      <c r="EG27">
        <v>1065.2814197124283</v>
      </c>
      <c r="EH27">
        <v>793.43084742813767</v>
      </c>
      <c r="EI27">
        <v>877.04586973541973</v>
      </c>
      <c r="EJ27">
        <v>877.04586973541973</v>
      </c>
      <c r="EK27">
        <v>543.23511501609335</v>
      </c>
      <c r="EL27">
        <v>617.06973044850668</v>
      </c>
      <c r="EM27">
        <v>740.37493630929464</v>
      </c>
      <c r="EN27">
        <v>683.42301813165682</v>
      </c>
      <c r="EO27">
        <v>854.27877266457028</v>
      </c>
      <c r="EP27">
        <v>633.1291088272211</v>
      </c>
      <c r="EQ27">
        <v>580.36834975828594</v>
      </c>
      <c r="ER27">
        <v>527.60759068935079</v>
      </c>
      <c r="ES27">
        <v>546.86393179812842</v>
      </c>
      <c r="ET27">
        <v>679.14486683982227</v>
      </c>
      <c r="EU27">
        <v>519.66023338759999</v>
      </c>
      <c r="EV27">
        <v>642.1887233275753</v>
      </c>
      <c r="EW27">
        <v>634.58312103098149</v>
      </c>
      <c r="EX27">
        <v>674.21116731082304</v>
      </c>
      <c r="EY27">
        <v>738.48161358072241</v>
      </c>
      <c r="EZ27">
        <v>671.58835298942427</v>
      </c>
      <c r="FA27">
        <v>715.61758236295657</v>
      </c>
      <c r="FB27">
        <v>1180.6759292629276</v>
      </c>
      <c r="FC27">
        <v>648.32788596567525</v>
      </c>
      <c r="FD27">
        <v>616.4303379024941</v>
      </c>
      <c r="FE27">
        <v>990.18914586103642</v>
      </c>
      <c r="FF27">
        <v>393.1263747871796</v>
      </c>
      <c r="FG27">
        <v>148.06939490722914</v>
      </c>
      <c r="FH27">
        <v>490.17920389724986</v>
      </c>
      <c r="FI27">
        <v>490.17920389724986</v>
      </c>
      <c r="FJ27">
        <v>559.22489964830299</v>
      </c>
      <c r="FK27">
        <v>1058.2077124784078</v>
      </c>
      <c r="FL27">
        <v>970.02373643854014</v>
      </c>
      <c r="FM27">
        <v>765.99227012315566</v>
      </c>
    </row>
    <row r="28" spans="1:704" x14ac:dyDescent="0.3">
      <c r="A28" t="s">
        <v>48</v>
      </c>
      <c r="B28" t="s">
        <v>530</v>
      </c>
      <c r="C28">
        <v>371.86289692547928</v>
      </c>
      <c r="D28">
        <v>430.71157025482722</v>
      </c>
      <c r="E28">
        <v>242.65222825175536</v>
      </c>
      <c r="F28">
        <v>260.52224572835638</v>
      </c>
      <c r="G28">
        <v>188.83258109223019</v>
      </c>
      <c r="H28">
        <v>240.05873951193209</v>
      </c>
      <c r="I28">
        <v>94.921202928503007</v>
      </c>
      <c r="J28">
        <v>149.9613340817836</v>
      </c>
      <c r="K28">
        <v>139.19960752409506</v>
      </c>
      <c r="L28">
        <v>134.93110732347094</v>
      </c>
      <c r="M28">
        <v>245.77987426434703</v>
      </c>
      <c r="N28">
        <v>233.52832330087708</v>
      </c>
      <c r="O28">
        <v>318.75647149986423</v>
      </c>
      <c r="P28">
        <v>186.01600928699241</v>
      </c>
      <c r="Q28">
        <v>170.51797075666582</v>
      </c>
      <c r="R28">
        <v>156.50479271850296</v>
      </c>
      <c r="S28">
        <v>154.63142887929055</v>
      </c>
      <c r="T28">
        <v>177.29279682785315</v>
      </c>
      <c r="U28">
        <v>122.87999049559571</v>
      </c>
      <c r="V28">
        <v>203.78267709200898</v>
      </c>
      <c r="W28">
        <v>86.068002719295663</v>
      </c>
      <c r="X28">
        <v>178.89886804085978</v>
      </c>
      <c r="Y28">
        <v>374.25175615863361</v>
      </c>
      <c r="Z28">
        <v>269.63484525546755</v>
      </c>
      <c r="AA28">
        <v>199.35821356499898</v>
      </c>
      <c r="AB28">
        <v>217.894000273823</v>
      </c>
      <c r="AC28">
        <v>138.74555360675313</v>
      </c>
      <c r="AD28">
        <v>284.58787916502462</v>
      </c>
      <c r="AE28">
        <v>255.85098037566883</v>
      </c>
      <c r="AF28">
        <v>291.73044425977577</v>
      </c>
      <c r="AG28">
        <v>298.82086215374181</v>
      </c>
      <c r="AH28">
        <v>191.38808897843961</v>
      </c>
      <c r="AI28">
        <v>317.79244804892335</v>
      </c>
      <c r="AJ28">
        <v>355.53928027939054</v>
      </c>
      <c r="AK28">
        <v>366.68541862143957</v>
      </c>
      <c r="AL28">
        <v>461.47192190588191</v>
      </c>
      <c r="AM28">
        <v>350.16784385188839</v>
      </c>
      <c r="AN28">
        <v>445.46835436946259</v>
      </c>
      <c r="AO28">
        <v>259.16921583765344</v>
      </c>
      <c r="AP28">
        <v>287.09013095884876</v>
      </c>
      <c r="AQ28">
        <v>680.21244513429599</v>
      </c>
      <c r="AR28">
        <v>580.08887133657652</v>
      </c>
      <c r="AS28">
        <v>335.81354042181374</v>
      </c>
      <c r="AT28">
        <v>472.36629471631653</v>
      </c>
      <c r="AU28">
        <v>535.07432632772145</v>
      </c>
      <c r="AV28">
        <v>246.86844669780342</v>
      </c>
      <c r="AW28">
        <v>267.65123555800682</v>
      </c>
      <c r="AX28">
        <v>435.85267716691794</v>
      </c>
      <c r="AY28">
        <v>499.1543285441067</v>
      </c>
      <c r="AZ28">
        <v>273.04074959602605</v>
      </c>
      <c r="BA28">
        <v>376.19270760164346</v>
      </c>
      <c r="BB28">
        <v>238.91065587824616</v>
      </c>
      <c r="BC28">
        <v>282.0264177684042</v>
      </c>
      <c r="BD28">
        <v>547.83700401984345</v>
      </c>
      <c r="BE28">
        <v>307.17084326506671</v>
      </c>
      <c r="BF28">
        <v>273.04074959602593</v>
      </c>
      <c r="BG28">
        <v>263.00720758379845</v>
      </c>
      <c r="BH28">
        <v>341.30093693410805</v>
      </c>
      <c r="BI28">
        <v>270.36049453030915</v>
      </c>
      <c r="BJ28">
        <v>333.53382536003539</v>
      </c>
      <c r="BK28">
        <v>340.33528330205644</v>
      </c>
      <c r="BL28">
        <v>440.18454843135709</v>
      </c>
      <c r="BM28">
        <v>378.15031472704067</v>
      </c>
      <c r="BN28">
        <v>270.3604945303087</v>
      </c>
      <c r="BO28">
        <v>302.52025187707255</v>
      </c>
      <c r="BP28">
        <v>302.52025187707261</v>
      </c>
      <c r="BQ28">
        <v>378.15031472704067</v>
      </c>
      <c r="BR28">
        <v>296.47451148310495</v>
      </c>
      <c r="BS28">
        <v>493.22766711152627</v>
      </c>
      <c r="BT28">
        <v>616.79480112952274</v>
      </c>
      <c r="BU28">
        <v>382.54488348333877</v>
      </c>
      <c r="BV28">
        <v>304.56178307714748</v>
      </c>
      <c r="BW28">
        <v>351.13388509682125</v>
      </c>
      <c r="BX28">
        <v>415.89462807642695</v>
      </c>
      <c r="BY28">
        <v>370.05009185430026</v>
      </c>
      <c r="BZ28">
        <v>319.83101417036778</v>
      </c>
      <c r="CA28">
        <v>256.48971579105279</v>
      </c>
      <c r="CB28">
        <v>369.28907584708833</v>
      </c>
      <c r="CC28">
        <v>254.51504473515359</v>
      </c>
      <c r="CD28">
        <v>335.91014181332577</v>
      </c>
      <c r="CE28">
        <v>254.51504473515382</v>
      </c>
      <c r="CF28">
        <v>226.23559535324128</v>
      </c>
      <c r="CG28">
        <v>282.79449431568804</v>
      </c>
      <c r="CH28">
        <v>374.00498305103599</v>
      </c>
      <c r="CI28">
        <v>374.00498305103571</v>
      </c>
      <c r="CJ28">
        <v>492.45718332024859</v>
      </c>
      <c r="CK28">
        <v>321.70014324865457</v>
      </c>
      <c r="CL28">
        <v>501.66425311263771</v>
      </c>
      <c r="CM28">
        <v>450.38020077528387</v>
      </c>
      <c r="CN28">
        <v>501.66425311263845</v>
      </c>
      <c r="CO28">
        <v>392.63212766827155</v>
      </c>
      <c r="CP28">
        <v>564.37228472404252</v>
      </c>
      <c r="CQ28">
        <v>450.38020077528387</v>
      </c>
      <c r="CR28">
        <v>386.040172125553</v>
      </c>
      <c r="CS28">
        <v>438.95622150123427</v>
      </c>
      <c r="CT28">
        <v>376.24818988983043</v>
      </c>
      <c r="CU28">
        <v>321.70014324865457</v>
      </c>
      <c r="CV28">
        <v>576.22858364808542</v>
      </c>
      <c r="CW28">
        <v>432.19883626660527</v>
      </c>
      <c r="CX28">
        <v>347.96826045213658</v>
      </c>
      <c r="CY28">
        <v>314.01230748235167</v>
      </c>
      <c r="CZ28">
        <v>347.79717675514974</v>
      </c>
      <c r="DA28">
        <v>248.7518857102138</v>
      </c>
      <c r="DB28">
        <v>334.4625011426503</v>
      </c>
      <c r="DC28">
        <v>292.44761242076049</v>
      </c>
      <c r="DD28">
        <v>287.22490090388459</v>
      </c>
      <c r="DE28">
        <v>310.47649104948016</v>
      </c>
      <c r="DF28">
        <v>282.81065292774298</v>
      </c>
      <c r="DG28">
        <v>380.22451327474619</v>
      </c>
      <c r="DH28">
        <v>380.88594021925206</v>
      </c>
      <c r="DI28">
        <v>427.30273910448653</v>
      </c>
      <c r="DJ28">
        <v>334.53670037789794</v>
      </c>
      <c r="DK28">
        <v>331.88746505619258</v>
      </c>
      <c r="DL28">
        <v>128.680057344895</v>
      </c>
      <c r="DM28">
        <v>128.680057344895</v>
      </c>
      <c r="DN28">
        <v>160.74463233900403</v>
      </c>
      <c r="DO28">
        <v>85.523409802298517</v>
      </c>
      <c r="DP28">
        <v>185.58513211588789</v>
      </c>
      <c r="DQ28">
        <v>273.04074959602605</v>
      </c>
      <c r="DR28">
        <v>238.9106558782461</v>
      </c>
      <c r="DS28">
        <v>273.04074959602616</v>
      </c>
      <c r="DT28">
        <v>273.04074959602616</v>
      </c>
      <c r="DU28">
        <v>296.47451148310472</v>
      </c>
      <c r="DV28">
        <v>298.1213967920001</v>
      </c>
      <c r="DW28">
        <v>283.07603712853518</v>
      </c>
      <c r="DX28">
        <v>270.3604945303095</v>
      </c>
      <c r="DY28">
        <v>378.15031472704135</v>
      </c>
      <c r="DZ28">
        <v>270.36049453030898</v>
      </c>
      <c r="EA28">
        <v>348.0111640684687</v>
      </c>
      <c r="EB28">
        <v>127.28182375995496</v>
      </c>
      <c r="EC28">
        <v>322.22685528284467</v>
      </c>
      <c r="ED28">
        <v>349.07909310616566</v>
      </c>
      <c r="EE28">
        <v>333.30280391433365</v>
      </c>
      <c r="EF28">
        <v>323.82511626863027</v>
      </c>
      <c r="EG28">
        <v>483.99352858019148</v>
      </c>
      <c r="EH28">
        <v>367.48460530103324</v>
      </c>
      <c r="EI28">
        <v>381.23674227661007</v>
      </c>
      <c r="EJ28">
        <v>388.36441431075053</v>
      </c>
      <c r="EK28">
        <v>264.76981599411386</v>
      </c>
      <c r="EL28">
        <v>300.75640268582885</v>
      </c>
      <c r="EM28">
        <v>342.9112847978605</v>
      </c>
      <c r="EN28">
        <v>333.09663113733279</v>
      </c>
      <c r="EO28">
        <v>399.51439863964202</v>
      </c>
      <c r="EP28">
        <v>308.58365569841141</v>
      </c>
      <c r="EQ28">
        <v>282.8683510974937</v>
      </c>
      <c r="ER28">
        <v>257.15304625287797</v>
      </c>
      <c r="ES28">
        <v>260.96315426312498</v>
      </c>
      <c r="ET28">
        <v>324.08754047054367</v>
      </c>
      <c r="EU28">
        <v>258.0370558064979</v>
      </c>
      <c r="EV28">
        <v>306.45209001783309</v>
      </c>
      <c r="EW28">
        <v>302.82270087305426</v>
      </c>
      <c r="EX28">
        <v>328.60682572066702</v>
      </c>
      <c r="EY28">
        <v>251.71642985830837</v>
      </c>
      <c r="EZ28">
        <v>250.73122862950783</v>
      </c>
      <c r="FA28">
        <v>252.81201943026437</v>
      </c>
      <c r="FB28">
        <v>385.91762476725296</v>
      </c>
      <c r="FC28">
        <v>222.14801057998531</v>
      </c>
      <c r="FD28">
        <v>216.44806884648685</v>
      </c>
      <c r="FE28">
        <v>339.65011010673936</v>
      </c>
      <c r="FF28">
        <v>117.137799166607</v>
      </c>
      <c r="FG28">
        <v>49.461819360452076</v>
      </c>
      <c r="FH28">
        <v>170.65046849142391</v>
      </c>
      <c r="FI28">
        <v>170.65046849142408</v>
      </c>
      <c r="FJ28">
        <v>186.806199806047</v>
      </c>
      <c r="FK28">
        <v>360.697223410248</v>
      </c>
      <c r="FL28">
        <v>330.63912137986068</v>
      </c>
      <c r="FM28">
        <v>278.28840683866861</v>
      </c>
    </row>
    <row r="29" spans="1:704" x14ac:dyDescent="0.3">
      <c r="A29" t="s">
        <v>48</v>
      </c>
      <c r="B29" t="s">
        <v>450</v>
      </c>
      <c r="C29">
        <v>192.51171648699477</v>
      </c>
      <c r="D29">
        <v>199.65330532198817</v>
      </c>
      <c r="E29">
        <v>126.20620850065306</v>
      </c>
      <c r="F29">
        <v>130.24551344945792</v>
      </c>
      <c r="G29">
        <v>97.409400280469939</v>
      </c>
      <c r="H29">
        <v>136.26779891126301</v>
      </c>
      <c r="I29">
        <v>34.120704972712026</v>
      </c>
      <c r="J29">
        <v>52.483194602096752</v>
      </c>
      <c r="K29">
        <v>50.456679640200278</v>
      </c>
      <c r="L29">
        <v>49.718502984387641</v>
      </c>
      <c r="M29">
        <v>88.663105955519285</v>
      </c>
      <c r="N29">
        <v>82.16156605624883</v>
      </c>
      <c r="O29">
        <v>110.87471317357415</v>
      </c>
      <c r="P29">
        <v>63.366770191283237</v>
      </c>
      <c r="Q29">
        <v>59.86006593462367</v>
      </c>
      <c r="R29">
        <v>54.873692782175596</v>
      </c>
      <c r="S29">
        <v>51.172324627009189</v>
      </c>
      <c r="T29">
        <v>63.383145530677865</v>
      </c>
      <c r="U29">
        <v>45.707085925248023</v>
      </c>
      <c r="V29">
        <v>72.399428142777595</v>
      </c>
      <c r="W29">
        <v>33.589904321253726</v>
      </c>
      <c r="X29">
        <v>64.738444965539998</v>
      </c>
      <c r="Y29">
        <v>111.65205145920845</v>
      </c>
      <c r="Z29">
        <v>91.196585772785824</v>
      </c>
      <c r="AA29">
        <v>76.406561838395021</v>
      </c>
      <c r="AB29">
        <v>80.522594653201622</v>
      </c>
      <c r="AC29">
        <v>54.155071728358308</v>
      </c>
      <c r="AD29">
        <v>111.0270291410549</v>
      </c>
      <c r="AE29">
        <v>92.795342395984548</v>
      </c>
      <c r="AF29">
        <v>108.06256338201713</v>
      </c>
      <c r="AG29">
        <v>109.0067335340039</v>
      </c>
      <c r="AH29">
        <v>71.037047190718965</v>
      </c>
      <c r="AI29">
        <v>165.56920560891587</v>
      </c>
      <c r="AJ29">
        <v>161.85653685830846</v>
      </c>
      <c r="AK29">
        <v>173.91360100742344</v>
      </c>
      <c r="AL29">
        <v>221.19716505979872</v>
      </c>
      <c r="AM29">
        <v>166.07955365786731</v>
      </c>
      <c r="AN29">
        <v>219.32428265765685</v>
      </c>
      <c r="AO29">
        <v>122.9202180308081</v>
      </c>
      <c r="AP29">
        <v>146.44465657126625</v>
      </c>
      <c r="AQ29">
        <v>312.96188599631625</v>
      </c>
      <c r="AR29">
        <v>284.8714446094865</v>
      </c>
      <c r="AS29">
        <v>176.89304054753032</v>
      </c>
      <c r="AT29">
        <v>248.82352878213658</v>
      </c>
      <c r="AU29">
        <v>281.85559286045441</v>
      </c>
      <c r="AV29">
        <v>126.63107684089032</v>
      </c>
      <c r="AW29">
        <v>134.01165276214607</v>
      </c>
      <c r="AX29">
        <v>139.98881679475079</v>
      </c>
      <c r="AY29">
        <v>209.948994522525</v>
      </c>
      <c r="AZ29">
        <v>93.325877863167136</v>
      </c>
      <c r="BA29">
        <v>169.63849404722268</v>
      </c>
      <c r="BB29">
        <v>107.62215183402051</v>
      </c>
      <c r="BC29">
        <v>150.88885465060696</v>
      </c>
      <c r="BD29">
        <v>294.71902234441507</v>
      </c>
      <c r="BE29">
        <v>164.34154319947962</v>
      </c>
      <c r="BF29">
        <v>115.86521546026079</v>
      </c>
      <c r="BG29">
        <v>140.71325885573552</v>
      </c>
      <c r="BH29">
        <v>168.75375295289945</v>
      </c>
      <c r="BI29">
        <v>89.463947497983156</v>
      </c>
      <c r="BJ29">
        <v>157.11439885129633</v>
      </c>
      <c r="BK29">
        <v>185.97521632929264</v>
      </c>
      <c r="BL29">
        <v>205.17336800521394</v>
      </c>
      <c r="BM29">
        <v>202.36529938199538</v>
      </c>
      <c r="BN29">
        <v>144.64739047833868</v>
      </c>
      <c r="BO29">
        <v>152.77459418134444</v>
      </c>
      <c r="BP29">
        <v>157.61242303947333</v>
      </c>
      <c r="BQ29">
        <v>197.01552879934147</v>
      </c>
      <c r="BR29">
        <v>152.77459418134444</v>
      </c>
      <c r="BS29">
        <v>201.47019278306499</v>
      </c>
      <c r="BT29">
        <v>267.23534737981879</v>
      </c>
      <c r="BU29">
        <v>210.92294118837128</v>
      </c>
      <c r="BV29">
        <v>166.42689221030747</v>
      </c>
      <c r="BW29">
        <v>179.47147824024762</v>
      </c>
      <c r="BX29">
        <v>208.954535553585</v>
      </c>
      <c r="BY29">
        <v>189.98310380736777</v>
      </c>
      <c r="BZ29">
        <v>171.15600973842083</v>
      </c>
      <c r="CA29">
        <v>137.98337412587011</v>
      </c>
      <c r="CB29">
        <v>198.23133073743529</v>
      </c>
      <c r="CC29">
        <v>136.92106340054926</v>
      </c>
      <c r="CD29">
        <v>184.10342827962251</v>
      </c>
      <c r="CE29">
        <v>136.92106340054926</v>
      </c>
      <c r="CF29">
        <v>124.78554924520934</v>
      </c>
      <c r="CG29">
        <v>152.13451488949914</v>
      </c>
      <c r="CH29">
        <v>200.1469453591302</v>
      </c>
      <c r="CI29">
        <v>204.37392496794953</v>
      </c>
      <c r="CJ29">
        <v>242.36714941606363</v>
      </c>
      <c r="CK29">
        <v>145.74584136490131</v>
      </c>
      <c r="CL29">
        <v>248.73839263988077</v>
      </c>
      <c r="CM29">
        <v>231.2244485482245</v>
      </c>
      <c r="CN29">
        <v>239.91501615027133</v>
      </c>
      <c r="CO29">
        <v>183.58275569774918</v>
      </c>
      <c r="CP29">
        <v>270.03095910506022</v>
      </c>
      <c r="CQ29">
        <v>215.35088193424727</v>
      </c>
      <c r="CR29">
        <v>198.19238446990667</v>
      </c>
      <c r="CS29">
        <v>231.2244485482245</v>
      </c>
      <c r="CT29">
        <v>198.19238446990667</v>
      </c>
      <c r="CU29">
        <v>165.16032039158898</v>
      </c>
      <c r="CV29">
        <v>249.57722937664991</v>
      </c>
      <c r="CW29">
        <v>203.59152566414261</v>
      </c>
      <c r="CX29">
        <v>186.16884430659957</v>
      </c>
      <c r="CY29">
        <v>168.00184111359025</v>
      </c>
      <c r="CZ29">
        <v>181.20160689426478</v>
      </c>
      <c r="DA29">
        <v>130.33385266242905</v>
      </c>
      <c r="DB29">
        <v>178.94303706977945</v>
      </c>
      <c r="DC29">
        <v>156.4643682063637</v>
      </c>
      <c r="DD29">
        <v>153.67013015727838</v>
      </c>
      <c r="DE29">
        <v>162.67453459377427</v>
      </c>
      <c r="DF29">
        <v>151.34474366154313</v>
      </c>
      <c r="DG29">
        <v>192.8152061575073</v>
      </c>
      <c r="DH29">
        <v>207.98576429543579</v>
      </c>
      <c r="DI29">
        <v>233.49832729516544</v>
      </c>
      <c r="DJ29">
        <v>178.98273485592193</v>
      </c>
      <c r="DK29">
        <v>181.35893091216064</v>
      </c>
      <c r="DL29">
        <v>45.787594373437187</v>
      </c>
      <c r="DM29">
        <v>47.188662969025394</v>
      </c>
      <c r="DN29">
        <v>59.782740702186608</v>
      </c>
      <c r="DO29">
        <v>33.381440140306978</v>
      </c>
      <c r="DP29">
        <v>72.437464696248028</v>
      </c>
      <c r="DQ29">
        <v>106.89027427681195</v>
      </c>
      <c r="DR29">
        <v>93.528989992210455</v>
      </c>
      <c r="DS29">
        <v>106.89027427681195</v>
      </c>
      <c r="DT29">
        <v>93.335843852382652</v>
      </c>
      <c r="DU29">
        <v>115.6373139325689</v>
      </c>
      <c r="DV29">
        <v>113.9558668689469</v>
      </c>
      <c r="DW29">
        <v>102.11081843077054</v>
      </c>
      <c r="DX29">
        <v>103.31956462738478</v>
      </c>
      <c r="DY29">
        <v>147.59937803912106</v>
      </c>
      <c r="DZ29">
        <v>103.31956462738478</v>
      </c>
      <c r="EA29">
        <v>125.23382609536797</v>
      </c>
      <c r="EB29">
        <v>47.63533297362423</v>
      </c>
      <c r="EC29">
        <v>125.68179244811847</v>
      </c>
      <c r="ED29">
        <v>136.15527515212835</v>
      </c>
      <c r="EE29">
        <v>130.00187029307637</v>
      </c>
      <c r="EF29">
        <v>126.30518030453368</v>
      </c>
      <c r="EG29">
        <v>161.1379050826414</v>
      </c>
      <c r="EH29">
        <v>132.19368540652573</v>
      </c>
      <c r="EI29">
        <v>141.78624183827372</v>
      </c>
      <c r="EJ29">
        <v>132.66478837929921</v>
      </c>
      <c r="EK29">
        <v>103.65236067095128</v>
      </c>
      <c r="EL29">
        <v>112.55834463811044</v>
      </c>
      <c r="EM29">
        <v>131.47996426462544</v>
      </c>
      <c r="EN29">
        <v>130.40101276242785</v>
      </c>
      <c r="EO29">
        <v>155.82712903566215</v>
      </c>
      <c r="EP29">
        <v>120.80464779507659</v>
      </c>
      <c r="EQ29">
        <v>110.73759381215352</v>
      </c>
      <c r="ER29">
        <v>100.67053982923048</v>
      </c>
      <c r="ES29">
        <v>101.85896386611003</v>
      </c>
      <c r="ET29">
        <v>116.90443430352161</v>
      </c>
      <c r="EU29">
        <v>99.154138693421018</v>
      </c>
      <c r="EV29">
        <v>114.04350181700639</v>
      </c>
      <c r="EW29">
        <v>118.19755415685154</v>
      </c>
      <c r="EX29">
        <v>128.64333904558839</v>
      </c>
      <c r="EY29">
        <v>137.54970408484132</v>
      </c>
      <c r="EZ29">
        <v>111.39112670594147</v>
      </c>
      <c r="FA29">
        <v>143.99192107757611</v>
      </c>
      <c r="FB29">
        <v>206.21311584722258</v>
      </c>
      <c r="FC29">
        <v>121.58335113954655</v>
      </c>
      <c r="FD29">
        <v>119.50396275766072</v>
      </c>
      <c r="FE29">
        <v>186.06899892992382</v>
      </c>
      <c r="FF29">
        <v>59.465564022547262</v>
      </c>
      <c r="FG29">
        <v>27.009015610295208</v>
      </c>
      <c r="FH29">
        <v>93.528989992210484</v>
      </c>
      <c r="FI29">
        <v>93.528989992210484</v>
      </c>
      <c r="FJ29">
        <v>102.006995123672</v>
      </c>
      <c r="FK29">
        <v>182.15432383160299</v>
      </c>
      <c r="FL29">
        <v>166.97479684563604</v>
      </c>
      <c r="FM29">
        <v>149.85191707610625</v>
      </c>
    </row>
    <row r="30" spans="1:704" x14ac:dyDescent="0.3">
      <c r="A30" t="s">
        <v>48</v>
      </c>
      <c r="B30" t="s">
        <v>47</v>
      </c>
      <c r="C30" t="s">
        <v>48</v>
      </c>
      <c r="D30" t="s">
        <v>48</v>
      </c>
      <c r="E30" t="s">
        <v>48</v>
      </c>
      <c r="F30" t="s">
        <v>48</v>
      </c>
      <c r="G30" t="s">
        <v>48</v>
      </c>
      <c r="H30" t="s">
        <v>48</v>
      </c>
      <c r="I30" t="s">
        <v>48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48</v>
      </c>
      <c r="R30" t="s">
        <v>48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48</v>
      </c>
      <c r="AB30" t="s">
        <v>48</v>
      </c>
      <c r="AC30" t="s">
        <v>48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  <c r="AI30" t="s">
        <v>48</v>
      </c>
      <c r="AJ30" t="s">
        <v>48</v>
      </c>
      <c r="AK30" t="s">
        <v>48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48</v>
      </c>
      <c r="AT30" t="s">
        <v>48</v>
      </c>
      <c r="AU30" t="s">
        <v>48</v>
      </c>
      <c r="AV30" t="s">
        <v>48</v>
      </c>
      <c r="AW30" t="s">
        <v>48</v>
      </c>
      <c r="AX30" t="s">
        <v>48</v>
      </c>
      <c r="AY30" t="s">
        <v>48</v>
      </c>
      <c r="AZ30" t="s">
        <v>48</v>
      </c>
      <c r="BA30" t="s">
        <v>48</v>
      </c>
      <c r="BB30" t="s">
        <v>48</v>
      </c>
      <c r="BC30" t="s">
        <v>48</v>
      </c>
      <c r="BD30" t="s">
        <v>48</v>
      </c>
      <c r="BE30" t="s">
        <v>48</v>
      </c>
      <c r="BF30" t="s">
        <v>48</v>
      </c>
      <c r="BG30" t="s">
        <v>48</v>
      </c>
      <c r="BH30" t="s">
        <v>48</v>
      </c>
      <c r="BI30" t="s">
        <v>48</v>
      </c>
      <c r="BJ30" t="s">
        <v>48</v>
      </c>
      <c r="BK30" t="s">
        <v>48</v>
      </c>
      <c r="BL30" t="s">
        <v>48</v>
      </c>
      <c r="BM30" t="s">
        <v>48</v>
      </c>
      <c r="BN30" t="s">
        <v>48</v>
      </c>
      <c r="BO30" t="s">
        <v>48</v>
      </c>
      <c r="BP30" t="s">
        <v>48</v>
      </c>
      <c r="BQ30" t="s">
        <v>48</v>
      </c>
      <c r="BR30" t="s">
        <v>48</v>
      </c>
      <c r="BS30" t="s">
        <v>48</v>
      </c>
      <c r="BT30" t="s">
        <v>48</v>
      </c>
      <c r="BU30" t="s">
        <v>48</v>
      </c>
      <c r="BV30" t="s">
        <v>48</v>
      </c>
      <c r="BW30" t="s">
        <v>48</v>
      </c>
      <c r="BX30" t="s">
        <v>48</v>
      </c>
      <c r="BY30" t="s">
        <v>48</v>
      </c>
      <c r="BZ30" t="s">
        <v>48</v>
      </c>
      <c r="CA30" t="s">
        <v>48</v>
      </c>
      <c r="CB30" t="s">
        <v>48</v>
      </c>
      <c r="CC30" t="s">
        <v>48</v>
      </c>
      <c r="CD30" t="s">
        <v>48</v>
      </c>
      <c r="CE30" t="s">
        <v>48</v>
      </c>
      <c r="CF30" t="s">
        <v>48</v>
      </c>
      <c r="CG30" t="s">
        <v>48</v>
      </c>
      <c r="CH30" t="s">
        <v>48</v>
      </c>
      <c r="CI30" t="s">
        <v>48</v>
      </c>
      <c r="CJ30" t="s">
        <v>48</v>
      </c>
      <c r="CK30" t="s">
        <v>48</v>
      </c>
      <c r="CL30" t="s">
        <v>48</v>
      </c>
      <c r="CM30" t="s">
        <v>48</v>
      </c>
      <c r="CN30" t="s">
        <v>48</v>
      </c>
      <c r="CO30" t="s">
        <v>48</v>
      </c>
      <c r="CP30" t="s">
        <v>48</v>
      </c>
      <c r="CQ30" t="s">
        <v>48</v>
      </c>
      <c r="CR30" t="s">
        <v>48</v>
      </c>
      <c r="CS30" t="s">
        <v>48</v>
      </c>
      <c r="CT30" t="s">
        <v>48</v>
      </c>
      <c r="CU30" t="s">
        <v>48</v>
      </c>
      <c r="CV30" t="s">
        <v>48</v>
      </c>
      <c r="CW30" t="s">
        <v>48</v>
      </c>
      <c r="CX30" t="s">
        <v>48</v>
      </c>
      <c r="CY30" t="s">
        <v>48</v>
      </c>
      <c r="CZ30" t="s">
        <v>48</v>
      </c>
      <c r="DA30" t="s">
        <v>48</v>
      </c>
      <c r="DB30" t="s">
        <v>48</v>
      </c>
      <c r="DC30" t="s">
        <v>48</v>
      </c>
      <c r="DD30" t="s">
        <v>48</v>
      </c>
      <c r="DE30" t="s">
        <v>48</v>
      </c>
      <c r="DF30" t="s">
        <v>48</v>
      </c>
      <c r="DG30" t="s">
        <v>48</v>
      </c>
      <c r="DH30" t="s">
        <v>48</v>
      </c>
      <c r="DI30" t="s">
        <v>48</v>
      </c>
      <c r="DJ30" t="s">
        <v>48</v>
      </c>
      <c r="DK30" t="s">
        <v>48</v>
      </c>
      <c r="DL30" t="s">
        <v>48</v>
      </c>
      <c r="DM30" t="s">
        <v>48</v>
      </c>
      <c r="DN30" t="s">
        <v>48</v>
      </c>
      <c r="DO30" t="s">
        <v>48</v>
      </c>
      <c r="DP30" t="s">
        <v>48</v>
      </c>
      <c r="DQ30" t="s">
        <v>48</v>
      </c>
      <c r="DR30" t="s">
        <v>48</v>
      </c>
      <c r="DS30" t="s">
        <v>48</v>
      </c>
      <c r="DT30" t="s">
        <v>48</v>
      </c>
      <c r="DU30" t="s">
        <v>48</v>
      </c>
      <c r="DV30" t="s">
        <v>48</v>
      </c>
      <c r="DW30" t="s">
        <v>48</v>
      </c>
      <c r="DX30" t="s">
        <v>48</v>
      </c>
      <c r="DY30" t="s">
        <v>48</v>
      </c>
      <c r="DZ30" t="s">
        <v>48</v>
      </c>
      <c r="EA30" t="s">
        <v>48</v>
      </c>
      <c r="EB30" t="s">
        <v>48</v>
      </c>
      <c r="EC30" t="s">
        <v>48</v>
      </c>
      <c r="ED30" t="s">
        <v>48</v>
      </c>
      <c r="EE30" t="s">
        <v>48</v>
      </c>
      <c r="EF30" t="s">
        <v>48</v>
      </c>
      <c r="EG30" t="s">
        <v>48</v>
      </c>
      <c r="EH30" t="s">
        <v>48</v>
      </c>
      <c r="EI30" t="s">
        <v>48</v>
      </c>
      <c r="EJ30" t="s">
        <v>48</v>
      </c>
      <c r="EK30" t="s">
        <v>48</v>
      </c>
      <c r="EL30" t="s">
        <v>48</v>
      </c>
      <c r="EM30" t="s">
        <v>48</v>
      </c>
      <c r="EN30" t="s">
        <v>48</v>
      </c>
      <c r="EO30" t="s">
        <v>48</v>
      </c>
      <c r="EP30" t="s">
        <v>48</v>
      </c>
      <c r="EQ30" t="s">
        <v>48</v>
      </c>
      <c r="ER30" t="s">
        <v>48</v>
      </c>
      <c r="ES30" t="s">
        <v>48</v>
      </c>
      <c r="ET30" t="s">
        <v>48</v>
      </c>
      <c r="EU30" t="s">
        <v>48</v>
      </c>
      <c r="EV30" t="s">
        <v>48</v>
      </c>
      <c r="EW30" t="s">
        <v>48</v>
      </c>
      <c r="EX30" t="s">
        <v>48</v>
      </c>
      <c r="EY30" t="s">
        <v>48</v>
      </c>
      <c r="EZ30" t="s">
        <v>48</v>
      </c>
      <c r="FA30" t="s">
        <v>48</v>
      </c>
      <c r="FB30" t="s">
        <v>48</v>
      </c>
      <c r="FC30" t="s">
        <v>48</v>
      </c>
      <c r="FD30" t="s">
        <v>48</v>
      </c>
      <c r="FE30" t="s">
        <v>48</v>
      </c>
      <c r="FF30" t="s">
        <v>48</v>
      </c>
      <c r="FG30" t="s">
        <v>48</v>
      </c>
      <c r="FH30" t="s">
        <v>48</v>
      </c>
      <c r="FI30" t="s">
        <v>48</v>
      </c>
      <c r="FJ30" t="s">
        <v>48</v>
      </c>
      <c r="FK30" t="s">
        <v>48</v>
      </c>
      <c r="FL30" t="s">
        <v>48</v>
      </c>
      <c r="FM30" t="s">
        <v>48</v>
      </c>
    </row>
    <row r="31" spans="1:704" x14ac:dyDescent="0.3">
      <c r="A31" t="s">
        <v>48</v>
      </c>
      <c r="B31" t="s">
        <v>50</v>
      </c>
      <c r="C31">
        <v>40</v>
      </c>
      <c r="D31">
        <v>40</v>
      </c>
      <c r="E31">
        <v>40</v>
      </c>
      <c r="F31">
        <v>40</v>
      </c>
      <c r="G31">
        <v>40</v>
      </c>
      <c r="H31">
        <v>40</v>
      </c>
      <c r="I31">
        <v>40</v>
      </c>
      <c r="J31">
        <v>40</v>
      </c>
      <c r="K31">
        <v>40</v>
      </c>
      <c r="L31">
        <v>40</v>
      </c>
      <c r="M31">
        <v>40</v>
      </c>
      <c r="N31">
        <v>40</v>
      </c>
      <c r="O31">
        <v>40</v>
      </c>
      <c r="P31">
        <v>40</v>
      </c>
      <c r="Q31">
        <v>40</v>
      </c>
      <c r="R31">
        <v>40</v>
      </c>
      <c r="S31">
        <v>40</v>
      </c>
      <c r="T31">
        <v>40</v>
      </c>
      <c r="U31">
        <v>40</v>
      </c>
      <c r="V31">
        <v>40</v>
      </c>
      <c r="W31">
        <v>40</v>
      </c>
      <c r="X31">
        <v>40</v>
      </c>
      <c r="Y31">
        <v>40</v>
      </c>
      <c r="Z31">
        <v>40</v>
      </c>
      <c r="AA31">
        <v>40</v>
      </c>
      <c r="AB31">
        <v>40</v>
      </c>
      <c r="AC31">
        <v>40</v>
      </c>
      <c r="AD31">
        <v>40</v>
      </c>
      <c r="AE31">
        <v>40</v>
      </c>
      <c r="AF31">
        <v>40</v>
      </c>
      <c r="AG31">
        <v>40</v>
      </c>
      <c r="AH31">
        <v>40</v>
      </c>
      <c r="AI31">
        <v>40</v>
      </c>
      <c r="AJ31">
        <v>40</v>
      </c>
      <c r="AK31">
        <v>40</v>
      </c>
      <c r="AL31">
        <v>40</v>
      </c>
      <c r="AM31">
        <v>40</v>
      </c>
      <c r="AN31">
        <v>40</v>
      </c>
      <c r="AO31">
        <v>40</v>
      </c>
      <c r="AP31">
        <v>40</v>
      </c>
      <c r="AQ31">
        <v>40</v>
      </c>
      <c r="AR31">
        <v>40</v>
      </c>
      <c r="AS31">
        <v>40</v>
      </c>
      <c r="AT31">
        <v>40</v>
      </c>
      <c r="AU31">
        <v>40</v>
      </c>
      <c r="AV31">
        <v>40</v>
      </c>
      <c r="AW31">
        <v>40</v>
      </c>
      <c r="AX31">
        <v>40</v>
      </c>
      <c r="AY31">
        <v>40</v>
      </c>
      <c r="AZ31">
        <v>40</v>
      </c>
      <c r="BA31">
        <v>40</v>
      </c>
      <c r="BB31">
        <v>40</v>
      </c>
      <c r="BC31">
        <v>40</v>
      </c>
      <c r="BD31">
        <v>40</v>
      </c>
      <c r="BE31">
        <v>40</v>
      </c>
      <c r="BF31">
        <v>40</v>
      </c>
      <c r="BG31">
        <v>40</v>
      </c>
      <c r="BH31">
        <v>40</v>
      </c>
      <c r="BI31">
        <v>40</v>
      </c>
      <c r="BJ31">
        <v>40</v>
      </c>
      <c r="BK31">
        <v>40</v>
      </c>
      <c r="BL31">
        <v>40</v>
      </c>
      <c r="BM31">
        <v>40</v>
      </c>
      <c r="BN31">
        <v>40</v>
      </c>
      <c r="BO31">
        <v>40</v>
      </c>
      <c r="BP31">
        <v>40</v>
      </c>
      <c r="BQ31">
        <v>40</v>
      </c>
      <c r="BR31">
        <v>40</v>
      </c>
      <c r="BS31">
        <v>40</v>
      </c>
      <c r="BT31">
        <v>40</v>
      </c>
      <c r="BU31">
        <v>40</v>
      </c>
      <c r="BV31">
        <v>40</v>
      </c>
      <c r="BW31">
        <v>40</v>
      </c>
      <c r="BX31">
        <v>40</v>
      </c>
      <c r="BY31">
        <v>40</v>
      </c>
      <c r="BZ31">
        <v>40</v>
      </c>
      <c r="CA31">
        <v>40</v>
      </c>
      <c r="CB31">
        <v>40</v>
      </c>
      <c r="CC31">
        <v>40</v>
      </c>
      <c r="CD31">
        <v>40</v>
      </c>
      <c r="CE31">
        <v>40</v>
      </c>
      <c r="CF31">
        <v>40</v>
      </c>
      <c r="CG31">
        <v>40</v>
      </c>
      <c r="CH31">
        <v>40</v>
      </c>
      <c r="CI31">
        <v>40</v>
      </c>
      <c r="CJ31">
        <v>40</v>
      </c>
      <c r="CK31">
        <v>40</v>
      </c>
      <c r="CL31">
        <v>40</v>
      </c>
      <c r="CM31">
        <v>40</v>
      </c>
      <c r="CN31">
        <v>40</v>
      </c>
      <c r="CO31">
        <v>40</v>
      </c>
      <c r="CP31">
        <v>40</v>
      </c>
      <c r="CQ31">
        <v>40</v>
      </c>
      <c r="CR31">
        <v>40</v>
      </c>
      <c r="CS31">
        <v>40</v>
      </c>
      <c r="CT31">
        <v>40</v>
      </c>
      <c r="CU31">
        <v>40</v>
      </c>
      <c r="CV31">
        <v>40</v>
      </c>
      <c r="CW31">
        <v>40</v>
      </c>
      <c r="CX31">
        <v>40</v>
      </c>
      <c r="CY31">
        <v>40</v>
      </c>
      <c r="CZ31">
        <v>40</v>
      </c>
      <c r="DA31">
        <v>40</v>
      </c>
      <c r="DB31">
        <v>40</v>
      </c>
      <c r="DC31">
        <v>40</v>
      </c>
      <c r="DD31">
        <v>40</v>
      </c>
      <c r="DE31">
        <v>40</v>
      </c>
      <c r="DF31">
        <v>40</v>
      </c>
      <c r="DG31">
        <v>40</v>
      </c>
      <c r="DH31">
        <v>40</v>
      </c>
      <c r="DI31">
        <v>40</v>
      </c>
      <c r="DJ31">
        <v>40</v>
      </c>
      <c r="DK31">
        <v>40</v>
      </c>
      <c r="DL31">
        <v>40</v>
      </c>
      <c r="DM31">
        <v>40</v>
      </c>
      <c r="DN31">
        <v>40</v>
      </c>
      <c r="DO31">
        <v>40</v>
      </c>
      <c r="DP31">
        <v>40</v>
      </c>
      <c r="DQ31">
        <v>40</v>
      </c>
      <c r="DR31">
        <v>40</v>
      </c>
      <c r="DS31">
        <v>40</v>
      </c>
      <c r="DT31">
        <v>40</v>
      </c>
      <c r="DU31">
        <v>40</v>
      </c>
      <c r="DV31">
        <v>40</v>
      </c>
      <c r="DW31">
        <v>40</v>
      </c>
      <c r="DX31">
        <v>40</v>
      </c>
      <c r="DY31">
        <v>40</v>
      </c>
      <c r="DZ31">
        <v>40</v>
      </c>
      <c r="EA31">
        <v>40</v>
      </c>
      <c r="EB31">
        <v>40</v>
      </c>
      <c r="EC31">
        <v>40</v>
      </c>
      <c r="ED31">
        <v>40</v>
      </c>
      <c r="EE31">
        <v>40</v>
      </c>
      <c r="EF31">
        <v>40</v>
      </c>
      <c r="EG31">
        <v>40</v>
      </c>
      <c r="EH31">
        <v>40</v>
      </c>
      <c r="EI31">
        <v>40</v>
      </c>
      <c r="EJ31">
        <v>40</v>
      </c>
      <c r="EK31">
        <v>40</v>
      </c>
      <c r="EL31">
        <v>40</v>
      </c>
      <c r="EM31">
        <v>40</v>
      </c>
      <c r="EN31">
        <v>40</v>
      </c>
      <c r="EO31">
        <v>40</v>
      </c>
      <c r="EP31">
        <v>40</v>
      </c>
      <c r="EQ31">
        <v>40</v>
      </c>
      <c r="ER31">
        <v>40</v>
      </c>
      <c r="ES31">
        <v>40</v>
      </c>
      <c r="ET31">
        <v>40</v>
      </c>
      <c r="EU31">
        <v>40</v>
      </c>
      <c r="EV31">
        <v>40</v>
      </c>
      <c r="EW31">
        <v>40</v>
      </c>
      <c r="EX31">
        <v>40</v>
      </c>
      <c r="EY31">
        <v>40</v>
      </c>
      <c r="EZ31">
        <v>40</v>
      </c>
      <c r="FA31">
        <v>40</v>
      </c>
      <c r="FB31">
        <v>40</v>
      </c>
      <c r="FC31">
        <v>40</v>
      </c>
      <c r="FD31">
        <v>40</v>
      </c>
      <c r="FE31">
        <v>40</v>
      </c>
      <c r="FF31">
        <v>40</v>
      </c>
      <c r="FG31">
        <v>40</v>
      </c>
      <c r="FH31">
        <v>40</v>
      </c>
      <c r="FI31">
        <v>40</v>
      </c>
      <c r="FJ31">
        <v>40</v>
      </c>
      <c r="FK31">
        <v>40</v>
      </c>
      <c r="FL31">
        <v>40</v>
      </c>
      <c r="FM31">
        <v>40</v>
      </c>
    </row>
    <row r="32" spans="1:704" x14ac:dyDescent="0.3">
      <c r="A32" t="s">
        <v>49</v>
      </c>
      <c r="B32" t="s">
        <v>529</v>
      </c>
      <c r="C32">
        <v>7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7</v>
      </c>
      <c r="AH32">
        <v>7</v>
      </c>
      <c r="AI32">
        <v>7</v>
      </c>
      <c r="AJ32">
        <v>7</v>
      </c>
      <c r="AK32">
        <v>7</v>
      </c>
      <c r="AL32">
        <v>7</v>
      </c>
      <c r="AM32">
        <v>7</v>
      </c>
      <c r="AN32">
        <v>7</v>
      </c>
      <c r="AO32">
        <v>7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5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5</v>
      </c>
      <c r="BJ32">
        <v>5</v>
      </c>
      <c r="BK32">
        <v>5</v>
      </c>
      <c r="BL32">
        <v>5</v>
      </c>
      <c r="BM32">
        <v>5</v>
      </c>
      <c r="BN32">
        <v>5</v>
      </c>
      <c r="BO32">
        <v>5</v>
      </c>
      <c r="BP32">
        <v>5</v>
      </c>
      <c r="BQ32">
        <v>5</v>
      </c>
      <c r="BR32">
        <v>5</v>
      </c>
      <c r="BS32">
        <v>5</v>
      </c>
      <c r="BT32">
        <v>5</v>
      </c>
      <c r="BU32">
        <v>5</v>
      </c>
      <c r="BV32">
        <v>5</v>
      </c>
      <c r="BW32">
        <v>7</v>
      </c>
      <c r="BX32">
        <v>7</v>
      </c>
      <c r="BY32">
        <v>7</v>
      </c>
      <c r="BZ32">
        <v>7</v>
      </c>
      <c r="CA32">
        <v>7</v>
      </c>
      <c r="CB32">
        <v>7</v>
      </c>
      <c r="CC32">
        <v>7</v>
      </c>
      <c r="CD32">
        <v>7</v>
      </c>
      <c r="CE32">
        <v>7</v>
      </c>
      <c r="CF32">
        <v>7</v>
      </c>
      <c r="CG32">
        <v>7</v>
      </c>
      <c r="CH32">
        <v>7</v>
      </c>
      <c r="CI32">
        <v>7</v>
      </c>
      <c r="CJ32">
        <v>7</v>
      </c>
      <c r="CK32">
        <v>7</v>
      </c>
      <c r="CL32">
        <v>7</v>
      </c>
      <c r="CM32">
        <v>7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7</v>
      </c>
      <c r="CT32">
        <v>7</v>
      </c>
      <c r="CU32">
        <v>7</v>
      </c>
      <c r="CV32">
        <v>7</v>
      </c>
      <c r="CW32">
        <v>7</v>
      </c>
      <c r="CX32">
        <v>7</v>
      </c>
      <c r="CY32">
        <v>7</v>
      </c>
      <c r="CZ32">
        <v>7</v>
      </c>
      <c r="DA32">
        <v>7</v>
      </c>
      <c r="DB32">
        <v>7</v>
      </c>
      <c r="DC32">
        <v>7</v>
      </c>
      <c r="DD32">
        <v>7</v>
      </c>
      <c r="DE32">
        <v>7</v>
      </c>
      <c r="DF32">
        <v>7</v>
      </c>
      <c r="DG32">
        <v>7</v>
      </c>
      <c r="DH32">
        <v>7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</row>
    <row r="33" spans="1:119" x14ac:dyDescent="0.3">
      <c r="A33" t="s">
        <v>49</v>
      </c>
      <c r="B33" t="s">
        <v>463</v>
      </c>
      <c r="C33">
        <v>613.5776156685348</v>
      </c>
      <c r="D33">
        <v>365.02541414492896</v>
      </c>
      <c r="E33">
        <v>378.45949271129791</v>
      </c>
      <c r="F33">
        <v>275.77764797991728</v>
      </c>
      <c r="G33">
        <v>449.79929660606217</v>
      </c>
      <c r="H33">
        <v>530.37580623112569</v>
      </c>
      <c r="I33">
        <v>387.68066412318092</v>
      </c>
      <c r="J33">
        <v>370.53388345532949</v>
      </c>
      <c r="K33">
        <v>514.23254253296375</v>
      </c>
      <c r="L33">
        <v>616.65651757863452</v>
      </c>
      <c r="M33">
        <v>473.9613754706898</v>
      </c>
      <c r="N33">
        <v>322.17555022555837</v>
      </c>
      <c r="O33">
        <v>370.81039432313867</v>
      </c>
      <c r="P33">
        <v>487.063019622951</v>
      </c>
      <c r="Q33">
        <v>460.54283122273722</v>
      </c>
      <c r="R33">
        <v>419.97961897423784</v>
      </c>
      <c r="S33">
        <v>660.33280723774953</v>
      </c>
      <c r="T33">
        <v>484.89132190836006</v>
      </c>
      <c r="U33">
        <v>629.95078727925727</v>
      </c>
      <c r="V33">
        <v>719.35389662843158</v>
      </c>
      <c r="W33">
        <v>371.92575838542524</v>
      </c>
      <c r="X33">
        <v>137.46629052903674</v>
      </c>
      <c r="Y33">
        <v>137.46629052903674</v>
      </c>
      <c r="Z33">
        <v>198.71810804429157</v>
      </c>
      <c r="AA33">
        <v>245.3800937030087</v>
      </c>
      <c r="AB33">
        <v>204.8324157729256</v>
      </c>
      <c r="AC33">
        <v>192.97973082133052</v>
      </c>
      <c r="AD33">
        <v>112.34108392260183</v>
      </c>
      <c r="AE33">
        <v>312.50699044328724</v>
      </c>
      <c r="AF33">
        <v>405.93038139858578</v>
      </c>
      <c r="AG33">
        <v>887.86831868964919</v>
      </c>
      <c r="AH33">
        <v>590.16366957883372</v>
      </c>
      <c r="AI33">
        <v>1022.192948662185</v>
      </c>
      <c r="AJ33">
        <v>1022.1929486621849</v>
      </c>
      <c r="AK33">
        <v>658.64826574869232</v>
      </c>
      <c r="AL33">
        <v>947.20133719412956</v>
      </c>
      <c r="AM33">
        <v>677.63865932618353</v>
      </c>
      <c r="AN33">
        <v>749.22452682466076</v>
      </c>
      <c r="AO33">
        <v>862.35351137733448</v>
      </c>
      <c r="AP33">
        <v>148.31856537462559</v>
      </c>
      <c r="AQ33">
        <v>197.75808716616757</v>
      </c>
      <c r="AR33">
        <v>184.03507027725652</v>
      </c>
      <c r="AS33">
        <v>325.89757291809065</v>
      </c>
      <c r="AT33">
        <v>427.10365739992778</v>
      </c>
      <c r="AU33">
        <v>213.67144295176902</v>
      </c>
      <c r="AV33">
        <v>158.34752134415345</v>
      </c>
      <c r="AW33">
        <v>107.90758944660544</v>
      </c>
      <c r="AX33">
        <v>213.67144295176902</v>
      </c>
      <c r="AY33">
        <v>269.18488324406275</v>
      </c>
      <c r="AZ33">
        <v>211.52770701032728</v>
      </c>
      <c r="BA33">
        <v>151.86349683721284</v>
      </c>
      <c r="BB33">
        <v>629.88554314190901</v>
      </c>
      <c r="BC33">
        <v>629.88554314190901</v>
      </c>
      <c r="BD33">
        <v>440.91988019933638</v>
      </c>
      <c r="BE33">
        <v>494.3641492785863</v>
      </c>
      <c r="BF33">
        <v>390.81238271589598</v>
      </c>
      <c r="BG33">
        <v>586.2185740738438</v>
      </c>
      <c r="BH33">
        <v>421.49576845166348</v>
      </c>
      <c r="BI33">
        <v>655.66008425814312</v>
      </c>
      <c r="BJ33">
        <v>607.23340002734051</v>
      </c>
      <c r="BK33">
        <v>606.23298992133425</v>
      </c>
      <c r="BL33">
        <v>545.37263723016872</v>
      </c>
      <c r="BM33">
        <v>578.73413946089715</v>
      </c>
      <c r="BN33">
        <v>684.49799296606011</v>
      </c>
      <c r="BO33">
        <v>740.34697453614535</v>
      </c>
      <c r="BP33">
        <v>491.58661314576159</v>
      </c>
      <c r="BQ33">
        <v>678.1568841885495</v>
      </c>
      <c r="BR33">
        <v>634.58312103098149</v>
      </c>
      <c r="BS33">
        <v>528.81926752581785</v>
      </c>
      <c r="BT33">
        <v>665.75117750133609</v>
      </c>
      <c r="BU33">
        <v>402.43826661861408</v>
      </c>
      <c r="BV33">
        <v>717.78803733207383</v>
      </c>
      <c r="BW33">
        <v>587.45821268346049</v>
      </c>
      <c r="BX33">
        <v>376.16289907663997</v>
      </c>
      <c r="BY33">
        <v>1174.9164253669212</v>
      </c>
      <c r="BZ33">
        <v>1566.5552338225605</v>
      </c>
      <c r="CA33">
        <v>1370.7358295947408</v>
      </c>
      <c r="CB33">
        <v>979.097021139101</v>
      </c>
      <c r="CC33">
        <v>1566.5552338225605</v>
      </c>
      <c r="CD33">
        <v>1174.9164253669212</v>
      </c>
      <c r="CE33">
        <v>1566.5552338225605</v>
      </c>
      <c r="CF33">
        <v>1762.3746380503812</v>
      </c>
      <c r="CG33">
        <v>1174.9164253669212</v>
      </c>
      <c r="CH33">
        <v>1566.5552338225605</v>
      </c>
      <c r="CI33">
        <v>1370.7358295947408</v>
      </c>
      <c r="CJ33">
        <v>1762.3746380503812</v>
      </c>
      <c r="CK33">
        <v>1566.5552338225605</v>
      </c>
      <c r="CL33">
        <v>1566.5552338225605</v>
      </c>
      <c r="CM33">
        <v>1174.9164253669212</v>
      </c>
      <c r="CN33">
        <v>1174.9164253669212</v>
      </c>
      <c r="CO33">
        <v>1692.7330458448807</v>
      </c>
      <c r="CP33">
        <v>1128.4886972299203</v>
      </c>
      <c r="CQ33">
        <v>1316.5701467682409</v>
      </c>
      <c r="CR33">
        <v>1316.5701467682409</v>
      </c>
      <c r="CS33">
        <v>1316.5701467682409</v>
      </c>
      <c r="CT33">
        <v>940.40724769159988</v>
      </c>
      <c r="CU33">
        <v>940.40724769159988</v>
      </c>
      <c r="CV33">
        <v>1504.6515963065597</v>
      </c>
      <c r="CW33">
        <v>1316.5701467682409</v>
      </c>
      <c r="CX33">
        <v>1128.4886972299203</v>
      </c>
      <c r="CY33">
        <v>997.19574483949987</v>
      </c>
      <c r="CZ33">
        <v>940.40724769159988</v>
      </c>
      <c r="DA33">
        <v>1316.5701467682409</v>
      </c>
      <c r="DB33">
        <v>1316.5701467682409</v>
      </c>
      <c r="DC33">
        <v>1128.4886972299203</v>
      </c>
      <c r="DD33">
        <v>1128.4886972299203</v>
      </c>
      <c r="DE33">
        <v>1128.4886972299203</v>
      </c>
      <c r="DF33">
        <v>1316.5701467682409</v>
      </c>
      <c r="DG33">
        <v>1128.4886972299203</v>
      </c>
      <c r="DH33">
        <v>1504.6515963065599</v>
      </c>
      <c r="DI33">
        <v>537.37557010948558</v>
      </c>
      <c r="DJ33">
        <v>1258.8390271788439</v>
      </c>
      <c r="DK33">
        <v>699.35501509935762</v>
      </c>
      <c r="DL33">
        <v>1118.9680241589717</v>
      </c>
      <c r="DM33">
        <v>1118.9680241589717</v>
      </c>
      <c r="DN33">
        <v>979.09702113910055</v>
      </c>
      <c r="DO33">
        <v>466.977145910746</v>
      </c>
    </row>
    <row r="34" spans="1:119" x14ac:dyDescent="0.3">
      <c r="A34" t="s">
        <v>49</v>
      </c>
      <c r="B34" t="s">
        <v>530</v>
      </c>
      <c r="C34">
        <v>204.96244488515958</v>
      </c>
      <c r="D34">
        <v>160.14252421352973</v>
      </c>
      <c r="E34">
        <v>165.52822740103221</v>
      </c>
      <c r="F34">
        <v>116.50439362320353</v>
      </c>
      <c r="G34">
        <v>187.56142337614602</v>
      </c>
      <c r="H34">
        <v>207.2875488779959</v>
      </c>
      <c r="I34">
        <v>165.79093547519508</v>
      </c>
      <c r="J34">
        <v>164.85234413352629</v>
      </c>
      <c r="K34">
        <v>221.0480757677451</v>
      </c>
      <c r="L34">
        <v>261.18301455802208</v>
      </c>
      <c r="M34">
        <v>200.21902600706738</v>
      </c>
      <c r="N34">
        <v>156.70060373713864</v>
      </c>
      <c r="O34">
        <v>165.1774411651152</v>
      </c>
      <c r="P34">
        <v>214.29650625333312</v>
      </c>
      <c r="Q34">
        <v>202.36447944795302</v>
      </c>
      <c r="R34">
        <v>182.69606291319081</v>
      </c>
      <c r="S34">
        <v>287.28233858098611</v>
      </c>
      <c r="T34">
        <v>206.82936173626337</v>
      </c>
      <c r="U34">
        <v>271.98760718971187</v>
      </c>
      <c r="V34">
        <v>317.71197995620281</v>
      </c>
      <c r="W34">
        <v>156.6480643592156</v>
      </c>
      <c r="X34">
        <v>59.480909208984386</v>
      </c>
      <c r="Y34">
        <v>57.483998026074104</v>
      </c>
      <c r="Z34">
        <v>94.103276113867807</v>
      </c>
      <c r="AA34">
        <v>112.31525700176955</v>
      </c>
      <c r="AB34">
        <v>90.675594725152081</v>
      </c>
      <c r="AC34">
        <v>87.677245802602869</v>
      </c>
      <c r="AD34">
        <v>51.04036981974609</v>
      </c>
      <c r="AE34">
        <v>132.4572659307874</v>
      </c>
      <c r="AF34">
        <v>191.38872667209756</v>
      </c>
      <c r="AG34">
        <v>314.90758226603344</v>
      </c>
      <c r="AH34">
        <v>218.6482798453433</v>
      </c>
      <c r="AI34">
        <v>341.4582940267498</v>
      </c>
      <c r="AJ34">
        <v>341.45829402675002</v>
      </c>
      <c r="AK34">
        <v>220.01806358170123</v>
      </c>
      <c r="AL34">
        <v>329.75766945035218</v>
      </c>
      <c r="AM34">
        <v>240.34369448051447</v>
      </c>
      <c r="AN34">
        <v>260.83423273041836</v>
      </c>
      <c r="AO34">
        <v>293.93900032080444</v>
      </c>
      <c r="AP34">
        <v>70.777534199343549</v>
      </c>
      <c r="AQ34">
        <v>94.370045607078069</v>
      </c>
      <c r="AR34">
        <v>85.237491564434563</v>
      </c>
      <c r="AS34">
        <v>155.51813461100693</v>
      </c>
      <c r="AT34">
        <v>203.81362000743712</v>
      </c>
      <c r="AU34">
        <v>98.96384306709615</v>
      </c>
      <c r="AV34">
        <v>78.627390686054085</v>
      </c>
      <c r="AW34">
        <v>53.581465130243274</v>
      </c>
      <c r="AX34">
        <v>99.926184267482739</v>
      </c>
      <c r="AY34">
        <v>128.45487168254297</v>
      </c>
      <c r="AZ34">
        <v>100.94090029101804</v>
      </c>
      <c r="BA34">
        <v>74.017435557709092</v>
      </c>
      <c r="BB34">
        <v>300.58101934947405</v>
      </c>
      <c r="BC34">
        <v>300.58101934947405</v>
      </c>
      <c r="BD34">
        <v>210.40671359235117</v>
      </c>
      <c r="BE34">
        <v>240.95037531630797</v>
      </c>
      <c r="BF34">
        <v>198.77743337626472</v>
      </c>
      <c r="BG34">
        <v>298.16615003896629</v>
      </c>
      <c r="BH34">
        <v>216.84776644229797</v>
      </c>
      <c r="BI34">
        <v>319.56512959908684</v>
      </c>
      <c r="BJ34">
        <v>289.77142971996466</v>
      </c>
      <c r="BK34">
        <v>289.29403464254267</v>
      </c>
      <c r="BL34">
        <v>270.80453822893094</v>
      </c>
      <c r="BM34">
        <v>282.07184586167011</v>
      </c>
      <c r="BN34">
        <v>326.6420491232152</v>
      </c>
      <c r="BO34">
        <v>346.23273552316419</v>
      </c>
      <c r="BP34">
        <v>239.59661942857798</v>
      </c>
      <c r="BQ34">
        <v>323.61607555038432</v>
      </c>
      <c r="BR34">
        <v>302.82270087305426</v>
      </c>
      <c r="BS34">
        <v>252.35225072754491</v>
      </c>
      <c r="BT34">
        <v>308.3486222689192</v>
      </c>
      <c r="BU34">
        <v>192.04330968406288</v>
      </c>
      <c r="BV34">
        <v>403.46916470241621</v>
      </c>
      <c r="BW34">
        <v>235.86476992330373</v>
      </c>
      <c r="BX34">
        <v>156.56736117720587</v>
      </c>
      <c r="BY34">
        <v>471.72953979039846</v>
      </c>
      <c r="BZ34">
        <v>628.97271972052897</v>
      </c>
      <c r="CA34">
        <v>550.35112975546281</v>
      </c>
      <c r="CB34">
        <v>393.10794982533082</v>
      </c>
      <c r="CC34">
        <v>628.97271972052897</v>
      </c>
      <c r="CD34">
        <v>471.72953979039846</v>
      </c>
      <c r="CE34">
        <v>628.97271972052897</v>
      </c>
      <c r="CF34">
        <v>707.59430968559616</v>
      </c>
      <c r="CG34">
        <v>471.72953979039846</v>
      </c>
      <c r="CH34">
        <v>628.97271972052897</v>
      </c>
      <c r="CI34">
        <v>550.35112975546281</v>
      </c>
      <c r="CJ34">
        <v>707.59430968559616</v>
      </c>
      <c r="CK34">
        <v>628.97271972052897</v>
      </c>
      <c r="CL34">
        <v>628.97271972052897</v>
      </c>
      <c r="CM34">
        <v>471.72953979039846</v>
      </c>
      <c r="CN34">
        <v>471.72953979039892</v>
      </c>
      <c r="CO34">
        <v>755.61319464882047</v>
      </c>
      <c r="CP34">
        <v>469.70208344421104</v>
      </c>
      <c r="CQ34">
        <v>544.97581712391718</v>
      </c>
      <c r="CR34">
        <v>547.9857640182471</v>
      </c>
      <c r="CS34">
        <v>544.97581712391718</v>
      </c>
      <c r="CT34">
        <v>391.41840287017612</v>
      </c>
      <c r="CU34">
        <v>389.26844080279761</v>
      </c>
      <c r="CV34">
        <v>705.10888628676173</v>
      </c>
      <c r="CW34">
        <v>547.9857640182471</v>
      </c>
      <c r="CX34">
        <v>469.70208344421104</v>
      </c>
      <c r="CY34">
        <v>423.77304616894389</v>
      </c>
      <c r="CZ34">
        <v>391.41840287017618</v>
      </c>
      <c r="DA34">
        <v>547.9857640182471</v>
      </c>
      <c r="DB34">
        <v>547.9857640182471</v>
      </c>
      <c r="DC34">
        <v>469.70208344421104</v>
      </c>
      <c r="DD34">
        <v>469.70208344421104</v>
      </c>
      <c r="DE34">
        <v>469.70208344421104</v>
      </c>
      <c r="DF34">
        <v>547.9857640182471</v>
      </c>
      <c r="DG34">
        <v>469.70208344421104</v>
      </c>
      <c r="DH34">
        <v>626.26944459228184</v>
      </c>
      <c r="DI34">
        <v>622.47856035593679</v>
      </c>
      <c r="DJ34">
        <v>707.59430968559707</v>
      </c>
      <c r="DK34">
        <v>398.21415910363561</v>
      </c>
      <c r="DL34">
        <v>628.97271972052943</v>
      </c>
      <c r="DM34">
        <v>628.97271972052943</v>
      </c>
      <c r="DN34">
        <v>550.35112975546429</v>
      </c>
      <c r="DO34">
        <v>272.11277747524088</v>
      </c>
    </row>
    <row r="35" spans="1:119" x14ac:dyDescent="0.3">
      <c r="A35" t="s">
        <v>49</v>
      </c>
      <c r="B35" t="s">
        <v>450</v>
      </c>
      <c r="C35">
        <v>114.36069857061993</v>
      </c>
      <c r="D35">
        <v>60.960459209282938</v>
      </c>
      <c r="E35">
        <v>61.106503403728482</v>
      </c>
      <c r="F35">
        <v>42.049944324896778</v>
      </c>
      <c r="G35">
        <v>68.188480052272382</v>
      </c>
      <c r="H35">
        <v>80.996266629977569</v>
      </c>
      <c r="I35">
        <v>56.083949261986419</v>
      </c>
      <c r="J35">
        <v>52.872190504007008</v>
      </c>
      <c r="K35">
        <v>80.388329736952855</v>
      </c>
      <c r="L35">
        <v>94.079786001056789</v>
      </c>
      <c r="M35">
        <v>73.069021677883555</v>
      </c>
      <c r="N35">
        <v>50.293490755981232</v>
      </c>
      <c r="O35">
        <v>59.889945640361155</v>
      </c>
      <c r="P35">
        <v>79.424463160056646</v>
      </c>
      <c r="Q35">
        <v>66.975637248130013</v>
      </c>
      <c r="R35">
        <v>64.225448610271144</v>
      </c>
      <c r="S35">
        <v>99.930909753523522</v>
      </c>
      <c r="T35">
        <v>73.826806019147824</v>
      </c>
      <c r="U35">
        <v>97.065767706719228</v>
      </c>
      <c r="V35">
        <v>112.33526613776078</v>
      </c>
      <c r="W35">
        <v>56.680587069846958</v>
      </c>
      <c r="X35">
        <v>20.87236960162242</v>
      </c>
      <c r="Y35">
        <v>20.076121623230527</v>
      </c>
      <c r="Z35">
        <v>36.027709591570478</v>
      </c>
      <c r="AA35">
        <v>43.222389824622965</v>
      </c>
      <c r="AB35">
        <v>33.764567125415368</v>
      </c>
      <c r="AC35">
        <v>31.789788717451177</v>
      </c>
      <c r="AD35">
        <v>19.337804798742148</v>
      </c>
      <c r="AE35">
        <v>49.538985357981531</v>
      </c>
      <c r="AF35">
        <v>67.739270165286726</v>
      </c>
      <c r="AG35">
        <v>165.37449579808316</v>
      </c>
      <c r="AH35">
        <v>115.45437300671337</v>
      </c>
      <c r="AI35">
        <v>165.25121618566754</v>
      </c>
      <c r="AJ35">
        <v>160.84729800066853</v>
      </c>
      <c r="AK35">
        <v>120.1425946425055</v>
      </c>
      <c r="AL35">
        <v>176.42587336479033</v>
      </c>
      <c r="AM35">
        <v>102.21249152843234</v>
      </c>
      <c r="AN35">
        <v>133.05152454800981</v>
      </c>
      <c r="AO35">
        <v>153.14160879697897</v>
      </c>
      <c r="AP35">
        <v>26.339248830392194</v>
      </c>
      <c r="AQ35">
        <v>36.834453112781858</v>
      </c>
      <c r="AR35">
        <v>31.678831473588623</v>
      </c>
      <c r="AS35">
        <v>60.70173433228122</v>
      </c>
      <c r="AT35">
        <v>79.55239590063519</v>
      </c>
      <c r="AU35">
        <v>36.780281181135877</v>
      </c>
      <c r="AV35">
        <v>30.213610902581497</v>
      </c>
      <c r="AW35">
        <v>21.110081362877736</v>
      </c>
      <c r="AX35">
        <v>36.780281181135877</v>
      </c>
      <c r="AY35">
        <v>49.101427868666349</v>
      </c>
      <c r="AZ35">
        <v>39.399184718950544</v>
      </c>
      <c r="BA35">
        <v>27.701089474162789</v>
      </c>
      <c r="BB35">
        <v>117.32258254391678</v>
      </c>
      <c r="BC35">
        <v>104.94536682324004</v>
      </c>
      <c r="BD35">
        <v>82.125807780741752</v>
      </c>
      <c r="BE35">
        <v>94.327501458174282</v>
      </c>
      <c r="BF35">
        <v>78.954501897741864</v>
      </c>
      <c r="BG35">
        <v>118.43175284661274</v>
      </c>
      <c r="BH35">
        <v>80.423798471748839</v>
      </c>
      <c r="BI35">
        <v>122.12335271647444</v>
      </c>
      <c r="BJ35">
        <v>113.10339072519481</v>
      </c>
      <c r="BK35">
        <v>112.91705417799571</v>
      </c>
      <c r="BL35">
        <v>96.850354242639881</v>
      </c>
      <c r="BM35">
        <v>110.42577715952035</v>
      </c>
      <c r="BN35">
        <v>124.85778704518394</v>
      </c>
      <c r="BO35">
        <v>135.045078051476</v>
      </c>
      <c r="BP35">
        <v>93.797531710162644</v>
      </c>
      <c r="BQ35">
        <v>126.31361028873695</v>
      </c>
      <c r="BR35">
        <v>105.72803129318545</v>
      </c>
      <c r="BS35">
        <v>98.497961797376306</v>
      </c>
      <c r="BT35">
        <v>114.59891488961703</v>
      </c>
      <c r="BU35">
        <v>74.958216247798347</v>
      </c>
      <c r="BV35">
        <v>119.59082042652469</v>
      </c>
      <c r="BW35">
        <v>97.876540102621718</v>
      </c>
      <c r="BX35">
        <v>68.615054579917398</v>
      </c>
      <c r="BY35">
        <v>243.28167114001562</v>
      </c>
      <c r="BZ35">
        <v>310.65567758848965</v>
      </c>
      <c r="CA35">
        <v>271.8237178899285</v>
      </c>
      <c r="CB35">
        <v>163.12756683770291</v>
      </c>
      <c r="CC35">
        <v>310.65567758848965</v>
      </c>
      <c r="CD35">
        <v>184.257735185397</v>
      </c>
      <c r="CE35">
        <v>237.07331814981009</v>
      </c>
      <c r="CF35">
        <v>376.04462109134732</v>
      </c>
      <c r="CG35">
        <v>245.80863497921408</v>
      </c>
      <c r="CH35">
        <v>324.3755615200206</v>
      </c>
      <c r="CI35">
        <v>271.8237178899285</v>
      </c>
      <c r="CJ35">
        <v>368.71295246882102</v>
      </c>
      <c r="CK35">
        <v>261.00410694032439</v>
      </c>
      <c r="CL35">
        <v>246.50549278288713</v>
      </c>
      <c r="CM35">
        <v>245.48144810332366</v>
      </c>
      <c r="CN35">
        <v>232.99175819136747</v>
      </c>
      <c r="CO35">
        <v>300.60509812322977</v>
      </c>
      <c r="CP35">
        <v>238.99647754121995</v>
      </c>
      <c r="CQ35">
        <v>275.33748856294147</v>
      </c>
      <c r="CR35">
        <v>275.07790271749855</v>
      </c>
      <c r="CS35">
        <v>233.80396520695658</v>
      </c>
      <c r="CT35">
        <v>167.00283229068313</v>
      </c>
      <c r="CU35">
        <v>167.00283229068313</v>
      </c>
      <c r="CV35">
        <v>318.66197005495974</v>
      </c>
      <c r="CW35">
        <v>233.80396520695658</v>
      </c>
      <c r="CX35">
        <v>172.26486237791238</v>
      </c>
      <c r="CY35">
        <v>181.89630244497647</v>
      </c>
      <c r="CZ35">
        <v>152.02945940317872</v>
      </c>
      <c r="DA35">
        <v>200.97567277423121</v>
      </c>
      <c r="DB35">
        <v>194.5011672657393</v>
      </c>
      <c r="DC35">
        <v>200.4033987488198</v>
      </c>
      <c r="DD35">
        <v>205.84516373975222</v>
      </c>
      <c r="DE35">
        <v>200.4033987488198</v>
      </c>
      <c r="DF35">
        <v>275.44453685752023</v>
      </c>
      <c r="DG35">
        <v>205.84516373975222</v>
      </c>
      <c r="DH35">
        <v>318.66197005495985</v>
      </c>
      <c r="DI35">
        <v>110.69171758899938</v>
      </c>
      <c r="DJ35">
        <v>263.26404035458745</v>
      </c>
      <c r="DK35">
        <v>106.63605141199433</v>
      </c>
      <c r="DL35">
        <v>222.8132951783908</v>
      </c>
      <c r="DM35">
        <v>226.45276151083948</v>
      </c>
      <c r="DN35">
        <v>202.73472595001294</v>
      </c>
      <c r="DO35">
        <v>72.461973524429979</v>
      </c>
    </row>
    <row r="36" spans="1:119" x14ac:dyDescent="0.3">
      <c r="A36" t="s">
        <v>49</v>
      </c>
      <c r="B36" t="s">
        <v>47</v>
      </c>
      <c r="C36" t="s">
        <v>49</v>
      </c>
      <c r="D36" t="s">
        <v>49</v>
      </c>
      <c r="E36" t="s">
        <v>49</v>
      </c>
      <c r="F36" t="s">
        <v>49</v>
      </c>
      <c r="G36" t="s">
        <v>49</v>
      </c>
      <c r="H36" t="s">
        <v>49</v>
      </c>
      <c r="I36" t="s">
        <v>49</v>
      </c>
      <c r="J36" t="s">
        <v>49</v>
      </c>
      <c r="K36" t="s">
        <v>49</v>
      </c>
      <c r="L36" t="s">
        <v>49</v>
      </c>
      <c r="M36" t="s">
        <v>49</v>
      </c>
      <c r="N36" t="s">
        <v>49</v>
      </c>
      <c r="O36" t="s">
        <v>49</v>
      </c>
      <c r="P36" t="s">
        <v>49</v>
      </c>
      <c r="Q36" t="s">
        <v>49</v>
      </c>
      <c r="R36" t="s">
        <v>49</v>
      </c>
      <c r="S36" t="s">
        <v>49</v>
      </c>
      <c r="T36" t="s">
        <v>49</v>
      </c>
      <c r="U36" t="s">
        <v>49</v>
      </c>
      <c r="V36" t="s">
        <v>49</v>
      </c>
      <c r="W36" t="s">
        <v>49</v>
      </c>
      <c r="X36" t="s">
        <v>49</v>
      </c>
      <c r="Y36" t="s">
        <v>49</v>
      </c>
      <c r="Z36" t="s">
        <v>49</v>
      </c>
      <c r="AA36" t="s">
        <v>49</v>
      </c>
      <c r="AB36" t="s">
        <v>49</v>
      </c>
      <c r="AC36" t="s">
        <v>49</v>
      </c>
      <c r="AD36" t="s">
        <v>49</v>
      </c>
      <c r="AE36" t="s">
        <v>49</v>
      </c>
      <c r="AF36" t="s">
        <v>49</v>
      </c>
      <c r="AG36" t="s">
        <v>49</v>
      </c>
      <c r="AH36" t="s">
        <v>49</v>
      </c>
      <c r="AI36" t="s">
        <v>49</v>
      </c>
      <c r="AJ36" t="s">
        <v>49</v>
      </c>
      <c r="AK36" t="s">
        <v>49</v>
      </c>
      <c r="AL36" t="s">
        <v>49</v>
      </c>
      <c r="AM36" t="s">
        <v>49</v>
      </c>
      <c r="AN36" t="s">
        <v>49</v>
      </c>
      <c r="AO36" t="s">
        <v>49</v>
      </c>
      <c r="AP36" t="s">
        <v>49</v>
      </c>
      <c r="AQ36" t="s">
        <v>49</v>
      </c>
      <c r="AR36" t="s">
        <v>49</v>
      </c>
      <c r="AS36" t="s">
        <v>49</v>
      </c>
      <c r="AT36" t="s">
        <v>49</v>
      </c>
      <c r="AU36" t="s">
        <v>49</v>
      </c>
      <c r="AV36" t="s">
        <v>49</v>
      </c>
      <c r="AW36" t="s">
        <v>49</v>
      </c>
      <c r="AX36" t="s">
        <v>49</v>
      </c>
      <c r="AY36" t="s">
        <v>49</v>
      </c>
      <c r="AZ36" t="s">
        <v>49</v>
      </c>
      <c r="BA36" t="s">
        <v>49</v>
      </c>
      <c r="BB36" t="s">
        <v>49</v>
      </c>
      <c r="BC36" t="s">
        <v>49</v>
      </c>
      <c r="BD36" t="s">
        <v>49</v>
      </c>
      <c r="BE36" t="s">
        <v>49</v>
      </c>
      <c r="BF36" t="s">
        <v>49</v>
      </c>
      <c r="BG36" t="s">
        <v>49</v>
      </c>
      <c r="BH36" t="s">
        <v>49</v>
      </c>
      <c r="BI36" t="s">
        <v>49</v>
      </c>
      <c r="BJ36" t="s">
        <v>49</v>
      </c>
      <c r="BK36" t="s">
        <v>49</v>
      </c>
      <c r="BL36" t="s">
        <v>49</v>
      </c>
      <c r="BM36" t="s">
        <v>49</v>
      </c>
      <c r="BN36" t="s">
        <v>49</v>
      </c>
      <c r="BO36" t="s">
        <v>49</v>
      </c>
      <c r="BP36" t="s">
        <v>49</v>
      </c>
      <c r="BQ36" t="s">
        <v>49</v>
      </c>
      <c r="BR36" t="s">
        <v>49</v>
      </c>
      <c r="BS36" t="s">
        <v>49</v>
      </c>
      <c r="BT36" t="s">
        <v>49</v>
      </c>
      <c r="BU36" t="s">
        <v>49</v>
      </c>
      <c r="BV36" t="s">
        <v>49</v>
      </c>
      <c r="BW36" t="s">
        <v>49</v>
      </c>
      <c r="BX36" t="s">
        <v>49</v>
      </c>
      <c r="BY36" t="s">
        <v>49</v>
      </c>
      <c r="BZ36" t="s">
        <v>49</v>
      </c>
      <c r="CA36" t="s">
        <v>49</v>
      </c>
      <c r="CB36" t="s">
        <v>49</v>
      </c>
      <c r="CC36" t="s">
        <v>49</v>
      </c>
      <c r="CD36" t="s">
        <v>49</v>
      </c>
      <c r="CE36" t="s">
        <v>49</v>
      </c>
      <c r="CF36" t="s">
        <v>49</v>
      </c>
      <c r="CG36" t="s">
        <v>49</v>
      </c>
      <c r="CH36" t="s">
        <v>49</v>
      </c>
      <c r="CI36" t="s">
        <v>49</v>
      </c>
      <c r="CJ36" t="s">
        <v>49</v>
      </c>
      <c r="CK36" t="s">
        <v>49</v>
      </c>
      <c r="CL36" t="s">
        <v>49</v>
      </c>
      <c r="CM36" t="s">
        <v>49</v>
      </c>
      <c r="CN36" t="s">
        <v>49</v>
      </c>
      <c r="CO36" t="s">
        <v>49</v>
      </c>
      <c r="CP36" t="s">
        <v>49</v>
      </c>
      <c r="CQ36" t="s">
        <v>49</v>
      </c>
      <c r="CR36" t="s">
        <v>49</v>
      </c>
      <c r="CS36" t="s">
        <v>49</v>
      </c>
      <c r="CT36" t="s">
        <v>49</v>
      </c>
      <c r="CU36" t="s">
        <v>49</v>
      </c>
      <c r="CV36" t="s">
        <v>49</v>
      </c>
      <c r="CW36" t="s">
        <v>49</v>
      </c>
      <c r="CX36" t="s">
        <v>49</v>
      </c>
      <c r="CY36" t="s">
        <v>49</v>
      </c>
      <c r="CZ36" t="s">
        <v>49</v>
      </c>
      <c r="DA36" t="s">
        <v>49</v>
      </c>
      <c r="DB36" t="s">
        <v>49</v>
      </c>
      <c r="DC36" t="s">
        <v>49</v>
      </c>
      <c r="DD36" t="s">
        <v>49</v>
      </c>
      <c r="DE36" t="s">
        <v>49</v>
      </c>
      <c r="DF36" t="s">
        <v>49</v>
      </c>
      <c r="DG36" t="s">
        <v>49</v>
      </c>
      <c r="DH36" t="s">
        <v>49</v>
      </c>
      <c r="DI36" t="s">
        <v>49</v>
      </c>
      <c r="DJ36" t="s">
        <v>49</v>
      </c>
      <c r="DK36" t="s">
        <v>49</v>
      </c>
      <c r="DL36" t="s">
        <v>49</v>
      </c>
      <c r="DM36" t="s">
        <v>49</v>
      </c>
      <c r="DN36" t="s">
        <v>49</v>
      </c>
      <c r="DO36" t="s">
        <v>49</v>
      </c>
    </row>
    <row r="37" spans="1:119" x14ac:dyDescent="0.3">
      <c r="A37" t="s">
        <v>49</v>
      </c>
      <c r="B37" t="s">
        <v>50</v>
      </c>
      <c r="C37">
        <v>40</v>
      </c>
      <c r="D37">
        <v>40</v>
      </c>
      <c r="E37">
        <v>40</v>
      </c>
      <c r="F37">
        <v>40</v>
      </c>
      <c r="G37">
        <v>40</v>
      </c>
      <c r="H37">
        <v>40</v>
      </c>
      <c r="I37">
        <v>40</v>
      </c>
      <c r="J37">
        <v>40</v>
      </c>
      <c r="K37">
        <v>40</v>
      </c>
      <c r="L37">
        <v>40</v>
      </c>
      <c r="M37">
        <v>40</v>
      </c>
      <c r="N37">
        <v>40</v>
      </c>
      <c r="O37">
        <v>40</v>
      </c>
      <c r="P37">
        <v>40</v>
      </c>
      <c r="Q37">
        <v>40</v>
      </c>
      <c r="R37">
        <v>40</v>
      </c>
      <c r="S37">
        <v>40</v>
      </c>
      <c r="T37">
        <v>40</v>
      </c>
      <c r="U37">
        <v>40</v>
      </c>
      <c r="V37">
        <v>40</v>
      </c>
      <c r="W37">
        <v>40</v>
      </c>
      <c r="X37">
        <v>40</v>
      </c>
      <c r="Y37">
        <v>40</v>
      </c>
      <c r="Z37">
        <v>40</v>
      </c>
      <c r="AA37">
        <v>40</v>
      </c>
      <c r="AB37">
        <v>40</v>
      </c>
      <c r="AC37">
        <v>40</v>
      </c>
      <c r="AD37">
        <v>40</v>
      </c>
      <c r="AE37">
        <v>40</v>
      </c>
      <c r="AF37">
        <v>40</v>
      </c>
      <c r="AG37">
        <v>40</v>
      </c>
      <c r="AH37">
        <v>40</v>
      </c>
      <c r="AI37">
        <v>40</v>
      </c>
      <c r="AJ37">
        <v>40</v>
      </c>
      <c r="AK37">
        <v>40</v>
      </c>
      <c r="AL37">
        <v>40</v>
      </c>
      <c r="AM37">
        <v>40</v>
      </c>
      <c r="AN37">
        <v>40</v>
      </c>
      <c r="AO37">
        <v>40</v>
      </c>
      <c r="AP37">
        <v>40</v>
      </c>
      <c r="AQ37">
        <v>40</v>
      </c>
      <c r="AR37">
        <v>40</v>
      </c>
      <c r="AS37">
        <v>40</v>
      </c>
      <c r="AT37">
        <v>40</v>
      </c>
      <c r="AU37">
        <v>40</v>
      </c>
      <c r="AV37">
        <v>40</v>
      </c>
      <c r="AW37">
        <v>40</v>
      </c>
      <c r="AX37">
        <v>40</v>
      </c>
      <c r="AY37">
        <v>40</v>
      </c>
      <c r="AZ37">
        <v>40</v>
      </c>
      <c r="BA37">
        <v>40</v>
      </c>
      <c r="BB37">
        <v>40</v>
      </c>
      <c r="BC37">
        <v>40</v>
      </c>
      <c r="BD37">
        <v>40</v>
      </c>
      <c r="BE37">
        <v>40</v>
      </c>
      <c r="BF37">
        <v>40</v>
      </c>
      <c r="BG37">
        <v>40</v>
      </c>
      <c r="BH37">
        <v>40</v>
      </c>
      <c r="BI37">
        <v>40</v>
      </c>
      <c r="BJ37">
        <v>40</v>
      </c>
      <c r="BK37">
        <v>40</v>
      </c>
      <c r="BL37">
        <v>40</v>
      </c>
      <c r="BM37">
        <v>40</v>
      </c>
      <c r="BN37">
        <v>40</v>
      </c>
      <c r="BO37">
        <v>40</v>
      </c>
      <c r="BP37">
        <v>40</v>
      </c>
      <c r="BQ37">
        <v>40</v>
      </c>
      <c r="BR37">
        <v>40</v>
      </c>
      <c r="BS37">
        <v>40</v>
      </c>
      <c r="BT37">
        <v>40</v>
      </c>
      <c r="BU37">
        <v>40</v>
      </c>
      <c r="BV37">
        <v>60</v>
      </c>
      <c r="BW37">
        <v>60</v>
      </c>
      <c r="BX37">
        <v>60</v>
      </c>
      <c r="BY37">
        <v>60</v>
      </c>
      <c r="BZ37">
        <v>60</v>
      </c>
      <c r="CA37">
        <v>60</v>
      </c>
      <c r="CB37">
        <v>60</v>
      </c>
      <c r="CC37">
        <v>60</v>
      </c>
      <c r="CD37">
        <v>60</v>
      </c>
      <c r="CE37">
        <v>60</v>
      </c>
      <c r="CF37">
        <v>60</v>
      </c>
      <c r="CG37">
        <v>60</v>
      </c>
      <c r="CH37">
        <v>60</v>
      </c>
      <c r="CI37">
        <v>60</v>
      </c>
      <c r="CJ37">
        <v>60</v>
      </c>
      <c r="CK37">
        <v>60</v>
      </c>
      <c r="CL37">
        <v>60</v>
      </c>
      <c r="CM37">
        <v>60</v>
      </c>
      <c r="CN37">
        <v>60</v>
      </c>
      <c r="CO37">
        <v>60</v>
      </c>
      <c r="CP37">
        <v>60</v>
      </c>
      <c r="CQ37">
        <v>60</v>
      </c>
      <c r="CR37">
        <v>60</v>
      </c>
      <c r="CS37">
        <v>60</v>
      </c>
      <c r="CT37">
        <v>60</v>
      </c>
      <c r="CU37">
        <v>60</v>
      </c>
      <c r="CV37">
        <v>60</v>
      </c>
      <c r="CW37">
        <v>60</v>
      </c>
      <c r="CX37">
        <v>60</v>
      </c>
      <c r="CY37">
        <v>60</v>
      </c>
      <c r="CZ37">
        <v>60</v>
      </c>
      <c r="DA37">
        <v>60</v>
      </c>
      <c r="DB37">
        <v>60</v>
      </c>
      <c r="DC37">
        <v>60</v>
      </c>
      <c r="DD37">
        <v>60</v>
      </c>
      <c r="DE37">
        <v>60</v>
      </c>
      <c r="DF37">
        <v>60</v>
      </c>
      <c r="DG37">
        <v>60</v>
      </c>
      <c r="DH37">
        <v>60</v>
      </c>
      <c r="DI37">
        <v>60</v>
      </c>
      <c r="DJ37">
        <v>60</v>
      </c>
      <c r="DK37">
        <v>60</v>
      </c>
      <c r="DL37">
        <v>60</v>
      </c>
      <c r="DM37">
        <v>60</v>
      </c>
      <c r="DN37">
        <v>60</v>
      </c>
      <c r="DO37">
        <v>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8539463-AC18-42B3-9664-847A7359D663}">
  <ds:schemaRefs/>
</ds:datastoreItem>
</file>

<file path=customXml/itemProps2.xml><?xml version="1.0" encoding="utf-8"?>
<ds:datastoreItem xmlns:ds="http://schemas.openxmlformats.org/officeDocument/2006/customXml" ds:itemID="{3FCEED4A-5C58-4FC5-A3A3-C339D0F4EC1A}">
  <ds:schemaRefs/>
</ds:datastoreItem>
</file>

<file path=customXml/itemProps3.xml><?xml version="1.0" encoding="utf-8"?>
<ds:datastoreItem xmlns:ds="http://schemas.openxmlformats.org/officeDocument/2006/customXml" ds:itemID="{0DB4D274-7EC6-479F-B36A-304100D3A9DF}">
  <ds:schemaRefs/>
</ds:datastoreItem>
</file>

<file path=customXml/itemProps4.xml><?xml version="1.0" encoding="utf-8"?>
<ds:datastoreItem xmlns:ds="http://schemas.openxmlformats.org/officeDocument/2006/customXml" ds:itemID="{A4D3FE45-8854-427F-A6DE-839359AE0E89}">
  <ds:schemaRefs/>
</ds:datastoreItem>
</file>

<file path=customXml/itemProps5.xml><?xml version="1.0" encoding="utf-8"?>
<ds:datastoreItem xmlns:ds="http://schemas.openxmlformats.org/officeDocument/2006/customXml" ds:itemID="{4B838DCE-30FE-4320-8912-96B38E7F308E}">
  <ds:schemaRefs/>
</ds:datastoreItem>
</file>

<file path=customXml/itemProps6.xml><?xml version="1.0" encoding="utf-8"?>
<ds:datastoreItem xmlns:ds="http://schemas.openxmlformats.org/officeDocument/2006/customXml" ds:itemID="{F8466689-B3FA-4E34-8EFD-7F517867FBBC}">
  <ds:schemaRefs/>
</ds:datastoreItem>
</file>

<file path=customXml/itemProps7.xml><?xml version="1.0" encoding="utf-8"?>
<ds:datastoreItem xmlns:ds="http://schemas.openxmlformats.org/officeDocument/2006/customXml" ds:itemID="{5243C4E9-EBFF-41A5-9255-399FE7D8E5F5}">
  <ds:schemaRefs/>
</ds:datastoreItem>
</file>

<file path=customXml/itemProps8.xml><?xml version="1.0" encoding="utf-8"?>
<ds:datastoreItem xmlns:ds="http://schemas.openxmlformats.org/officeDocument/2006/customXml" ds:itemID="{F1E10281-DE7B-4AEF-9092-461E7830FF9A}">
  <ds:schemaRefs/>
</ds:datastoreItem>
</file>

<file path=customXml/itemProps9.xml><?xml version="1.0" encoding="utf-8"?>
<ds:datastoreItem xmlns:ds="http://schemas.openxmlformats.org/officeDocument/2006/customXml" ds:itemID="{D98D1ED7-7BF6-49DD-97B1-96E9DD04E92D}">
  <ds:schemaRefs/>
</ds:datastoreItem>
</file>

<file path=customXml/itemProps10.xml><?xml version="1.0" encoding="utf-8"?>
<ds:datastoreItem xmlns:ds="http://schemas.openxmlformats.org/officeDocument/2006/customXml" ds:itemID="{F198BCF9-0340-4E75-8D92-094BFABA4B9D}">
  <ds:schemaRefs/>
</ds:datastoreItem>
</file>

<file path=customXml/itemProps11.xml><?xml version="1.0" encoding="utf-8"?>
<ds:datastoreItem xmlns:ds="http://schemas.openxmlformats.org/officeDocument/2006/customXml" ds:itemID="{8871B0E3-A8A6-410D-A715-90ACCC96BD5B}">
  <ds:schemaRefs/>
</ds:datastoreItem>
</file>

<file path=customXml/itemProps12.xml><?xml version="1.0" encoding="utf-8"?>
<ds:datastoreItem xmlns:ds="http://schemas.openxmlformats.org/officeDocument/2006/customXml" ds:itemID="{2A32F975-2116-4F68-B25C-65C13C1DD09B}">
  <ds:schemaRefs/>
</ds:datastoreItem>
</file>

<file path=customXml/itemProps13.xml><?xml version="1.0" encoding="utf-8"?>
<ds:datastoreItem xmlns:ds="http://schemas.openxmlformats.org/officeDocument/2006/customXml" ds:itemID="{FE403760-6227-4D5E-A654-268D3933D344}">
  <ds:schemaRefs/>
</ds:datastoreItem>
</file>

<file path=customXml/itemProps14.xml><?xml version="1.0" encoding="utf-8"?>
<ds:datastoreItem xmlns:ds="http://schemas.openxmlformats.org/officeDocument/2006/customXml" ds:itemID="{2CB23C86-47B4-45EE-BF3F-403142C0C8CD}">
  <ds:schemaRefs/>
</ds:datastoreItem>
</file>

<file path=customXml/itemProps15.xml><?xml version="1.0" encoding="utf-8"?>
<ds:datastoreItem xmlns:ds="http://schemas.openxmlformats.org/officeDocument/2006/customXml" ds:itemID="{E94E0473-D662-4C9B-9A06-0C535FC1184C}">
  <ds:schemaRefs/>
</ds:datastoreItem>
</file>

<file path=customXml/itemProps16.xml><?xml version="1.0" encoding="utf-8"?>
<ds:datastoreItem xmlns:ds="http://schemas.openxmlformats.org/officeDocument/2006/customXml" ds:itemID="{AFBE287C-7B1E-4523-909E-C8FBF75C598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Cerone</vt:lpstr>
      <vt:lpstr>Chaboya</vt:lpstr>
      <vt:lpstr>North</vt:lpstr>
      <vt:lpstr>Storage</vt:lpstr>
      <vt:lpstr>Renewable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Eichman, Joshua</cp:lastModifiedBy>
  <dcterms:created xsi:type="dcterms:W3CDTF">2019-08-05T01:58:28Z</dcterms:created>
  <dcterms:modified xsi:type="dcterms:W3CDTF">2019-08-29T16:29:16Z</dcterms:modified>
</cp:coreProperties>
</file>