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9" i="1" l="1"/>
  <c r="F26" i="1"/>
  <c r="E26" i="1"/>
  <c r="F7" i="1" s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2" i="1" l="1"/>
  <c r="F18" i="1"/>
  <c r="F14" i="1"/>
  <c r="F10" i="1"/>
  <c r="F6" i="1"/>
  <c r="F21" i="1"/>
  <c r="F17" i="1"/>
  <c r="F13" i="1"/>
  <c r="F9" i="1"/>
  <c r="F5" i="1"/>
  <c r="F20" i="1"/>
  <c r="F16" i="1"/>
  <c r="F12" i="1"/>
  <c r="F8" i="1"/>
  <c r="F4" i="1"/>
  <c r="F3" i="1"/>
  <c r="F23" i="1" s="1"/>
  <c r="F15" i="1"/>
  <c r="F11" i="1"/>
</calcChain>
</file>

<file path=xl/sharedStrings.xml><?xml version="1.0" encoding="utf-8"?>
<sst xmlns="http://schemas.openxmlformats.org/spreadsheetml/2006/main" count="10" uniqueCount="10">
  <si>
    <t>i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</si>
  <si>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</si>
  <si>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J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</si>
  <si>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</si>
  <si>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Обратное уравнение T(p,h):</t>
  </si>
  <si>
    <t>π=p/p*      p*=1MPa</t>
  </si>
  <si>
    <t>η=h/h*            h*=2500kJ/kg</t>
  </si>
  <si>
    <t>h, kJ/kg</t>
  </si>
  <si>
    <t>p, Mpa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</si>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</sst>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0000"/>
    <numFmt numFmtId="196" formatCode="0.0000000000000000000000000000000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i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70" fontId="0" fillId="0" borderId="0" xfId="0" applyNumberFormat="1"/>
    <xf numFmtId="17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topLeftCell="A8" workbookViewId="0">
      <selection activeCell="D27" sqref="D27"/>
    </sheetView>
  </sheetViews>
  <sheetFormatPr defaultRowHeight="15" x14ac:dyDescent="0.25"/>
  <cols>
    <col min="1" max="1" width="13.140625" customWidth="1"/>
    <col min="2" max="2" width="6.5703125" customWidth="1"/>
    <col min="5" max="5" width="47.85546875" customWidth="1"/>
    <col min="6" max="6" width="30.140625" customWidth="1"/>
    <col min="7" max="7" width="29" customWidth="1"/>
  </cols>
  <sheetData>
    <row r="1" spans="2:6" ht="41.25" customHeight="1" x14ac:dyDescent="0.25"/>
    <row r="2" spans="2:6" ht="18" x14ac:dyDescent="0.25">
      <c r="B2" s="2" t="s">
        <v>0</v>
      </c>
      <c r="C2" s="2" t="s">
        <v>1</v>
      </c>
      <c r="D2" s="2" t="s">
        <v>2</v>
      </c>
      <c r="E2" s="2" t="s">
        <v>3</v>
      </c>
      <c r="F2" t="s">
        <v>4</v>
      </c>
    </row>
    <row r="3" spans="2:6" x14ac:dyDescent="0.25">
      <c r="B3" s="2">
        <v>1</v>
      </c>
      <c r="C3" s="2">
        <v>0</v>
      </c>
      <c r="D3" s="2">
        <v>0</v>
      </c>
      <c r="E3" s="4">
        <f>-0.23872489924521*1000</f>
        <v>-238.72489924521</v>
      </c>
      <c r="F3" s="11">
        <f>E3*$E$26^(C3)*($F$26+1)^D3</f>
        <v>-238.72489924521</v>
      </c>
    </row>
    <row r="4" spans="2:6" x14ac:dyDescent="0.25">
      <c r="B4" s="2">
        <v>2</v>
      </c>
      <c r="C4" s="2">
        <v>0</v>
      </c>
      <c r="D4" s="2">
        <v>1</v>
      </c>
      <c r="E4" s="4">
        <f>0.40421188637945*1000</f>
        <v>404.21188637944999</v>
      </c>
      <c r="F4" s="11">
        <f t="shared" ref="F4:F22" si="0">E4*$E$26^(C4)*($F$26+1)^D4</f>
        <v>485.05426365533998</v>
      </c>
    </row>
    <row r="5" spans="2:6" x14ac:dyDescent="0.25">
      <c r="B5" s="2">
        <v>3</v>
      </c>
      <c r="C5" s="2">
        <v>0</v>
      </c>
      <c r="D5" s="2">
        <v>2</v>
      </c>
      <c r="E5" s="4">
        <f>0.11349746881718*1000</f>
        <v>113.49746881717999</v>
      </c>
      <c r="F5" s="11">
        <f t="shared" si="0"/>
        <v>163.43635509673919</v>
      </c>
    </row>
    <row r="6" spans="2:6" x14ac:dyDescent="0.25">
      <c r="B6" s="2">
        <v>4</v>
      </c>
      <c r="C6" s="2">
        <v>0</v>
      </c>
      <c r="D6" s="2">
        <v>6</v>
      </c>
      <c r="E6" s="4">
        <f>-0.58457616048039*10</f>
        <v>-5.8457616048038998</v>
      </c>
      <c r="F6" s="11">
        <f t="shared" si="0"/>
        <v>-17.455350619758768</v>
      </c>
    </row>
    <row r="7" spans="2:6" x14ac:dyDescent="0.25">
      <c r="B7" s="2">
        <v>5</v>
      </c>
      <c r="C7" s="2">
        <v>0</v>
      </c>
      <c r="D7" s="2">
        <v>22</v>
      </c>
      <c r="E7" s="4">
        <f>-0.1528548241314/1000</f>
        <v>-1.5285482413140002E-4</v>
      </c>
      <c r="F7" s="11">
        <f t="shared" si="0"/>
        <v>-8.4385254154688057E-3</v>
      </c>
    </row>
    <row r="8" spans="2:6" x14ac:dyDescent="0.25">
      <c r="B8" s="2">
        <v>6</v>
      </c>
      <c r="C8" s="2">
        <v>0</v>
      </c>
      <c r="D8" s="2">
        <v>32</v>
      </c>
      <c r="E8" s="4">
        <f>0.10866707695377/100000</f>
        <v>1.0866707695377E-6</v>
      </c>
      <c r="F8" s="11">
        <f t="shared" si="0"/>
        <v>3.7144785828501821E-4</v>
      </c>
    </row>
    <row r="9" spans="2:6" x14ac:dyDescent="0.25">
      <c r="B9" s="2">
        <v>7</v>
      </c>
      <c r="C9" s="2">
        <v>1</v>
      </c>
      <c r="D9" s="2">
        <v>0</v>
      </c>
      <c r="E9" s="4">
        <f>-0.13391744872602*100</f>
        <v>-13.391744872601999</v>
      </c>
      <c r="F9" s="11">
        <f t="shared" si="0"/>
        <v>-1071.3395898081599</v>
      </c>
    </row>
    <row r="10" spans="2:6" x14ac:dyDescent="0.25">
      <c r="B10" s="2">
        <v>8</v>
      </c>
      <c r="C10" s="2">
        <v>1</v>
      </c>
      <c r="D10" s="2">
        <v>1</v>
      </c>
      <c r="E10" s="4">
        <f>0.43211039183559*100</f>
        <v>43.211039183559002</v>
      </c>
      <c r="F10" s="11">
        <f t="shared" si="0"/>
        <v>4148.2597616216635</v>
      </c>
    </row>
    <row r="11" spans="2:6" x14ac:dyDescent="0.25">
      <c r="B11" s="2">
        <v>9</v>
      </c>
      <c r="C11" s="2">
        <v>1</v>
      </c>
      <c r="D11" s="2">
        <v>2</v>
      </c>
      <c r="E11" s="4">
        <f>-0.54010067170506*100</f>
        <v>-54.010067170506005</v>
      </c>
      <c r="F11" s="11">
        <f t="shared" si="0"/>
        <v>-6221.9597380422911</v>
      </c>
    </row>
    <row r="12" spans="2:6" x14ac:dyDescent="0.25">
      <c r="B12" s="2">
        <v>10</v>
      </c>
      <c r="C12" s="2">
        <v>1</v>
      </c>
      <c r="D12" s="2">
        <v>3</v>
      </c>
      <c r="E12" s="4">
        <f>0.30535892203916*100</f>
        <v>30.535892203915999</v>
      </c>
      <c r="F12" s="11">
        <f t="shared" si="0"/>
        <v>4221.2817382693474</v>
      </c>
    </row>
    <row r="13" spans="2:6" x14ac:dyDescent="0.25">
      <c r="B13" s="2">
        <v>11</v>
      </c>
      <c r="C13" s="2">
        <v>1</v>
      </c>
      <c r="D13" s="2">
        <v>4</v>
      </c>
      <c r="E13" s="4">
        <f>-0.65964749423638*10</f>
        <v>-6.5964749423638001</v>
      </c>
      <c r="F13" s="11">
        <f t="shared" si="0"/>
        <v>-1094.2760352388459</v>
      </c>
    </row>
    <row r="14" spans="2:6" x14ac:dyDescent="0.25">
      <c r="B14" s="2">
        <v>12</v>
      </c>
      <c r="C14" s="2">
        <v>1</v>
      </c>
      <c r="D14" s="2">
        <v>10</v>
      </c>
      <c r="E14" s="4">
        <f>0.93965400878363/100</f>
        <v>9.3965400878363008E-3</v>
      </c>
      <c r="F14" s="11">
        <f t="shared" si="0"/>
        <v>4.6544719605118168</v>
      </c>
    </row>
    <row r="15" spans="2:6" x14ac:dyDescent="0.25">
      <c r="B15" s="2">
        <v>13</v>
      </c>
      <c r="C15" s="2">
        <v>1</v>
      </c>
      <c r="D15" s="2">
        <v>32</v>
      </c>
      <c r="E15" s="4">
        <f>0.1157364750534/1000000</f>
        <v>1.157364750534E-7</v>
      </c>
      <c r="F15" s="11">
        <f t="shared" si="0"/>
        <v>3.1649008689049059E-3</v>
      </c>
    </row>
    <row r="16" spans="2:6" x14ac:dyDescent="0.25">
      <c r="B16" s="2">
        <v>14</v>
      </c>
      <c r="C16" s="2">
        <v>2</v>
      </c>
      <c r="D16" s="2">
        <v>10</v>
      </c>
      <c r="E16" s="4">
        <f>-0.25858641282073/10000</f>
        <v>-2.5858641282073002E-5</v>
      </c>
      <c r="F16" s="11">
        <f t="shared" si="0"/>
        <v>-1.0247033027839207</v>
      </c>
    </row>
    <row r="17" spans="2:6" x14ac:dyDescent="0.25">
      <c r="B17" s="2">
        <v>15</v>
      </c>
      <c r="C17" s="2">
        <v>2</v>
      </c>
      <c r="D17" s="2">
        <v>32</v>
      </c>
      <c r="E17" s="4">
        <f>-0.40644363084799/100000000</f>
        <v>-4.0644363084799001E-9</v>
      </c>
      <c r="F17" s="11">
        <f t="shared" si="0"/>
        <v>-8.8916051734815923E-3</v>
      </c>
    </row>
    <row r="18" spans="2:6" x14ac:dyDescent="0.25">
      <c r="B18" s="2">
        <v>16</v>
      </c>
      <c r="C18" s="2">
        <v>3</v>
      </c>
      <c r="D18" s="2">
        <v>10</v>
      </c>
      <c r="E18" s="4">
        <f>0.66456186191635/10000000</f>
        <v>6.6456186191635006E-8</v>
      </c>
      <c r="F18" s="11">
        <f t="shared" si="0"/>
        <v>0.21067734453070966</v>
      </c>
    </row>
    <row r="19" spans="2:6" x14ac:dyDescent="0.25">
      <c r="B19" s="2">
        <v>17</v>
      </c>
      <c r="C19" s="2">
        <v>3</v>
      </c>
      <c r="D19" s="2">
        <v>32</v>
      </c>
      <c r="E19" s="4">
        <f>0.80670734103027*10^(-10)</f>
        <v>8.0670734103027001E-11</v>
      </c>
      <c r="F19" s="11">
        <f>E19*$E$26^(C19)*($F$26+1)^D19</f>
        <v>1.4118411750283773E-2</v>
      </c>
    </row>
    <row r="20" spans="2:6" x14ac:dyDescent="0.25">
      <c r="B20" s="2">
        <v>18</v>
      </c>
      <c r="C20" s="2">
        <v>4</v>
      </c>
      <c r="D20" s="2">
        <v>32</v>
      </c>
      <c r="E20" s="4">
        <f>-0.93477771213947*10^(-12)</f>
        <v>-9.3477771213947009E-13</v>
      </c>
      <c r="F20" s="11">
        <f t="shared" si="0"/>
        <v>-1.3087845828320599E-2</v>
      </c>
    </row>
    <row r="21" spans="2:6" x14ac:dyDescent="0.25">
      <c r="B21" s="2">
        <v>19</v>
      </c>
      <c r="C21" s="2">
        <v>5</v>
      </c>
      <c r="D21" s="2">
        <v>32</v>
      </c>
      <c r="E21" s="4">
        <f>0.58265442020601*10^(-14)</f>
        <v>5.8265442020601002E-15</v>
      </c>
      <c r="F21" s="11">
        <f t="shared" si="0"/>
        <v>6.5262071389293221E-3</v>
      </c>
    </row>
    <row r="22" spans="2:6" x14ac:dyDescent="0.25">
      <c r="B22" s="2">
        <v>20</v>
      </c>
      <c r="C22" s="2">
        <v>6</v>
      </c>
      <c r="D22" s="2">
        <v>32</v>
      </c>
      <c r="E22" s="3">
        <f>-0.15020185953503*10^(-16)</f>
        <v>-1.5020185953503001E-17</v>
      </c>
      <c r="F22" s="11">
        <f t="shared" si="0"/>
        <v>-1.3459071641559112E-3</v>
      </c>
    </row>
    <row r="23" spans="2:6" x14ac:dyDescent="0.25">
      <c r="B23" s="9"/>
      <c r="C23" s="9"/>
      <c r="D23" s="9"/>
      <c r="E23" s="10" t="s">
        <v>9</v>
      </c>
      <c r="F23" s="12">
        <f>SUM(F3:F22)</f>
        <v>378.10936877511824</v>
      </c>
    </row>
    <row r="25" spans="2:6" x14ac:dyDescent="0.25">
      <c r="C25" s="5" t="s">
        <v>8</v>
      </c>
      <c r="D25" s="5" t="s">
        <v>7</v>
      </c>
      <c r="E25" s="6" t="s">
        <v>5</v>
      </c>
      <c r="F25" s="8" t="s">
        <v>6</v>
      </c>
    </row>
    <row r="26" spans="2:6" x14ac:dyDescent="0.25">
      <c r="C26" s="7">
        <v>80</v>
      </c>
      <c r="D26" s="7">
        <v>500</v>
      </c>
      <c r="E26" s="2">
        <f>C26/1</f>
        <v>80</v>
      </c>
      <c r="F26" s="1">
        <f>D26/2500</f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2015-10-03T18:02:22Z</dcterms:modified>
</cp:coreProperties>
</file>