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hma\AppData\Local\Microsoft\Windows\INetCache\Content.Outlook\0VDNWMW1\"/>
    </mc:Choice>
  </mc:AlternateContent>
  <xr:revisionPtr revIDLastSave="0" documentId="13_ncr:1_{C895FC14-B3EF-4039-8E8B-4B442EB291FF}" xr6:coauthVersionLast="47" xr6:coauthVersionMax="47" xr10:uidLastSave="{00000000-0000-0000-0000-000000000000}"/>
  <bookViews>
    <workbookView xWindow="-110" yWindow="-110" windowWidth="19420" windowHeight="10300" xr2:uid="{D6D62831-8B93-4BD6-A2B4-938CB51BE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7" i="1" l="1"/>
  <c r="AS7" i="1"/>
  <c r="AX7" i="1" s="1"/>
  <c r="AN7" i="1"/>
  <c r="AP7" i="1" s="1"/>
  <c r="AH7" i="1"/>
  <c r="AG7" i="1"/>
  <c r="AF7" i="1"/>
  <c r="AE7" i="1"/>
  <c r="AC7" i="1"/>
  <c r="AB7" i="1"/>
  <c r="Q7" i="1"/>
  <c r="AA7" i="1" s="1"/>
  <c r="P7" i="1"/>
  <c r="Z7" i="1" s="1"/>
  <c r="A4" i="1"/>
  <c r="A5" i="1" s="1"/>
  <c r="A6" i="1" s="1"/>
  <c r="A7" i="1" s="1"/>
  <c r="A8" i="1" s="1"/>
  <c r="A3" i="1"/>
  <c r="T7" i="1" l="1"/>
  <c r="AD7" i="1" s="1"/>
  <c r="AK7" i="1" s="1"/>
  <c r="AY7" i="1" l="1"/>
  <c r="AZ7" i="1" s="1"/>
  <c r="AQ7" i="1"/>
</calcChain>
</file>

<file path=xl/sharedStrings.xml><?xml version="1.0" encoding="utf-8"?>
<sst xmlns="http://schemas.openxmlformats.org/spreadsheetml/2006/main" count="149" uniqueCount="95">
  <si>
    <t>Sr.No</t>
  </si>
  <si>
    <t>CAT</t>
  </si>
  <si>
    <t>Emp. Code</t>
  </si>
  <si>
    <t>Employee Name</t>
  </si>
  <si>
    <t>DOJ</t>
  </si>
  <si>
    <t>Location</t>
  </si>
  <si>
    <t>Department</t>
  </si>
  <si>
    <t>Designation</t>
  </si>
  <si>
    <t>Sub</t>
  </si>
  <si>
    <t>Sub Department</t>
  </si>
  <si>
    <t>Fixed Pay/ Variable Pay</t>
  </si>
  <si>
    <t>Status</t>
  </si>
  <si>
    <t>Working Day</t>
  </si>
  <si>
    <t>Total Days</t>
  </si>
  <si>
    <t>Basic</t>
  </si>
  <si>
    <t>HRA</t>
  </si>
  <si>
    <t>Telephone Allowance</t>
  </si>
  <si>
    <t xml:space="preserve">Medical Allowance </t>
  </si>
  <si>
    <t>CCA</t>
  </si>
  <si>
    <t>LTA</t>
  </si>
  <si>
    <t>Books &amp; Periodical Allowance</t>
  </si>
  <si>
    <t>Meal Allowance</t>
  </si>
  <si>
    <t>Maid Allowance</t>
  </si>
  <si>
    <t>Gross Salary</t>
  </si>
  <si>
    <t>Earned Basic</t>
  </si>
  <si>
    <t>Earned HRA</t>
  </si>
  <si>
    <t>Earned Telephone Allowance</t>
  </si>
  <si>
    <t xml:space="preserve">Earned Medical Allowance </t>
  </si>
  <si>
    <t>Earned CCA</t>
  </si>
  <si>
    <t>Earned LTA</t>
  </si>
  <si>
    <t>Earned Books &amp; Periodical Allowance</t>
  </si>
  <si>
    <t>Earned Meal Allowance</t>
  </si>
  <si>
    <t>Earned Maid Allowance</t>
  </si>
  <si>
    <t>Incentive</t>
  </si>
  <si>
    <t>Arrears</t>
  </si>
  <si>
    <t>Earned Gross Salary</t>
  </si>
  <si>
    <t>PF Employer (12%)</t>
  </si>
  <si>
    <t>PF Admin Charges (1%)</t>
  </si>
  <si>
    <t>ESIC Employer (3.25%)</t>
  </si>
  <si>
    <t>Employer Insurance Premium</t>
  </si>
  <si>
    <t>Total (B)</t>
  </si>
  <si>
    <t>Total CTC</t>
  </si>
  <si>
    <t>PF Employee (12%)</t>
  </si>
  <si>
    <t>ESIC Employee (0.75%)</t>
  </si>
  <si>
    <t>PT</t>
  </si>
  <si>
    <t>TDS</t>
  </si>
  <si>
    <t>Employee Insurance Premium</t>
  </si>
  <si>
    <t>Other Deduction</t>
  </si>
  <si>
    <t>Total Deduction (Employee)</t>
  </si>
  <si>
    <t>Net Salary</t>
  </si>
  <si>
    <t>Paid Salary</t>
  </si>
  <si>
    <t>UnPaid Salary</t>
  </si>
  <si>
    <t>Date of Payement</t>
  </si>
  <si>
    <t>Bank Name</t>
  </si>
  <si>
    <t>Transaction ID</t>
  </si>
  <si>
    <t>Remarks</t>
  </si>
  <si>
    <t>Q</t>
  </si>
  <si>
    <t>ERB/FTE</t>
  </si>
  <si>
    <t>ERBP100151</t>
  </si>
  <si>
    <t>Manish Masih</t>
  </si>
  <si>
    <t>Goa</t>
  </si>
  <si>
    <t>Marketing</t>
  </si>
  <si>
    <t>Marketing Head</t>
  </si>
  <si>
    <t>ERB</t>
  </si>
  <si>
    <t>Fixed Pay</t>
  </si>
  <si>
    <t>Active</t>
  </si>
  <si>
    <t>Unpaid</t>
  </si>
  <si>
    <t>C</t>
  </si>
  <si>
    <t>31k - 50K</t>
  </si>
  <si>
    <t>ERBP100031</t>
  </si>
  <si>
    <t>Monica Patel</t>
  </si>
  <si>
    <t>Mumbai</t>
  </si>
  <si>
    <t>Finance</t>
  </si>
  <si>
    <t>Sr. Account Manager</t>
  </si>
  <si>
    <t>ERBP100003</t>
  </si>
  <si>
    <t>Anjali Pandey</t>
  </si>
  <si>
    <t>HR</t>
  </si>
  <si>
    <t>CEO Support &amp; HR</t>
  </si>
  <si>
    <t>ERBP100004</t>
  </si>
  <si>
    <t>Pooja Chaubey</t>
  </si>
  <si>
    <t>Admin</t>
  </si>
  <si>
    <t>Partner Acquisition Manager</t>
  </si>
  <si>
    <t>ERBP100306</t>
  </si>
  <si>
    <t>Avinash Bhosale</t>
  </si>
  <si>
    <t>Accounts Manager</t>
  </si>
  <si>
    <t>D</t>
  </si>
  <si>
    <t>51k - 1L</t>
  </si>
  <si>
    <t>ERBP100037</t>
  </si>
  <si>
    <t>Rajendra Gupta</t>
  </si>
  <si>
    <t>Assistant Manager HR</t>
  </si>
  <si>
    <t>ERB/FTC</t>
  </si>
  <si>
    <t>ERBPP0002</t>
  </si>
  <si>
    <t>Piyush Satikuvar</t>
  </si>
  <si>
    <t>Legal</t>
  </si>
  <si>
    <t>Legal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</si>
</sst>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" fontId="2" fillId="5" borderId="1" xfId="0" applyNumberFormat="1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/>
    <xf numFmtId="1" fontId="2" fillId="7" borderId="1" xfId="0" applyNumberFormat="1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/>
    </xf>
    <xf numFmtId="164" fontId="0" fillId="0" borderId="1" xfId="1" applyNumberFormat="1" applyFont="1" applyFill="1" applyBorder="1"/>
    <xf numFmtId="165" fontId="0" fillId="0" borderId="1" xfId="1" applyNumberFormat="1" applyFont="1" applyFill="1" applyBorder="1"/>
    <xf numFmtId="164" fontId="0" fillId="0" borderId="1" xfId="0" applyNumberFormat="1" applyBorder="1"/>
    <xf numFmtId="164" fontId="3" fillId="0" borderId="1" xfId="1" applyNumberFormat="1" applyFont="1" applyFill="1" applyBorder="1" applyAlignment="1">
      <alignment horizontal="left" vertical="center"/>
    </xf>
    <xf numFmtId="164" fontId="0" fillId="0" borderId="1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823C-B100-45D8-9B8C-C31EF8C47573}">
  <dimension ref="A1:BG8"/>
  <sheetViews>
    <sheetView tabSelected="1" topLeftCell="AJ8" workbookViewId="0">
      <selection activeCell="AP12" sqref="AP12"/>
    </sheetView>
  </sheetViews>
  <sheetFormatPr defaultRowHeight="14.5" x14ac:dyDescent="0.35"/>
  <cols>
    <col min="4" max="4" width="14.453125" bestFit="1" customWidth="1"/>
    <col min="5" max="5" width="10.08984375" bestFit="1" customWidth="1"/>
    <col min="8" max="8" width="25.81640625" bestFit="1" customWidth="1"/>
    <col min="11" max="11" width="9.453125" bestFit="1" customWidth="1"/>
  </cols>
  <sheetData>
    <row r="1" spans="1:59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9</v>
      </c>
      <c r="M1" s="5" t="s">
        <v>11</v>
      </c>
      <c r="N1" s="6" t="s">
        <v>12</v>
      </c>
      <c r="O1" s="5" t="s">
        <v>13</v>
      </c>
      <c r="P1" s="1" t="s">
        <v>14</v>
      </c>
      <c r="Q1" s="1" t="s">
        <v>15</v>
      </c>
      <c r="R1" s="5" t="s">
        <v>16</v>
      </c>
      <c r="S1" s="5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9" t="s">
        <v>40</v>
      </c>
      <c r="AQ1" s="9" t="s">
        <v>41</v>
      </c>
      <c r="AR1" s="10" t="s">
        <v>42</v>
      </c>
      <c r="AS1" s="10" t="s">
        <v>43</v>
      </c>
      <c r="AT1" s="11" t="s">
        <v>44</v>
      </c>
      <c r="AU1" s="11" t="s">
        <v>45</v>
      </c>
      <c r="AV1" s="10" t="s">
        <v>46</v>
      </c>
      <c r="AW1" s="10" t="s">
        <v>47</v>
      </c>
      <c r="AX1" s="11" t="s">
        <v>48</v>
      </c>
      <c r="AY1" s="12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4" t="s">
        <v>56</v>
      </c>
      <c r="BG1" s="15"/>
    </row>
    <row r="2" spans="1:59" x14ac:dyDescent="0.35">
      <c r="A2" s="16">
        <v>1</v>
      </c>
      <c r="B2" s="17" t="s">
        <v>57</v>
      </c>
      <c r="C2" s="17" t="s">
        <v>58</v>
      </c>
      <c r="D2" s="18" t="s">
        <v>59</v>
      </c>
      <c r="E2" s="19">
        <v>44805</v>
      </c>
      <c r="F2" s="20" t="s">
        <v>60</v>
      </c>
      <c r="G2" s="20" t="s">
        <v>61</v>
      </c>
      <c r="H2" s="21" t="s">
        <v>62</v>
      </c>
      <c r="I2" s="21" t="s">
        <v>57</v>
      </c>
      <c r="J2" s="21" t="s">
        <v>63</v>
      </c>
      <c r="K2" s="21" t="s">
        <v>64</v>
      </c>
      <c r="L2" s="21"/>
      <c r="M2" s="21" t="s">
        <v>65</v>
      </c>
      <c r="N2" s="22">
        <v>31</v>
      </c>
      <c r="O2" s="16">
        <v>31</v>
      </c>
      <c r="P2" s="21">
        <v>24206</v>
      </c>
      <c r="Q2" s="21">
        <v>12103</v>
      </c>
      <c r="R2" s="21">
        <v>1600</v>
      </c>
      <c r="S2" s="21">
        <v>1250</v>
      </c>
      <c r="T2" s="21">
        <v>3552</v>
      </c>
      <c r="U2" s="21">
        <v>0</v>
      </c>
      <c r="V2" s="21">
        <v>3500</v>
      </c>
      <c r="W2" s="21">
        <v>2200</v>
      </c>
      <c r="X2" s="21">
        <v>0</v>
      </c>
      <c r="Y2" s="21">
        <v>48412</v>
      </c>
      <c r="Z2" s="21">
        <v>24206</v>
      </c>
      <c r="AA2" s="21">
        <v>12103</v>
      </c>
      <c r="AB2" s="21">
        <v>1600</v>
      </c>
      <c r="AC2" s="21">
        <v>1250</v>
      </c>
      <c r="AD2" s="21">
        <v>3552</v>
      </c>
      <c r="AE2" s="21">
        <v>0</v>
      </c>
      <c r="AF2" s="21">
        <v>3500</v>
      </c>
      <c r="AG2" s="21">
        <v>2200</v>
      </c>
      <c r="AH2" s="21">
        <v>0</v>
      </c>
      <c r="AI2" s="21">
        <v>0</v>
      </c>
      <c r="AJ2" s="21"/>
      <c r="AK2" s="21">
        <v>48411</v>
      </c>
      <c r="AL2" s="21">
        <v>0</v>
      </c>
      <c r="AM2" s="21">
        <v>0</v>
      </c>
      <c r="AN2" s="21">
        <v>0</v>
      </c>
      <c r="AO2" s="21">
        <v>1589</v>
      </c>
      <c r="AP2" s="21">
        <v>1589</v>
      </c>
      <c r="AQ2" s="21">
        <v>50000</v>
      </c>
      <c r="AR2" s="21">
        <v>0</v>
      </c>
      <c r="AS2" s="21">
        <v>0</v>
      </c>
      <c r="AT2" s="21">
        <v>200</v>
      </c>
      <c r="AU2" s="21">
        <v>0</v>
      </c>
      <c r="AV2" s="21">
        <v>1589</v>
      </c>
      <c r="AW2" s="21">
        <v>0</v>
      </c>
      <c r="AX2" s="21">
        <v>1789</v>
      </c>
      <c r="AY2" s="21">
        <v>46622</v>
      </c>
      <c r="AZ2" s="23">
        <v>46622</v>
      </c>
      <c r="BA2" s="17" t="s">
        <v>66</v>
      </c>
      <c r="BB2" s="17"/>
      <c r="BC2" s="17"/>
      <c r="BD2" s="17"/>
      <c r="BE2" s="17"/>
      <c r="BF2" t="s">
        <v>67</v>
      </c>
      <c r="BG2" t="s">
        <v>68</v>
      </c>
    </row>
    <row r="3" spans="1:59" x14ac:dyDescent="0.35">
      <c r="A3" s="16">
        <f>A2+1</f>
        <v>2</v>
      </c>
      <c r="B3" s="17" t="s">
        <v>57</v>
      </c>
      <c r="C3" s="17" t="s">
        <v>69</v>
      </c>
      <c r="D3" s="18" t="s">
        <v>70</v>
      </c>
      <c r="E3" s="19">
        <v>44531</v>
      </c>
      <c r="F3" s="20" t="s">
        <v>71</v>
      </c>
      <c r="G3" s="20" t="s">
        <v>72</v>
      </c>
      <c r="H3" s="21" t="s">
        <v>73</v>
      </c>
      <c r="I3" s="21" t="s">
        <v>57</v>
      </c>
      <c r="J3" s="21" t="s">
        <v>63</v>
      </c>
      <c r="K3" s="21" t="s">
        <v>64</v>
      </c>
      <c r="L3" s="21"/>
      <c r="M3" s="21" t="s">
        <v>65</v>
      </c>
      <c r="N3" s="22">
        <v>31</v>
      </c>
      <c r="O3" s="16">
        <v>31</v>
      </c>
      <c r="P3" s="21">
        <v>23893</v>
      </c>
      <c r="Q3" s="21">
        <v>11947</v>
      </c>
      <c r="R3" s="21">
        <v>1600</v>
      </c>
      <c r="S3" s="21">
        <v>1250</v>
      </c>
      <c r="T3" s="21">
        <v>3395</v>
      </c>
      <c r="U3" s="21">
        <v>0</v>
      </c>
      <c r="V3" s="21">
        <v>3500</v>
      </c>
      <c r="W3" s="21">
        <v>2200</v>
      </c>
      <c r="X3" s="21">
        <v>0</v>
      </c>
      <c r="Y3" s="21">
        <v>47785</v>
      </c>
      <c r="Z3" s="21">
        <v>23893</v>
      </c>
      <c r="AA3" s="21">
        <v>11947</v>
      </c>
      <c r="AB3" s="21">
        <v>1600</v>
      </c>
      <c r="AC3" s="21">
        <v>1250</v>
      </c>
      <c r="AD3" s="21">
        <v>3395</v>
      </c>
      <c r="AE3" s="21">
        <v>0</v>
      </c>
      <c r="AF3" s="21">
        <v>3500</v>
      </c>
      <c r="AG3" s="21">
        <v>2200</v>
      </c>
      <c r="AH3" s="21">
        <v>0</v>
      </c>
      <c r="AI3" s="21">
        <v>0</v>
      </c>
      <c r="AJ3" s="21">
        <v>6161</v>
      </c>
      <c r="AK3" s="21">
        <v>53946</v>
      </c>
      <c r="AL3" s="21">
        <v>1800</v>
      </c>
      <c r="AM3" s="21">
        <v>150</v>
      </c>
      <c r="AN3" s="21">
        <v>0</v>
      </c>
      <c r="AO3" s="21">
        <v>264.5</v>
      </c>
      <c r="AP3" s="21">
        <v>2214.5</v>
      </c>
      <c r="AQ3" s="21">
        <v>56160.5</v>
      </c>
      <c r="AR3" s="21">
        <v>1800</v>
      </c>
      <c r="AS3" s="21">
        <v>0</v>
      </c>
      <c r="AT3" s="21">
        <v>200</v>
      </c>
      <c r="AU3" s="21">
        <v>0</v>
      </c>
      <c r="AV3" s="21">
        <v>264.5</v>
      </c>
      <c r="AW3" s="21">
        <v>0</v>
      </c>
      <c r="AX3" s="21">
        <v>2264.5</v>
      </c>
      <c r="AY3" s="21">
        <v>51681</v>
      </c>
      <c r="AZ3" s="23">
        <v>51681.5</v>
      </c>
      <c r="BA3" s="17" t="s">
        <v>66</v>
      </c>
      <c r="BB3" s="17"/>
      <c r="BC3" s="17"/>
      <c r="BD3" s="17"/>
      <c r="BE3" s="17"/>
      <c r="BF3" t="s">
        <v>67</v>
      </c>
      <c r="BG3" t="s">
        <v>68</v>
      </c>
    </row>
    <row r="4" spans="1:59" x14ac:dyDescent="0.35">
      <c r="A4" s="16">
        <f t="shared" ref="A4:A8" si="0">A3+1</f>
        <v>3</v>
      </c>
      <c r="B4" s="17" t="s">
        <v>57</v>
      </c>
      <c r="C4" s="17" t="s">
        <v>74</v>
      </c>
      <c r="D4" s="18" t="s">
        <v>75</v>
      </c>
      <c r="E4" s="19">
        <v>43709</v>
      </c>
      <c r="F4" s="20" t="s">
        <v>71</v>
      </c>
      <c r="G4" s="20" t="s">
        <v>76</v>
      </c>
      <c r="H4" s="21" t="s">
        <v>77</v>
      </c>
      <c r="I4" s="21" t="s">
        <v>57</v>
      </c>
      <c r="J4" s="21" t="s">
        <v>63</v>
      </c>
      <c r="K4" s="21" t="s">
        <v>64</v>
      </c>
      <c r="L4" s="21"/>
      <c r="M4" s="21" t="s">
        <v>65</v>
      </c>
      <c r="N4" s="22">
        <v>31</v>
      </c>
      <c r="O4" s="16">
        <v>31</v>
      </c>
      <c r="P4" s="21">
        <v>16393</v>
      </c>
      <c r="Q4" s="21">
        <v>8197</v>
      </c>
      <c r="R4" s="21">
        <v>1600</v>
      </c>
      <c r="S4" s="21">
        <v>1250</v>
      </c>
      <c r="T4" s="21">
        <v>5345</v>
      </c>
      <c r="U4" s="21">
        <v>0</v>
      </c>
      <c r="V4" s="21">
        <v>0</v>
      </c>
      <c r="W4" s="21">
        <v>0</v>
      </c>
      <c r="X4" s="21">
        <v>0</v>
      </c>
      <c r="Y4" s="21">
        <v>32785</v>
      </c>
      <c r="Z4" s="21">
        <v>16393</v>
      </c>
      <c r="AA4" s="21">
        <v>8197</v>
      </c>
      <c r="AB4" s="21">
        <v>1600</v>
      </c>
      <c r="AC4" s="21">
        <v>1250</v>
      </c>
      <c r="AD4" s="21">
        <v>5345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  <c r="AK4" s="21">
        <v>32785</v>
      </c>
      <c r="AL4" s="21">
        <v>1800</v>
      </c>
      <c r="AM4" s="21">
        <v>150</v>
      </c>
      <c r="AN4" s="21">
        <v>0</v>
      </c>
      <c r="AO4" s="21">
        <v>264.5</v>
      </c>
      <c r="AP4" s="21">
        <v>2214.5</v>
      </c>
      <c r="AQ4" s="21">
        <v>34999.5</v>
      </c>
      <c r="AR4" s="21">
        <v>1800</v>
      </c>
      <c r="AS4" s="21">
        <v>0</v>
      </c>
      <c r="AT4" s="21">
        <v>200</v>
      </c>
      <c r="AU4" s="21">
        <v>0</v>
      </c>
      <c r="AV4" s="21">
        <v>264.5</v>
      </c>
      <c r="AW4" s="21">
        <v>0</v>
      </c>
      <c r="AX4" s="21">
        <v>2264.5</v>
      </c>
      <c r="AY4" s="21">
        <v>30520.5</v>
      </c>
      <c r="AZ4" s="23">
        <v>30520.5</v>
      </c>
      <c r="BA4" s="17" t="s">
        <v>66</v>
      </c>
      <c r="BB4" s="17"/>
      <c r="BC4" s="17"/>
      <c r="BD4" s="17"/>
      <c r="BE4" s="17"/>
      <c r="BF4" t="s">
        <v>67</v>
      </c>
      <c r="BG4" t="s">
        <v>68</v>
      </c>
    </row>
    <row r="5" spans="1:59" x14ac:dyDescent="0.35">
      <c r="A5" s="16">
        <f t="shared" si="0"/>
        <v>4</v>
      </c>
      <c r="B5" s="17" t="s">
        <v>57</v>
      </c>
      <c r="C5" s="17" t="s">
        <v>78</v>
      </c>
      <c r="D5" s="18" t="s">
        <v>79</v>
      </c>
      <c r="E5" s="19">
        <v>43709</v>
      </c>
      <c r="F5" s="20" t="s">
        <v>71</v>
      </c>
      <c r="G5" s="20" t="s">
        <v>80</v>
      </c>
      <c r="H5" s="21" t="s">
        <v>81</v>
      </c>
      <c r="I5" s="21" t="s">
        <v>57</v>
      </c>
      <c r="J5" s="21" t="s">
        <v>63</v>
      </c>
      <c r="K5" s="21" t="s">
        <v>64</v>
      </c>
      <c r="L5" s="21"/>
      <c r="M5" s="21" t="s">
        <v>65</v>
      </c>
      <c r="N5" s="22">
        <v>31</v>
      </c>
      <c r="O5" s="16">
        <v>31</v>
      </c>
      <c r="P5" s="21">
        <v>16525</v>
      </c>
      <c r="Q5" s="21">
        <v>8263</v>
      </c>
      <c r="R5" s="21">
        <v>1600</v>
      </c>
      <c r="S5" s="21">
        <v>1250</v>
      </c>
      <c r="T5" s="21">
        <v>5411</v>
      </c>
      <c r="U5" s="21">
        <v>0</v>
      </c>
      <c r="V5" s="21">
        <v>0</v>
      </c>
      <c r="W5" s="21">
        <v>0</v>
      </c>
      <c r="X5" s="21">
        <v>0</v>
      </c>
      <c r="Y5" s="21">
        <v>33050</v>
      </c>
      <c r="Z5" s="21">
        <v>16525</v>
      </c>
      <c r="AA5" s="21">
        <v>8263</v>
      </c>
      <c r="AB5" s="21">
        <v>1600</v>
      </c>
      <c r="AC5" s="21">
        <v>1250</v>
      </c>
      <c r="AD5" s="21">
        <v>5411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/>
      <c r="AK5" s="21">
        <v>33049</v>
      </c>
      <c r="AL5" s="21">
        <v>1800</v>
      </c>
      <c r="AM5" s="21">
        <v>150</v>
      </c>
      <c r="AN5" s="21">
        <v>0</v>
      </c>
      <c r="AO5" s="21"/>
      <c r="AP5" s="21">
        <v>1950</v>
      </c>
      <c r="AQ5" s="21">
        <v>34999</v>
      </c>
      <c r="AR5" s="21">
        <v>1800</v>
      </c>
      <c r="AS5" s="21">
        <v>0</v>
      </c>
      <c r="AT5" s="21">
        <v>200</v>
      </c>
      <c r="AU5" s="21">
        <v>0</v>
      </c>
      <c r="AV5" s="21"/>
      <c r="AW5" s="21">
        <v>0</v>
      </c>
      <c r="AX5" s="21">
        <v>2000</v>
      </c>
      <c r="AY5" s="21">
        <v>31049</v>
      </c>
      <c r="AZ5" s="23">
        <v>31049</v>
      </c>
      <c r="BA5" s="17" t="s">
        <v>66</v>
      </c>
      <c r="BB5" s="17"/>
      <c r="BC5" s="17"/>
      <c r="BD5" s="17"/>
      <c r="BE5" s="17"/>
      <c r="BF5" t="s">
        <v>67</v>
      </c>
      <c r="BG5" t="s">
        <v>68</v>
      </c>
    </row>
    <row r="6" spans="1:59" x14ac:dyDescent="0.35">
      <c r="A6" s="16">
        <f t="shared" si="0"/>
        <v>5</v>
      </c>
      <c r="B6" s="17" t="s">
        <v>57</v>
      </c>
      <c r="C6" s="17" t="s">
        <v>82</v>
      </c>
      <c r="D6" s="18" t="s">
        <v>83</v>
      </c>
      <c r="E6" s="19">
        <v>44884</v>
      </c>
      <c r="F6" s="20" t="s">
        <v>71</v>
      </c>
      <c r="G6" s="24" t="s">
        <v>72</v>
      </c>
      <c r="H6" s="21" t="s">
        <v>84</v>
      </c>
      <c r="I6" s="21" t="s">
        <v>57</v>
      </c>
      <c r="J6" s="21" t="s">
        <v>63</v>
      </c>
      <c r="K6" s="21" t="s">
        <v>64</v>
      </c>
      <c r="L6" s="21"/>
      <c r="M6" s="21" t="s">
        <v>65</v>
      </c>
      <c r="N6" s="22">
        <v>31</v>
      </c>
      <c r="O6" s="16">
        <v>31</v>
      </c>
      <c r="P6" s="21">
        <v>26525</v>
      </c>
      <c r="Q6" s="21">
        <v>13263</v>
      </c>
      <c r="R6" s="21">
        <v>1600</v>
      </c>
      <c r="S6" s="21">
        <v>1250</v>
      </c>
      <c r="T6" s="21">
        <v>4712</v>
      </c>
      <c r="U6" s="21">
        <v>0</v>
      </c>
      <c r="V6" s="21">
        <v>3500</v>
      </c>
      <c r="W6" s="21">
        <v>2200</v>
      </c>
      <c r="X6" s="21">
        <v>0</v>
      </c>
      <c r="Y6" s="21">
        <v>53050</v>
      </c>
      <c r="Z6" s="21">
        <v>26525</v>
      </c>
      <c r="AA6" s="21">
        <v>13263</v>
      </c>
      <c r="AB6" s="21">
        <v>1600</v>
      </c>
      <c r="AC6" s="21">
        <v>1250</v>
      </c>
      <c r="AD6" s="21">
        <v>4712</v>
      </c>
      <c r="AE6" s="21">
        <v>0</v>
      </c>
      <c r="AF6" s="21">
        <v>3500</v>
      </c>
      <c r="AG6" s="21">
        <v>2200</v>
      </c>
      <c r="AH6" s="21">
        <v>0</v>
      </c>
      <c r="AI6" s="21">
        <v>0</v>
      </c>
      <c r="AJ6" s="21"/>
      <c r="AK6" s="21">
        <v>53050</v>
      </c>
      <c r="AL6" s="21">
        <v>1800</v>
      </c>
      <c r="AM6" s="21">
        <v>150</v>
      </c>
      <c r="AN6" s="21">
        <v>0</v>
      </c>
      <c r="AO6" s="21"/>
      <c r="AP6" s="21">
        <v>1950</v>
      </c>
      <c r="AQ6" s="21">
        <v>55000</v>
      </c>
      <c r="AR6" s="21">
        <v>1800</v>
      </c>
      <c r="AS6" s="21">
        <v>0</v>
      </c>
      <c r="AT6" s="21">
        <v>200</v>
      </c>
      <c r="AU6" s="21">
        <v>0</v>
      </c>
      <c r="AV6" s="21"/>
      <c r="AW6" s="21">
        <v>0</v>
      </c>
      <c r="AX6" s="21">
        <v>2000</v>
      </c>
      <c r="AY6" s="21">
        <v>51050</v>
      </c>
      <c r="AZ6" s="23">
        <v>51050</v>
      </c>
      <c r="BA6" s="17" t="s">
        <v>66</v>
      </c>
      <c r="BB6" s="17"/>
      <c r="BC6" s="17"/>
      <c r="BD6" s="17"/>
      <c r="BE6" s="17"/>
      <c r="BF6" t="s">
        <v>85</v>
      </c>
      <c r="BG6" t="s">
        <v>86</v>
      </c>
    </row>
    <row r="7" spans="1:59" x14ac:dyDescent="0.35">
      <c r="A7" s="16">
        <f t="shared" si="0"/>
        <v>6</v>
      </c>
      <c r="B7" s="17" t="s">
        <v>57</v>
      </c>
      <c r="C7" s="17" t="s">
        <v>87</v>
      </c>
      <c r="D7" s="18" t="s">
        <v>88</v>
      </c>
      <c r="E7" s="19">
        <v>44914</v>
      </c>
      <c r="F7" s="20" t="s">
        <v>71</v>
      </c>
      <c r="G7" s="20" t="s">
        <v>76</v>
      </c>
      <c r="H7" s="21" t="s">
        <v>89</v>
      </c>
      <c r="I7" s="21" t="s">
        <v>57</v>
      </c>
      <c r="J7" s="21" t="s">
        <v>63</v>
      </c>
      <c r="K7" s="21" t="s">
        <v>64</v>
      </c>
      <c r="L7" s="21"/>
      <c r="M7" s="21" t="s">
        <v>65</v>
      </c>
      <c r="N7" s="22">
        <v>27</v>
      </c>
      <c r="O7" s="16">
        <v>31</v>
      </c>
      <c r="P7" s="21">
        <f t="shared" ref="P7" si="1">ROUND(Y7*50%,0)</f>
        <v>18000</v>
      </c>
      <c r="Q7" s="21">
        <f t="shared" ref="Q7" si="2">ROUND(P7*50%,0)</f>
        <v>9000</v>
      </c>
      <c r="R7" s="21">
        <v>1600</v>
      </c>
      <c r="S7" s="21">
        <v>1250</v>
      </c>
      <c r="T7" s="21">
        <f>ROUND(P7-Q7-R7-S7-U7-V7-W7-X7,0)</f>
        <v>6150</v>
      </c>
      <c r="U7" s="21"/>
      <c r="V7" s="21"/>
      <c r="W7" s="21"/>
      <c r="X7" s="21"/>
      <c r="Y7" s="21">
        <v>36000</v>
      </c>
      <c r="Z7" s="21">
        <f t="shared" ref="Z7" si="3">ROUND(P7*N7/O7,0)</f>
        <v>15677</v>
      </c>
      <c r="AA7" s="21">
        <f t="shared" ref="AA7" si="4">ROUND(Q7*N7/O7,0)</f>
        <v>7839</v>
      </c>
      <c r="AB7" s="21">
        <f t="shared" ref="AB7" si="5">ROUND(R7*N7/O7,0)</f>
        <v>1394</v>
      </c>
      <c r="AC7" s="21">
        <f t="shared" ref="AC7" si="6">ROUND(S7*N7/O7,0)</f>
        <v>1089</v>
      </c>
      <c r="AD7" s="21">
        <f t="shared" ref="AD7" si="7">ROUND(T7*N7/O7,0)</f>
        <v>5356</v>
      </c>
      <c r="AE7" s="21">
        <f t="shared" ref="AE7" si="8">ROUND(U7*N7/O7,0)</f>
        <v>0</v>
      </c>
      <c r="AF7" s="21">
        <f t="shared" ref="AF7" si="9">ROUND(V7*N7/O7,0)</f>
        <v>0</v>
      </c>
      <c r="AG7" s="21">
        <f t="shared" ref="AG7" si="10">ROUND(W7*N7/O7,0)</f>
        <v>0</v>
      </c>
      <c r="AH7" s="21">
        <f t="shared" ref="AH7" si="11">ROUND(X7*N7/O7,0)</f>
        <v>0</v>
      </c>
      <c r="AI7" s="21">
        <v>0</v>
      </c>
      <c r="AJ7" s="21"/>
      <c r="AK7" s="21">
        <f t="shared" ref="AK7" si="12">SUM(Z7:AI7)</f>
        <v>31355</v>
      </c>
      <c r="AL7" s="21"/>
      <c r="AM7" s="21"/>
      <c r="AN7" s="21">
        <f>IF(Y7&gt;=21000,0,Y7*3.25%)</f>
        <v>0</v>
      </c>
      <c r="AO7" s="21"/>
      <c r="AP7" s="21">
        <f t="shared" ref="AP7" si="13">SUM(AL7:AO7)</f>
        <v>0</v>
      </c>
      <c r="AQ7" s="21">
        <f t="shared" ref="AQ7" si="14">AK7+AP7</f>
        <v>31355</v>
      </c>
      <c r="AR7" s="21"/>
      <c r="AS7" s="21">
        <f>IF(Y7&gt;=21000,0,Y7*0.75%)</f>
        <v>0</v>
      </c>
      <c r="AT7" s="21">
        <f>IF(Y7&lt;10001,175,IF(Y7&gt;10000,200))</f>
        <v>200</v>
      </c>
      <c r="AU7" s="21">
        <v>0</v>
      </c>
      <c r="AV7" s="21"/>
      <c r="AW7" s="21">
        <v>0</v>
      </c>
      <c r="AX7" s="21">
        <f t="shared" ref="AX7" si="15">SUM(AR7:AW7)</f>
        <v>200</v>
      </c>
      <c r="AY7" s="21">
        <f t="shared" ref="AY7" si="16">AK7-AX7</f>
        <v>31155</v>
      </c>
      <c r="AZ7" s="23">
        <f t="shared" ref="AZ7" si="17">AY7</f>
        <v>31155</v>
      </c>
      <c r="BA7" s="17" t="s">
        <v>66</v>
      </c>
      <c r="BB7" s="17"/>
      <c r="BC7" s="17"/>
      <c r="BD7" s="17"/>
      <c r="BE7" s="17"/>
      <c r="BF7" t="s">
        <v>67</v>
      </c>
      <c r="BG7" t="s">
        <v>68</v>
      </c>
    </row>
    <row r="8" spans="1:59" x14ac:dyDescent="0.35">
      <c r="A8" s="16">
        <f t="shared" si="0"/>
        <v>7</v>
      </c>
      <c r="B8" s="17" t="s">
        <v>90</v>
      </c>
      <c r="C8" s="17" t="s">
        <v>91</v>
      </c>
      <c r="D8" s="18" t="s">
        <v>92</v>
      </c>
      <c r="E8" s="19">
        <v>43818</v>
      </c>
      <c r="F8" s="20" t="s">
        <v>71</v>
      </c>
      <c r="G8" s="25" t="s">
        <v>93</v>
      </c>
      <c r="H8" s="21" t="s">
        <v>94</v>
      </c>
      <c r="I8" s="21" t="s">
        <v>90</v>
      </c>
      <c r="J8" s="21" t="s">
        <v>63</v>
      </c>
      <c r="K8" s="21" t="s">
        <v>64</v>
      </c>
      <c r="L8" s="21"/>
      <c r="M8" s="21" t="s">
        <v>65</v>
      </c>
      <c r="N8" s="22">
        <v>31</v>
      </c>
      <c r="O8" s="16">
        <v>31</v>
      </c>
      <c r="P8" s="21">
        <v>24812</v>
      </c>
      <c r="Q8" s="21">
        <v>12406</v>
      </c>
      <c r="R8" s="21">
        <v>1600</v>
      </c>
      <c r="S8" s="21">
        <v>1250</v>
      </c>
      <c r="T8" s="21">
        <v>9555</v>
      </c>
      <c r="U8" s="21">
        <v>0</v>
      </c>
      <c r="V8" s="21">
        <v>0</v>
      </c>
      <c r="W8" s="21">
        <v>0</v>
      </c>
      <c r="X8" s="21">
        <v>0</v>
      </c>
      <c r="Y8" s="21">
        <v>49623</v>
      </c>
      <c r="Z8" s="21">
        <v>24812</v>
      </c>
      <c r="AA8" s="21">
        <v>12406</v>
      </c>
      <c r="AB8" s="21">
        <v>1600</v>
      </c>
      <c r="AC8" s="21">
        <v>1250</v>
      </c>
      <c r="AD8" s="21">
        <v>9555</v>
      </c>
      <c r="AE8" s="21"/>
      <c r="AF8" s="21"/>
      <c r="AG8" s="21"/>
      <c r="AH8" s="21"/>
      <c r="AI8" s="21">
        <v>10000</v>
      </c>
      <c r="AJ8" s="21"/>
      <c r="AK8" s="21">
        <v>59623</v>
      </c>
      <c r="AL8" s="21">
        <v>0</v>
      </c>
      <c r="AM8" s="21">
        <v>0</v>
      </c>
      <c r="AN8" s="21">
        <v>0</v>
      </c>
      <c r="AO8" s="21">
        <v>377</v>
      </c>
      <c r="AP8" s="21">
        <v>377</v>
      </c>
      <c r="AQ8" s="21">
        <v>60000</v>
      </c>
      <c r="AR8" s="21">
        <v>0</v>
      </c>
      <c r="AS8" s="21">
        <v>0</v>
      </c>
      <c r="AT8" s="21">
        <v>0</v>
      </c>
      <c r="AU8" s="23">
        <v>5962</v>
      </c>
      <c r="AV8" s="21">
        <v>377</v>
      </c>
      <c r="AW8" s="21">
        <v>0</v>
      </c>
      <c r="AX8" s="21">
        <v>6339</v>
      </c>
      <c r="AY8" s="21">
        <v>53284</v>
      </c>
      <c r="AZ8" s="23">
        <v>53284</v>
      </c>
      <c r="BA8" s="17" t="s">
        <v>66</v>
      </c>
      <c r="BB8" s="17"/>
      <c r="BC8" s="17"/>
      <c r="BD8" s="17"/>
      <c r="BE8" s="17"/>
      <c r="BF8" t="s">
        <v>67</v>
      </c>
      <c r="BG8" t="s">
        <v>68</v>
      </c>
    </row>
  </sheetData>
  <conditionalFormatting sqref="D1:D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Karishma</cp:lastModifiedBy>
  <dcterms:created xsi:type="dcterms:W3CDTF">2023-02-17T14:01:23Z</dcterms:created>
  <dcterms:modified xsi:type="dcterms:W3CDTF">2023-02-17T14:12:28Z</dcterms:modified>
</cp:coreProperties>
</file>