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hma\AppData\Local\Microsoft\Windows\INetCache\Content.Outlook\0VDNWMW1\"/>
    </mc:Choice>
  </mc:AlternateContent>
  <xr:revisionPtr revIDLastSave="0" documentId="8_{325C4A42-0441-4E60-A39B-B7E947F94AF8}" xr6:coauthVersionLast="47" xr6:coauthVersionMax="47" xr10:uidLastSave="{00000000-0000-0000-0000-000000000000}"/>
  <bookViews>
    <workbookView xWindow="-110" yWindow="-110" windowWidth="19420" windowHeight="10300" xr2:uid="{DDB45531-D0BC-4B69-983F-DE427A2A4E36}"/>
  </bookViews>
  <sheets>
    <sheet name="Sheet1" sheetId="1" r:id="rId1"/>
  </sheets>
  <definedNames>
    <definedName name="_xlnm._FilterDatabase" localSheetId="0" hidden="1">Sheet1!$A$1:$BF$115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C2" i="1"/>
  <c r="AB2" i="1"/>
  <c r="P2" i="1"/>
  <c r="Z2" i="1" s="1"/>
  <c r="AO18" i="1"/>
  <c r="AH18" i="1"/>
  <c r="AG18" i="1"/>
  <c r="AF18" i="1"/>
  <c r="AE18" i="1"/>
  <c r="AC18" i="1"/>
  <c r="AB18" i="1"/>
  <c r="Y18" i="1"/>
  <c r="P18" i="1"/>
  <c r="AS108" i="1"/>
  <c r="AR108" i="1"/>
  <c r="AM108" i="1"/>
  <c r="AH108" i="1"/>
  <c r="AG108" i="1"/>
  <c r="AF108" i="1"/>
  <c r="AE108" i="1"/>
  <c r="AC108" i="1"/>
  <c r="AB108" i="1"/>
  <c r="P108" i="1"/>
  <c r="Z108" i="1" s="1"/>
  <c r="AS113" i="1"/>
  <c r="AH113" i="1"/>
  <c r="AG113" i="1"/>
  <c r="AF113" i="1"/>
  <c r="AE113" i="1"/>
  <c r="AC113" i="1"/>
  <c r="AB113" i="1"/>
  <c r="P113" i="1"/>
  <c r="Z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Q2" i="1" l="1"/>
  <c r="AL2" i="1"/>
  <c r="AK2" i="1"/>
  <c r="Q2" i="1"/>
  <c r="AA2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Z18" i="1"/>
  <c r="Q18" i="1"/>
  <c r="AA18" i="1" s="1"/>
  <c r="Q113" i="1"/>
  <c r="AA113" i="1" s="1"/>
  <c r="AQ108" i="1"/>
  <c r="AW108" i="1" s="1"/>
  <c r="AL108" i="1"/>
  <c r="AK108" i="1"/>
  <c r="Q108" i="1"/>
  <c r="AA108" i="1" s="1"/>
  <c r="T108" i="1"/>
  <c r="AD108" i="1" s="1"/>
  <c r="T2" i="1" l="1"/>
  <c r="AD2" i="1" s="1"/>
  <c r="AJ2" i="1" s="1"/>
  <c r="T18" i="1"/>
  <c r="AD18" i="1" s="1"/>
  <c r="AJ18" i="1" s="1"/>
  <c r="AO108" i="1"/>
  <c r="AJ108" i="1"/>
  <c r="AX108" i="1" s="1"/>
  <c r="AY108" i="1" s="1"/>
  <c r="T113" i="1"/>
  <c r="AD113" i="1" s="1"/>
  <c r="AJ113" i="1" s="1"/>
  <c r="AR113" i="1" s="1"/>
  <c r="AW113" i="1" s="1"/>
  <c r="AX113" i="1" s="1"/>
  <c r="AY113" i="1" s="1"/>
  <c r="AR2" i="1" l="1"/>
  <c r="AM2" i="1"/>
  <c r="AO2" i="1" s="1"/>
  <c r="AP2" i="1" s="1"/>
  <c r="AS2" i="1"/>
  <c r="AP18" i="1"/>
  <c r="AS18" i="1"/>
  <c r="AW18" i="1" s="1"/>
  <c r="AX18" i="1" s="1"/>
  <c r="AY18" i="1" s="1"/>
  <c r="AP108" i="1"/>
  <c r="AM113" i="1"/>
  <c r="AO113" i="1" s="1"/>
  <c r="AP113" i="1" s="1"/>
  <c r="AW2" i="1" l="1"/>
  <c r="AX2" i="1" s="1"/>
  <c r="AY2" i="1" s="1"/>
</calcChain>
</file>

<file path=xl/sharedStrings.xml><?xml version="1.0" encoding="utf-8"?>
<sst xmlns="http://schemas.openxmlformats.org/spreadsheetml/2006/main" count="1474" uniqueCount="338">
  <si>
    <t>Sr.No</t>
  </si>
  <si>
    <t>CAT</t>
  </si>
  <si>
    <t>Emp. Code</t>
  </si>
  <si>
    <t>Employee Name</t>
  </si>
  <si>
    <t>DOJ</t>
  </si>
  <si>
    <t>Location</t>
  </si>
  <si>
    <t>Department</t>
  </si>
  <si>
    <t>Designation</t>
  </si>
  <si>
    <t>Sub</t>
  </si>
  <si>
    <t>Sub Department</t>
  </si>
  <si>
    <t>Fixed Pay/ Variable Pay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</si>
  <si>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</si>
  <si>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</si>
  <si>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</si>
  <si>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</si>
  <si>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</si>
  <si>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</si>
  <si>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</si>
  <si>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>CCA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</si>
  <si>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</si>
  <si>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</si>
  <si>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</si>
  <si>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</si>
  <si>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</si>
  <si>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</si>
  <si>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</si>
  <si>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</si>
  <si>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</si>
  <si>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>Earned CCA</t>
  </si>
  <si>
    <t>Earned LTA</t>
  </si>
  <si>
    <t>Earned Books &amp; Periodical Allowance</t>
  </si>
  <si>
    <t>Earned Meal Allowance</t>
  </si>
  <si>
    <t>Earned Maid Allowance</t>
  </si>
  <si>
    <t>Incentive</t>
  </si>
  <si>
    <t>Earned Gross Salary</t>
  </si>
  <si>
    <t>PF Employer (12%)</t>
  </si>
  <si>
    <t>PF Admin Charges (1%)</t>
  </si>
  <si>
    <t>ESIC Employer (3.25%)</t>
  </si>
  <si>
    <t>Employer Insurance Premium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</si>
  <si>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</si>
  <si>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</si>
  <si>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</si>
  <si>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</si>
  <si>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</si>
  <si>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</si>
  <si>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</si>
  <si>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Other Deduction</t>
  </si>
  <si>
    <t>Total Deduction (Employee)</t>
  </si>
  <si>
    <t>Net Salary</t>
  </si>
  <si>
    <t>Paid Salary</t>
  </si>
  <si>
    <t>UnPaid Salary</t>
  </si>
  <si>
    <t>Date of Payement</t>
  </si>
  <si>
    <t>Bank Name</t>
  </si>
  <si>
    <t>Transaction ID</t>
  </si>
  <si>
    <t>Remarks</t>
  </si>
  <si>
    <t>Q</t>
  </si>
  <si>
    <t>ERB/FTE</t>
  </si>
  <si>
    <t>ERBP100104</t>
  </si>
  <si>
    <t>Shradhha Zapnakar</t>
  </si>
  <si>
    <t>Mumbai</t>
  </si>
  <si>
    <t>Home Loan</t>
  </si>
  <si>
    <t xml:space="preserve">Backend Executive </t>
  </si>
  <si>
    <t>ERB</t>
  </si>
  <si>
    <t>Fixed Pay</t>
  </si>
  <si>
    <t>Active</t>
  </si>
  <si>
    <t>Unpaid</t>
  </si>
  <si>
    <t>A</t>
  </si>
  <si>
    <t>0 - 20K</t>
  </si>
  <si>
    <t>ERB/FTC</t>
  </si>
  <si>
    <t>Delhi</t>
  </si>
  <si>
    <t>Telecaller</t>
  </si>
  <si>
    <t>ERBP100059</t>
  </si>
  <si>
    <t>Vivek Jaiswal</t>
  </si>
  <si>
    <t>MLB</t>
  </si>
  <si>
    <t>Operations Executive</t>
  </si>
  <si>
    <t>ERBP100112</t>
  </si>
  <si>
    <t>Naazneen Shaikh</t>
  </si>
  <si>
    <t>ERBP100110</t>
  </si>
  <si>
    <t>Drashti Rathod</t>
  </si>
  <si>
    <t>ERBP100015</t>
  </si>
  <si>
    <t>Ashwini Kakade</t>
  </si>
  <si>
    <t>Pune</t>
  </si>
  <si>
    <t xml:space="preserve">Credit Card </t>
  </si>
  <si>
    <t>Zonal Head</t>
  </si>
  <si>
    <t>ERBP100010</t>
  </si>
  <si>
    <t>Meena Sarwagod</t>
  </si>
  <si>
    <t>Backend Operations</t>
  </si>
  <si>
    <t>ERBP100052</t>
  </si>
  <si>
    <t>Ranita Warakpam</t>
  </si>
  <si>
    <t>ERBP100026</t>
  </si>
  <si>
    <t>Pavan Sail</t>
  </si>
  <si>
    <t xml:space="preserve">Insurance </t>
  </si>
  <si>
    <t>Common</t>
  </si>
  <si>
    <t>ERBP100070</t>
  </si>
  <si>
    <t>Slan Hillary Carvalho</t>
  </si>
  <si>
    <t>ERBP100111</t>
  </si>
  <si>
    <t>Muskan Choudhary</t>
  </si>
  <si>
    <t>CLC100048</t>
  </si>
  <si>
    <t>Divya Bhanushali</t>
  </si>
  <si>
    <t>ERBP100103</t>
  </si>
  <si>
    <t>Sachin Mishra</t>
  </si>
  <si>
    <t>ERBP100116</t>
  </si>
  <si>
    <t>Viraj Malgundkar</t>
  </si>
  <si>
    <t>ERBP100017</t>
  </si>
  <si>
    <t>Mansi Palkar</t>
  </si>
  <si>
    <t>ERBP100029</t>
  </si>
  <si>
    <t>Pankaj Jaiswar</t>
  </si>
  <si>
    <t>ERBP100115</t>
  </si>
  <si>
    <t>Stotra Bhatia</t>
  </si>
  <si>
    <t>TML/FTE</t>
  </si>
  <si>
    <t>TMLP10002</t>
  </si>
  <si>
    <t>Akash Singh</t>
  </si>
  <si>
    <t>Field Executive</t>
  </si>
  <si>
    <t>TML</t>
  </si>
  <si>
    <t>ERBP100260</t>
  </si>
  <si>
    <t xml:space="preserve">Praveen Kumar </t>
  </si>
  <si>
    <t xml:space="preserve">Noida </t>
  </si>
  <si>
    <t xml:space="preserve">Sales Manager </t>
  </si>
  <si>
    <t>ERBP100261</t>
  </si>
  <si>
    <t>Deepika Kapoor</t>
  </si>
  <si>
    <t>ERBP100220</t>
  </si>
  <si>
    <t>Aman Khan</t>
  </si>
  <si>
    <t>Admin</t>
  </si>
  <si>
    <t>Accounts Executive</t>
  </si>
  <si>
    <t>ERBP100252</t>
  </si>
  <si>
    <t>Rohit B. Pal</t>
  </si>
  <si>
    <t>Finance</t>
  </si>
  <si>
    <t>ERBP100339</t>
  </si>
  <si>
    <t xml:space="preserve">Unnati Patade </t>
  </si>
  <si>
    <t>Accounts Execut</t>
  </si>
  <si>
    <t>ERBP100328</t>
  </si>
  <si>
    <t>Sushant Ingale</t>
  </si>
  <si>
    <t>Aurangabad</t>
  </si>
  <si>
    <t>Sales Manager</t>
  </si>
  <si>
    <t>ERBP100330</t>
  </si>
  <si>
    <t>Sachin Huse</t>
  </si>
  <si>
    <t>ERBC100114</t>
  </si>
  <si>
    <t xml:space="preserve">Priyanka Chakraborty </t>
  </si>
  <si>
    <t xml:space="preserve">Kolkata </t>
  </si>
  <si>
    <t>In House PNL</t>
  </si>
  <si>
    <t>ERBP100386</t>
  </si>
  <si>
    <t>Ramesh Dhandar</t>
  </si>
  <si>
    <t>Tech</t>
  </si>
  <si>
    <t xml:space="preserve">Business Analyst </t>
  </si>
  <si>
    <t>ERBP100384</t>
  </si>
  <si>
    <t>Suraj Soni</t>
  </si>
  <si>
    <t>Data Analyst</t>
  </si>
  <si>
    <t>ERBP100385</t>
  </si>
  <si>
    <t>Harsh Shah</t>
  </si>
  <si>
    <t>ERBT00024</t>
  </si>
  <si>
    <t>Hrutik Jadhav</t>
  </si>
  <si>
    <t>System Analyst</t>
  </si>
  <si>
    <t>ERBC100112</t>
  </si>
  <si>
    <t>Sangeeta Verma</t>
  </si>
  <si>
    <t>Jaipur</t>
  </si>
  <si>
    <t>Sales Lead</t>
  </si>
  <si>
    <t>ERBP100257</t>
  </si>
  <si>
    <t xml:space="preserve">Amit Kumar Verma </t>
  </si>
  <si>
    <t>ERBC100135</t>
  </si>
  <si>
    <t>Mohanapriya Murugan</t>
  </si>
  <si>
    <t>ERBC100136</t>
  </si>
  <si>
    <t>Ruchika Aastkar</t>
  </si>
  <si>
    <t>IMS- Accounts Executive</t>
  </si>
  <si>
    <t>Classic/FTE</t>
  </si>
  <si>
    <t>CLC100014</t>
  </si>
  <si>
    <t>Simran Chauhan</t>
  </si>
  <si>
    <t>HR</t>
  </si>
  <si>
    <t>Hr Executive</t>
  </si>
  <si>
    <t>Classic</t>
  </si>
  <si>
    <t>CLC100022</t>
  </si>
  <si>
    <t>Kritika Singh</t>
  </si>
  <si>
    <t>CLC100101</t>
  </si>
  <si>
    <t>Pooja</t>
  </si>
  <si>
    <t>NA</t>
  </si>
  <si>
    <t>Chandigarh</t>
  </si>
  <si>
    <t>Call Centre - Classic</t>
  </si>
  <si>
    <t>CLC100102</t>
  </si>
  <si>
    <t>Fariya Tamboli</t>
  </si>
  <si>
    <t>CLC100001</t>
  </si>
  <si>
    <t>Meera Sagale</t>
  </si>
  <si>
    <t>CLC100002</t>
  </si>
  <si>
    <t>Tejaswini Rathod</t>
  </si>
  <si>
    <t>CLC100129</t>
  </si>
  <si>
    <t>Arjun Kamble</t>
  </si>
  <si>
    <t>CLC100009</t>
  </si>
  <si>
    <t>Juhi Singh</t>
  </si>
  <si>
    <t>CLC100103</t>
  </si>
  <si>
    <t>Prashant Dubey</t>
  </si>
  <si>
    <t>CLC100010</t>
  </si>
  <si>
    <t>Shruti Chaubey</t>
  </si>
  <si>
    <t>CLC100104</t>
  </si>
  <si>
    <t>Sushmita Singh</t>
  </si>
  <si>
    <t>CLC100011</t>
  </si>
  <si>
    <t>Shubham Singh</t>
  </si>
  <si>
    <t>CLC100012</t>
  </si>
  <si>
    <t xml:space="preserve">Deepak M Sharma </t>
  </si>
  <si>
    <t>CLC100105</t>
  </si>
  <si>
    <t>Adarsh Mishra</t>
  </si>
  <si>
    <t>CLC100107</t>
  </si>
  <si>
    <t>Prashant Waje</t>
  </si>
  <si>
    <t>CLC100113</t>
  </si>
  <si>
    <t>Anuj Chaurisya</t>
  </si>
  <si>
    <t>CLC100130</t>
  </si>
  <si>
    <t>Karan Tiwari</t>
  </si>
  <si>
    <t>CLC100131</t>
  </si>
  <si>
    <t>Omkar Pawar</t>
  </si>
  <si>
    <t>CLC100128</t>
  </si>
  <si>
    <t>Rajan Singh</t>
  </si>
  <si>
    <t>CLC100132</t>
  </si>
  <si>
    <t>Posenjit</t>
  </si>
  <si>
    <t>Kolkata</t>
  </si>
  <si>
    <t>CLC100133</t>
  </si>
  <si>
    <t>Devendra Yadav</t>
  </si>
  <si>
    <t>CLC100134</t>
  </si>
  <si>
    <t>Shilpi</t>
  </si>
  <si>
    <t>CLC100135</t>
  </si>
  <si>
    <t>Bhawna</t>
  </si>
  <si>
    <t>CLC100137</t>
  </si>
  <si>
    <t>Sonali</t>
  </si>
  <si>
    <t>CLC100138</t>
  </si>
  <si>
    <t>Aarti</t>
  </si>
  <si>
    <t>CLC100139</t>
  </si>
  <si>
    <t>Rashmi</t>
  </si>
  <si>
    <t>CLC100140</t>
  </si>
  <si>
    <t>Jagdish</t>
  </si>
  <si>
    <t>TMLP10003</t>
  </si>
  <si>
    <t>Nadeem Tarkash</t>
  </si>
  <si>
    <t>TMLP10005</t>
  </si>
  <si>
    <t>Fizza Butul</t>
  </si>
  <si>
    <t>Lucknow</t>
  </si>
  <si>
    <t>CLC100141</t>
  </si>
  <si>
    <t>Saroj Kumar Mandal</t>
  </si>
  <si>
    <t>TMLP10010</t>
  </si>
  <si>
    <t>Usha Gore</t>
  </si>
  <si>
    <t xml:space="preserve">Office Maid </t>
  </si>
  <si>
    <t>CLC100142</t>
  </si>
  <si>
    <t>Ramashankar Paswan</t>
  </si>
  <si>
    <t>TMLP10011</t>
  </si>
  <si>
    <t>Mukesh Waghela</t>
  </si>
  <si>
    <t>Office Boy</t>
  </si>
  <si>
    <t>Office Driver</t>
  </si>
  <si>
    <t>ERBT00010</t>
  </si>
  <si>
    <t>Niharika Girish Bhende</t>
  </si>
  <si>
    <t>ERBT00011</t>
  </si>
  <si>
    <t>Nilay Nitish Gaitonde</t>
  </si>
  <si>
    <t>ERBT00012</t>
  </si>
  <si>
    <t>Anirbaan Siddhartha Ghatak</t>
  </si>
  <si>
    <t>ERBT00013</t>
  </si>
  <si>
    <t>Vihaan Prashant Jadhav</t>
  </si>
  <si>
    <t>ERBT00014</t>
  </si>
  <si>
    <t>Parth Ravi Jain</t>
  </si>
  <si>
    <t>ERBT00015</t>
  </si>
  <si>
    <t>Krisha Samir Joshi</t>
  </si>
  <si>
    <t>ERBT00016</t>
  </si>
  <si>
    <t>Satyajeet Pradeep Kadu</t>
  </si>
  <si>
    <t>ERBT00017</t>
  </si>
  <si>
    <t>Tanay  Kelkar</t>
  </si>
  <si>
    <t>ERBT00018</t>
  </si>
  <si>
    <t>Aakash Rajesh Nanda</t>
  </si>
  <si>
    <t>ERBT00019</t>
  </si>
  <si>
    <t>Hasshya Vaibhav Shah</t>
  </si>
  <si>
    <t>ERBT00020</t>
  </si>
  <si>
    <t>Harshi Jayesh Shah</t>
  </si>
  <si>
    <t>ERBT00021</t>
  </si>
  <si>
    <t>Darshil Anish Shah</t>
  </si>
  <si>
    <t>ERBT00022</t>
  </si>
  <si>
    <t>Devanshu Maheshwari</t>
  </si>
  <si>
    <t>ERBT00023</t>
  </si>
  <si>
    <t>Krish Sandeep Mehta</t>
  </si>
  <si>
    <t>ERBPP0003</t>
  </si>
  <si>
    <t>Jinesh Rathod</t>
  </si>
  <si>
    <t>Legal</t>
  </si>
  <si>
    <t>Assistant -Legal</t>
  </si>
  <si>
    <t>ERBP100084</t>
  </si>
  <si>
    <t>Siddhi Nitish Varadkar</t>
  </si>
  <si>
    <t>Sandhya</t>
  </si>
  <si>
    <t>Anjali</t>
  </si>
  <si>
    <t>CLC100143</t>
  </si>
  <si>
    <t>Anupreet</t>
  </si>
  <si>
    <t>CLC100144</t>
  </si>
  <si>
    <t>Ravi</t>
  </si>
  <si>
    <t>CLC100145</t>
  </si>
  <si>
    <t>Sumit Mandal</t>
  </si>
  <si>
    <t>CLC100146</t>
  </si>
  <si>
    <t>Avinash Sharma</t>
  </si>
  <si>
    <t>CLC100147</t>
  </si>
  <si>
    <t>Akash Sagar</t>
  </si>
  <si>
    <t>CLC100148</t>
  </si>
  <si>
    <t>Danish Mirza</t>
  </si>
  <si>
    <t>ERBC100032</t>
  </si>
  <si>
    <t>SHAMINA PRAVIN</t>
  </si>
  <si>
    <t>ERBP100378</t>
  </si>
  <si>
    <t>GOPAL SAGAR</t>
  </si>
  <si>
    <t xml:space="preserve">Account Manager </t>
  </si>
  <si>
    <t>CLC100149</t>
  </si>
  <si>
    <t>Sanjay Yadav</t>
  </si>
  <si>
    <t>ERBC100148</t>
  </si>
  <si>
    <t>Sunny Singh</t>
  </si>
  <si>
    <t>Trilok</t>
  </si>
  <si>
    <t>Sandeep Kumar</t>
  </si>
  <si>
    <t>Kavita Shelar</t>
  </si>
  <si>
    <t>Sharid Khan</t>
  </si>
  <si>
    <t>Adnan Syed</t>
  </si>
  <si>
    <t>MEHBOOB ALI</t>
  </si>
  <si>
    <t>MUSKHAN</t>
  </si>
  <si>
    <t>Preeti Chauhan</t>
  </si>
  <si>
    <t>ISMAIL RAZA</t>
  </si>
  <si>
    <t>ANJUM ANASHRI</t>
  </si>
  <si>
    <t>RAJANI KUMARI</t>
  </si>
  <si>
    <t>SHIFA IQBAL</t>
  </si>
  <si>
    <t>ERBP100072</t>
  </si>
  <si>
    <t>Sharad Yadav</t>
  </si>
  <si>
    <t>B</t>
  </si>
  <si>
    <t>21K - 30K</t>
  </si>
  <si>
    <t xml:space="preserve">Arvind Yadav </t>
  </si>
  <si>
    <t>ERBP100174</t>
  </si>
  <si>
    <t>Ruchi Singh</t>
  </si>
  <si>
    <t>Assistant HR Manager</t>
  </si>
  <si>
    <t>ERBP100155</t>
  </si>
  <si>
    <t>Bhavesh Parmar</t>
  </si>
  <si>
    <t>Location Head -Mumbai</t>
  </si>
  <si>
    <t>Hold</t>
  </si>
  <si>
    <t>C</t>
  </si>
  <si>
    <t>31k - 50K</t>
  </si>
  <si>
    <t>ERBP100056</t>
  </si>
  <si>
    <t>Aman Panwar</t>
  </si>
  <si>
    <t>Marketing</t>
  </si>
  <si>
    <t xml:space="preserve">Assistant Marketing Manager </t>
  </si>
  <si>
    <t>ERBP100006</t>
  </si>
  <si>
    <t>Ashika More</t>
  </si>
  <si>
    <t>TT/FTE</t>
  </si>
  <si>
    <t>TTP100002</t>
  </si>
  <si>
    <t>Sayali Kadav</t>
  </si>
  <si>
    <t>Operations Manager</t>
  </si>
  <si>
    <t>ERBP100322</t>
  </si>
  <si>
    <t xml:space="preserve">Nitin Mahadik </t>
  </si>
  <si>
    <t>Operations  Analyst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</si>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</sst>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1" fontId="2" fillId="7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164" fontId="3" fillId="0" borderId="1" xfId="1" applyNumberFormat="1" applyFont="1" applyFill="1" applyBorder="1" applyAlignment="1">
      <alignment horizontal="left" vertical="center"/>
    </xf>
    <xf numFmtId="164" fontId="1" fillId="0" borderId="1" xfId="1" applyNumberFormat="1" applyFont="1" applyFill="1" applyBorder="1" applyAlignment="1"/>
    <xf numFmtId="164" fontId="1" fillId="0" borderId="1" xfId="1" applyNumberFormat="1" applyFont="1" applyFill="1" applyBorder="1"/>
    <xf numFmtId="164" fontId="3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3" xfId="0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5" fillId="0" borderId="1" xfId="0" applyFont="1" applyBorder="1"/>
    <xf numFmtId="164" fontId="0" fillId="0" borderId="1" xfId="1" applyNumberFormat="1" applyFont="1" applyBorder="1"/>
    <xf numFmtId="15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DD39-AF1F-4D70-8281-F1BD90C78EA5}">
  <dimension ref="A1:BF115"/>
  <sheetViews>
    <sheetView tabSelected="1" workbookViewId="0"/>
  </sheetViews>
  <sheetFormatPr defaultRowHeight="14.5" x14ac:dyDescent="0.35"/>
  <cols>
    <col min="1" max="1" width="5.36328125" bestFit="1" customWidth="1"/>
    <col min="2" max="2" width="10" bestFit="1" customWidth="1"/>
    <col min="3" max="3" width="11.08984375" bestFit="1" customWidth="1"/>
    <col min="4" max="4" width="24.6328125" bestFit="1" customWidth="1"/>
    <col min="5" max="5" width="10.08984375" customWidth="1"/>
    <col min="6" max="6" width="12.26953125" customWidth="1"/>
    <col min="7" max="7" width="11.1796875" customWidth="1"/>
    <col min="8" max="8" width="28" customWidth="1"/>
    <col min="9" max="9" width="7.1796875" customWidth="1"/>
    <col min="10" max="10" width="17.90625" customWidth="1"/>
    <col min="11" max="11" width="9.453125" customWidth="1"/>
    <col min="12" max="12" width="12.6328125" customWidth="1"/>
    <col min="13" max="13" width="6.7265625" customWidth="1"/>
    <col min="14" max="14" width="7.90625" customWidth="1"/>
    <col min="15" max="15" width="5.08984375" customWidth="1"/>
    <col min="16" max="16" width="7.1796875" customWidth="1"/>
    <col min="17" max="17" width="6.1796875" customWidth="1"/>
    <col min="18" max="18" width="8.6328125" customWidth="1"/>
    <col min="19" max="19" width="8.36328125" customWidth="1"/>
    <col min="20" max="20" width="6.1796875" customWidth="1"/>
    <col min="21" max="21" width="4.36328125" customWidth="1"/>
    <col min="22" max="22" width="8.54296875" customWidth="1"/>
    <col min="23" max="24" width="8.36328125" customWidth="1"/>
    <col min="25" max="26" width="7.1796875" customWidth="1"/>
    <col min="27" max="27" width="6.7265625" customWidth="1"/>
    <col min="28" max="28" width="8.6328125" customWidth="1"/>
    <col min="29" max="29" width="8.36328125" customWidth="1"/>
    <col min="30" max="31" width="6.7265625" customWidth="1"/>
    <col min="32" max="32" width="8.54296875" customWidth="1"/>
    <col min="33" max="34" width="8.36328125" customWidth="1"/>
    <col min="35" max="35" width="8.453125" customWidth="1"/>
    <col min="36" max="36" width="7.1796875" customWidth="1"/>
    <col min="37" max="40" width="8.7265625" customWidth="1"/>
    <col min="41" max="41" width="7.90625" customWidth="1"/>
    <col min="42" max="42" width="8.7265625" customWidth="1"/>
    <col min="43" max="43" width="8" customWidth="1"/>
    <col min="44" max="44" width="8.54296875" customWidth="1"/>
    <col min="45" max="45" width="4.7265625" customWidth="1"/>
    <col min="46" max="46" width="6.1796875" customWidth="1"/>
    <col min="47" max="47" width="9.7265625" customWidth="1"/>
    <col min="48" max="48" width="9.26953125" customWidth="1"/>
    <col min="49" max="49" width="14.36328125" customWidth="1"/>
    <col min="50" max="51" width="7.1796875" bestFit="1" customWidth="1"/>
    <col min="52" max="52" width="6.81640625" bestFit="1" customWidth="1"/>
    <col min="53" max="53" width="9.1796875" customWidth="1"/>
    <col min="54" max="54" width="5.7265625" bestFit="1" customWidth="1"/>
    <col min="55" max="55" width="8.453125" bestFit="1" customWidth="1"/>
    <col min="56" max="56" width="8.08984375" bestFit="1" customWidth="1"/>
    <col min="57" max="57" width="2.1796875" bestFit="1" customWidth="1"/>
    <col min="58" max="58" width="6.36328125" bestFit="1" customWidth="1"/>
  </cols>
  <sheetData>
    <row r="1" spans="1:58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9</v>
      </c>
      <c r="M1" s="5" t="s">
        <v>11</v>
      </c>
      <c r="N1" s="6" t="s">
        <v>12</v>
      </c>
      <c r="O1" s="5" t="s">
        <v>13</v>
      </c>
      <c r="P1" s="1" t="s">
        <v>14</v>
      </c>
      <c r="Q1" s="1" t="s">
        <v>15</v>
      </c>
      <c r="R1" s="5" t="s">
        <v>16</v>
      </c>
      <c r="S1" s="5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9" t="s">
        <v>39</v>
      </c>
      <c r="AP1" s="9" t="s">
        <v>40</v>
      </c>
      <c r="AQ1" s="10" t="s">
        <v>41</v>
      </c>
      <c r="AR1" s="10" t="s">
        <v>42</v>
      </c>
      <c r="AS1" s="11" t="s">
        <v>43</v>
      </c>
      <c r="AT1" s="11" t="s">
        <v>44</v>
      </c>
      <c r="AU1" s="10" t="s">
        <v>45</v>
      </c>
      <c r="AV1" s="10" t="s">
        <v>46</v>
      </c>
      <c r="AW1" s="10" t="s">
        <v>47</v>
      </c>
      <c r="AX1" s="12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4" t="s">
        <v>55</v>
      </c>
      <c r="BF1" s="15"/>
    </row>
    <row r="2" spans="1:58" x14ac:dyDescent="0.35">
      <c r="A2" s="16">
        <v>1</v>
      </c>
      <c r="B2" s="17" t="s">
        <v>56</v>
      </c>
      <c r="C2" s="17" t="s">
        <v>57</v>
      </c>
      <c r="D2" s="18" t="s">
        <v>58</v>
      </c>
      <c r="E2" s="19">
        <v>44753</v>
      </c>
      <c r="F2" s="20" t="s">
        <v>59</v>
      </c>
      <c r="G2" s="21" t="s">
        <v>60</v>
      </c>
      <c r="H2" s="22" t="s">
        <v>61</v>
      </c>
      <c r="I2" s="22" t="s">
        <v>62</v>
      </c>
      <c r="J2" s="22" t="s">
        <v>62</v>
      </c>
      <c r="K2" s="22" t="s">
        <v>63</v>
      </c>
      <c r="L2" s="22"/>
      <c r="M2" s="22" t="s">
        <v>64</v>
      </c>
      <c r="N2" s="23">
        <v>31</v>
      </c>
      <c r="O2" s="16">
        <v>31</v>
      </c>
      <c r="P2" s="22">
        <f t="shared" ref="P2" si="0">ROUND(Y2*50%,0)</f>
        <v>4117</v>
      </c>
      <c r="Q2" s="22">
        <f t="shared" ref="Q2" si="1">ROUND(P2*50%,0)</f>
        <v>2059</v>
      </c>
      <c r="R2" s="22"/>
      <c r="S2" s="22">
        <v>1250</v>
      </c>
      <c r="T2" s="22">
        <f t="shared" ref="T2" si="2">ROUND(P2-Q2-R2-S2-U2-V2-W2-X2-1,0)</f>
        <v>807</v>
      </c>
      <c r="U2" s="22">
        <v>0</v>
      </c>
      <c r="V2" s="22">
        <v>0</v>
      </c>
      <c r="W2" s="22">
        <v>0</v>
      </c>
      <c r="X2" s="22">
        <v>0</v>
      </c>
      <c r="Y2" s="22">
        <v>8234</v>
      </c>
      <c r="Z2" s="22">
        <f t="shared" ref="Z2" si="3">ROUND(P2*N2/O2,0)</f>
        <v>4117</v>
      </c>
      <c r="AA2" s="22">
        <f t="shared" ref="AA2" si="4">ROUND(Q2*N2/O2,0)</f>
        <v>2059</v>
      </c>
      <c r="AB2" s="22">
        <f t="shared" ref="AB2" si="5">ROUND(R2*N2/O2,0)</f>
        <v>0</v>
      </c>
      <c r="AC2" s="22">
        <f t="shared" ref="AC2" si="6">ROUND(S2*N2/O2,0)</f>
        <v>1250</v>
      </c>
      <c r="AD2" s="22">
        <f t="shared" ref="AD2" si="7">ROUND(T2*N2/O2,0)</f>
        <v>807</v>
      </c>
      <c r="AE2" s="22">
        <f t="shared" ref="AE2" si="8">ROUND(U2*N2/O2,0)</f>
        <v>0</v>
      </c>
      <c r="AF2" s="22">
        <f t="shared" ref="AF2" si="9">ROUND(V2*N2/O2,0)</f>
        <v>0</v>
      </c>
      <c r="AG2" s="22">
        <f t="shared" ref="AG2" si="10">ROUND(W2*N2/O2,0)</f>
        <v>0</v>
      </c>
      <c r="AH2" s="22">
        <f t="shared" ref="AH2" si="11">ROUND(X2*N2/O2,0)</f>
        <v>0</v>
      </c>
      <c r="AI2" s="22">
        <v>0</v>
      </c>
      <c r="AJ2" s="22">
        <f t="shared" ref="AJ2" si="12">SUM(Z2:AI2)</f>
        <v>8233</v>
      </c>
      <c r="AK2" s="22">
        <f t="shared" ref="AK2" si="13">IF(Z2&gt;=15000,1800,Z2*12%)</f>
        <v>494.03999999999996</v>
      </c>
      <c r="AL2" s="22">
        <f t="shared" ref="AL2" si="14">IF(Z2&gt;=15000,150,Z2*1%)</f>
        <v>41.17</v>
      </c>
      <c r="AM2" s="22">
        <f>IF(AJ2&gt;=21000,0,AJ2*3.25%)</f>
        <v>267.57249999999999</v>
      </c>
      <c r="AN2" s="22">
        <v>264.5</v>
      </c>
      <c r="AO2" s="22">
        <f t="shared" ref="AO2" si="15">SUM(AK2:AN2)</f>
        <v>1067.2824999999998</v>
      </c>
      <c r="AP2" s="22">
        <f t="shared" ref="AP2" si="16">AJ2+AO2</f>
        <v>9300.2824999999993</v>
      </c>
      <c r="AQ2" s="22">
        <f t="shared" ref="AQ2" si="17">IF(Z2&gt;=15000,1800,Z2*12%)</f>
        <v>494.03999999999996</v>
      </c>
      <c r="AR2" s="22">
        <f>IF(AJ2&gt;=21000,0,AJ2*0.75%)</f>
        <v>61.747499999999995</v>
      </c>
      <c r="AS2" s="22">
        <f>IF(AJ2&lt;10001,175,IF(AJ2&gt;10000,200))</f>
        <v>175</v>
      </c>
      <c r="AT2" s="22">
        <v>0</v>
      </c>
      <c r="AU2" s="22">
        <v>264.5</v>
      </c>
      <c r="AV2" s="22">
        <v>0</v>
      </c>
      <c r="AW2" s="22">
        <f>SUM(AQ2:AV2)</f>
        <v>995.28749999999991</v>
      </c>
      <c r="AX2" s="22">
        <f t="shared" ref="AX2" si="18">AJ2-AW2</f>
        <v>7237.7124999999996</v>
      </c>
      <c r="AY2" s="24">
        <f t="shared" ref="AY2" si="19">AX2</f>
        <v>7237.7124999999996</v>
      </c>
      <c r="AZ2" s="17" t="s">
        <v>337</v>
      </c>
      <c r="BA2" s="17"/>
      <c r="BB2" s="17"/>
      <c r="BC2" s="17"/>
      <c r="BD2" s="17"/>
      <c r="BE2" t="s">
        <v>66</v>
      </c>
      <c r="BF2" t="s">
        <v>67</v>
      </c>
    </row>
    <row r="3" spans="1:58" x14ac:dyDescent="0.35">
      <c r="A3" s="16">
        <f>A2+1</f>
        <v>2</v>
      </c>
      <c r="B3" s="17" t="s">
        <v>56</v>
      </c>
      <c r="C3" s="17" t="s">
        <v>71</v>
      </c>
      <c r="D3" s="25" t="s">
        <v>72</v>
      </c>
      <c r="E3" s="19">
        <v>44652</v>
      </c>
      <c r="F3" s="20" t="s">
        <v>59</v>
      </c>
      <c r="G3" s="21" t="s">
        <v>73</v>
      </c>
      <c r="H3" s="22" t="s">
        <v>74</v>
      </c>
      <c r="I3" s="22" t="s">
        <v>62</v>
      </c>
      <c r="J3" s="22" t="s">
        <v>62</v>
      </c>
      <c r="K3" s="22" t="s">
        <v>63</v>
      </c>
      <c r="L3" s="22"/>
      <c r="M3" s="22" t="s">
        <v>64</v>
      </c>
      <c r="N3" s="23">
        <v>27</v>
      </c>
      <c r="O3" s="16">
        <v>31</v>
      </c>
      <c r="P3" s="22">
        <v>7102</v>
      </c>
      <c r="Q3" s="22">
        <v>3551</v>
      </c>
      <c r="R3" s="22">
        <v>1600</v>
      </c>
      <c r="S3" s="22">
        <v>1250</v>
      </c>
      <c r="T3" s="22">
        <v>700</v>
      </c>
      <c r="U3" s="22">
        <v>0</v>
      </c>
      <c r="V3" s="22">
        <v>0</v>
      </c>
      <c r="W3" s="22">
        <v>0</v>
      </c>
      <c r="X3" s="22"/>
      <c r="Y3" s="22">
        <v>14203</v>
      </c>
      <c r="Z3" s="22">
        <v>6186</v>
      </c>
      <c r="AA3" s="22">
        <v>3093</v>
      </c>
      <c r="AB3" s="22">
        <v>1394</v>
      </c>
      <c r="AC3" s="22">
        <v>1089</v>
      </c>
      <c r="AD3" s="22">
        <v>610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12372</v>
      </c>
      <c r="AK3" s="22">
        <v>742.31999999999994</v>
      </c>
      <c r="AL3" s="22">
        <v>61.86</v>
      </c>
      <c r="AM3" s="22">
        <v>402.09000000000003</v>
      </c>
      <c r="AN3" s="22">
        <v>264.5</v>
      </c>
      <c r="AO3" s="22">
        <v>1470.77</v>
      </c>
      <c r="AP3" s="22">
        <v>13842.77</v>
      </c>
      <c r="AQ3" s="22">
        <v>742.31999999999994</v>
      </c>
      <c r="AR3" s="22">
        <v>92.789999999999992</v>
      </c>
      <c r="AS3" s="22">
        <v>200</v>
      </c>
      <c r="AT3" s="22">
        <v>0</v>
      </c>
      <c r="AU3" s="22">
        <v>264.5</v>
      </c>
      <c r="AV3" s="22">
        <v>0</v>
      </c>
      <c r="AW3" s="22">
        <v>1299.6099999999999</v>
      </c>
      <c r="AX3" s="22">
        <v>11072.39</v>
      </c>
      <c r="AY3" s="24">
        <v>11072.39</v>
      </c>
      <c r="AZ3" s="17" t="s">
        <v>65</v>
      </c>
      <c r="BA3" s="17"/>
      <c r="BB3" s="17"/>
      <c r="BC3" s="17"/>
      <c r="BD3" s="17"/>
      <c r="BE3" t="s">
        <v>66</v>
      </c>
      <c r="BF3" t="s">
        <v>67</v>
      </c>
    </row>
    <row r="4" spans="1:58" x14ac:dyDescent="0.35">
      <c r="A4" s="16">
        <f t="shared" ref="A4:A67" si="20">A3+1</f>
        <v>3</v>
      </c>
      <c r="B4" s="17" t="s">
        <v>56</v>
      </c>
      <c r="C4" s="17" t="s">
        <v>75</v>
      </c>
      <c r="D4" s="25" t="s">
        <v>76</v>
      </c>
      <c r="E4" s="19">
        <v>44774</v>
      </c>
      <c r="F4" s="20" t="s">
        <v>59</v>
      </c>
      <c r="G4" s="21" t="s">
        <v>73</v>
      </c>
      <c r="H4" s="22" t="s">
        <v>74</v>
      </c>
      <c r="I4" s="22" t="s">
        <v>62</v>
      </c>
      <c r="J4" s="22" t="s">
        <v>62</v>
      </c>
      <c r="K4" s="22" t="s">
        <v>63</v>
      </c>
      <c r="L4" s="22"/>
      <c r="M4" s="22" t="s">
        <v>64</v>
      </c>
      <c r="N4" s="23">
        <v>29</v>
      </c>
      <c r="O4" s="16">
        <v>31</v>
      </c>
      <c r="P4" s="22">
        <v>5915</v>
      </c>
      <c r="Q4" s="22">
        <v>2958</v>
      </c>
      <c r="R4" s="22">
        <v>1600</v>
      </c>
      <c r="S4" s="22">
        <v>1250</v>
      </c>
      <c r="T4" s="22">
        <v>106</v>
      </c>
      <c r="U4" s="22">
        <v>0</v>
      </c>
      <c r="V4" s="22">
        <v>0</v>
      </c>
      <c r="W4" s="22">
        <v>0</v>
      </c>
      <c r="X4" s="22">
        <v>0</v>
      </c>
      <c r="Y4" s="22">
        <v>11830</v>
      </c>
      <c r="Z4" s="22">
        <v>5533</v>
      </c>
      <c r="AA4" s="22">
        <v>2767</v>
      </c>
      <c r="AB4" s="22">
        <v>1497</v>
      </c>
      <c r="AC4" s="22">
        <v>1169</v>
      </c>
      <c r="AD4" s="22">
        <v>99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11065</v>
      </c>
      <c r="AK4" s="22">
        <v>663.95999999999992</v>
      </c>
      <c r="AL4" s="22">
        <v>55.33</v>
      </c>
      <c r="AM4" s="22">
        <v>359.61250000000001</v>
      </c>
      <c r="AN4" s="22">
        <v>264.5</v>
      </c>
      <c r="AO4" s="22">
        <v>1343.4024999999999</v>
      </c>
      <c r="AP4" s="22">
        <v>12408.4025</v>
      </c>
      <c r="AQ4" s="22">
        <v>663.95999999999992</v>
      </c>
      <c r="AR4" s="22">
        <v>82.987499999999997</v>
      </c>
      <c r="AS4" s="22">
        <v>200</v>
      </c>
      <c r="AT4" s="22">
        <v>0</v>
      </c>
      <c r="AU4" s="22">
        <v>264.5</v>
      </c>
      <c r="AV4" s="22">
        <v>0</v>
      </c>
      <c r="AW4" s="22">
        <v>1211.4474999999998</v>
      </c>
      <c r="AX4" s="22">
        <v>9853.5524999999998</v>
      </c>
      <c r="AY4" s="24">
        <v>9853.5524999999998</v>
      </c>
      <c r="AZ4" s="17" t="s">
        <v>65</v>
      </c>
      <c r="BA4" s="17"/>
      <c r="BB4" s="17"/>
      <c r="BC4" s="17"/>
      <c r="BD4" s="17"/>
      <c r="BE4" t="s">
        <v>66</v>
      </c>
      <c r="BF4" t="s">
        <v>67</v>
      </c>
    </row>
    <row r="5" spans="1:58" x14ac:dyDescent="0.35">
      <c r="A5" s="16">
        <f t="shared" si="20"/>
        <v>4</v>
      </c>
      <c r="B5" s="17" t="s">
        <v>56</v>
      </c>
      <c r="C5" s="17" t="s">
        <v>77</v>
      </c>
      <c r="D5" s="25" t="s">
        <v>78</v>
      </c>
      <c r="E5" s="19">
        <v>44774</v>
      </c>
      <c r="F5" s="20" t="s">
        <v>59</v>
      </c>
      <c r="G5" s="21" t="s">
        <v>73</v>
      </c>
      <c r="H5" s="22" t="s">
        <v>61</v>
      </c>
      <c r="I5" s="22" t="s">
        <v>62</v>
      </c>
      <c r="J5" s="22" t="s">
        <v>62</v>
      </c>
      <c r="K5" s="22" t="s">
        <v>63</v>
      </c>
      <c r="L5" s="22"/>
      <c r="M5" s="22" t="s">
        <v>64</v>
      </c>
      <c r="N5" s="23">
        <v>29</v>
      </c>
      <c r="O5" s="16">
        <v>31</v>
      </c>
      <c r="P5" s="22">
        <v>5159</v>
      </c>
      <c r="Q5" s="22">
        <v>2580</v>
      </c>
      <c r="R5" s="22"/>
      <c r="S5" s="22">
        <v>1250</v>
      </c>
      <c r="T5" s="22">
        <v>1328</v>
      </c>
      <c r="U5" s="22">
        <v>0</v>
      </c>
      <c r="V5" s="22">
        <v>0</v>
      </c>
      <c r="W5" s="22">
        <v>0</v>
      </c>
      <c r="X5" s="22">
        <v>0</v>
      </c>
      <c r="Y5" s="22">
        <v>10318</v>
      </c>
      <c r="Z5" s="22">
        <v>4826</v>
      </c>
      <c r="AA5" s="22">
        <v>2414</v>
      </c>
      <c r="AB5" s="22">
        <v>0</v>
      </c>
      <c r="AC5" s="22">
        <v>1169</v>
      </c>
      <c r="AD5" s="22">
        <v>1242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9651</v>
      </c>
      <c r="AK5" s="22">
        <v>579.12</v>
      </c>
      <c r="AL5" s="22">
        <v>48.26</v>
      </c>
      <c r="AM5" s="22">
        <v>313.65750000000003</v>
      </c>
      <c r="AN5" s="22">
        <v>264.5</v>
      </c>
      <c r="AO5" s="22">
        <v>1205.5374999999999</v>
      </c>
      <c r="AP5" s="22">
        <v>10856.5375</v>
      </c>
      <c r="AQ5" s="22">
        <v>579.12</v>
      </c>
      <c r="AR5" s="22">
        <v>72.382499999999993</v>
      </c>
      <c r="AS5" s="22">
        <v>175</v>
      </c>
      <c r="AT5" s="22">
        <v>0</v>
      </c>
      <c r="AU5" s="22">
        <v>264.5</v>
      </c>
      <c r="AV5" s="22">
        <v>0</v>
      </c>
      <c r="AW5" s="22">
        <v>1091.0025000000001</v>
      </c>
      <c r="AX5" s="22">
        <v>8559.9974999999995</v>
      </c>
      <c r="AY5" s="24">
        <v>8559.9974999999995</v>
      </c>
      <c r="AZ5" s="17" t="s">
        <v>65</v>
      </c>
      <c r="BA5" s="17"/>
      <c r="BB5" s="17"/>
      <c r="BC5" s="17"/>
      <c r="BD5" s="17"/>
      <c r="BE5" t="s">
        <v>66</v>
      </c>
      <c r="BF5" t="s">
        <v>67</v>
      </c>
    </row>
    <row r="6" spans="1:58" x14ac:dyDescent="0.35">
      <c r="A6" s="16">
        <f t="shared" si="20"/>
        <v>5</v>
      </c>
      <c r="B6" s="17" t="s">
        <v>56</v>
      </c>
      <c r="C6" s="17" t="s">
        <v>79</v>
      </c>
      <c r="D6" s="18" t="s">
        <v>80</v>
      </c>
      <c r="E6" s="19">
        <v>44288</v>
      </c>
      <c r="F6" s="20" t="s">
        <v>81</v>
      </c>
      <c r="G6" s="20" t="s">
        <v>82</v>
      </c>
      <c r="H6" s="22" t="s">
        <v>83</v>
      </c>
      <c r="I6" s="22" t="s">
        <v>62</v>
      </c>
      <c r="J6" s="22" t="s">
        <v>62</v>
      </c>
      <c r="K6" s="22" t="s">
        <v>63</v>
      </c>
      <c r="L6" s="22"/>
      <c r="M6" s="22" t="s">
        <v>64</v>
      </c>
      <c r="N6" s="23">
        <v>31</v>
      </c>
      <c r="O6" s="16">
        <v>31</v>
      </c>
      <c r="P6" s="22">
        <v>9384</v>
      </c>
      <c r="Q6" s="22">
        <v>4692</v>
      </c>
      <c r="R6" s="22">
        <v>1600</v>
      </c>
      <c r="S6" s="22">
        <v>1250</v>
      </c>
      <c r="T6" s="22">
        <v>1841</v>
      </c>
      <c r="U6" s="22">
        <v>0</v>
      </c>
      <c r="V6" s="22">
        <v>0</v>
      </c>
      <c r="W6" s="22">
        <v>0</v>
      </c>
      <c r="X6" s="22">
        <v>0</v>
      </c>
      <c r="Y6" s="22">
        <v>18768</v>
      </c>
      <c r="Z6" s="22">
        <v>9384</v>
      </c>
      <c r="AA6" s="22">
        <v>4692</v>
      </c>
      <c r="AB6" s="22">
        <v>1600</v>
      </c>
      <c r="AC6" s="22">
        <v>1250</v>
      </c>
      <c r="AD6" s="22">
        <v>1841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18767</v>
      </c>
      <c r="AK6" s="22">
        <v>1126.08</v>
      </c>
      <c r="AL6" s="22">
        <v>93.84</v>
      </c>
      <c r="AM6" s="22">
        <v>609.92750000000001</v>
      </c>
      <c r="AN6" s="22"/>
      <c r="AO6" s="22">
        <v>1829.8474999999999</v>
      </c>
      <c r="AP6" s="22">
        <v>20596.8475</v>
      </c>
      <c r="AQ6" s="22">
        <v>1126.08</v>
      </c>
      <c r="AR6" s="22">
        <v>140.7525</v>
      </c>
      <c r="AS6" s="22">
        <v>200</v>
      </c>
      <c r="AT6" s="22">
        <v>0</v>
      </c>
      <c r="AU6" s="22"/>
      <c r="AV6" s="22">
        <v>0</v>
      </c>
      <c r="AW6" s="22">
        <v>1466.8325</v>
      </c>
      <c r="AX6" s="22">
        <v>17300.1675</v>
      </c>
      <c r="AY6" s="24">
        <v>17300.1675</v>
      </c>
      <c r="AZ6" s="17" t="s">
        <v>65</v>
      </c>
      <c r="BA6" s="17"/>
      <c r="BB6" s="17"/>
      <c r="BC6" s="17"/>
      <c r="BD6" s="17"/>
      <c r="BE6" t="s">
        <v>66</v>
      </c>
      <c r="BF6" t="s">
        <v>67</v>
      </c>
    </row>
    <row r="7" spans="1:58" x14ac:dyDescent="0.35">
      <c r="A7" s="16">
        <f t="shared" si="20"/>
        <v>6</v>
      </c>
      <c r="B7" s="17" t="s">
        <v>56</v>
      </c>
      <c r="C7" s="17" t="s">
        <v>84</v>
      </c>
      <c r="D7" s="18" t="s">
        <v>85</v>
      </c>
      <c r="E7" s="19">
        <v>44199</v>
      </c>
      <c r="F7" s="20" t="s">
        <v>81</v>
      </c>
      <c r="G7" s="20" t="s">
        <v>82</v>
      </c>
      <c r="H7" s="22" t="s">
        <v>86</v>
      </c>
      <c r="I7" s="22" t="s">
        <v>62</v>
      </c>
      <c r="J7" s="22" t="s">
        <v>62</v>
      </c>
      <c r="K7" s="22" t="s">
        <v>63</v>
      </c>
      <c r="L7" s="22"/>
      <c r="M7" s="22" t="s">
        <v>64</v>
      </c>
      <c r="N7" s="23">
        <v>31</v>
      </c>
      <c r="O7" s="16">
        <v>31</v>
      </c>
      <c r="P7" s="22">
        <v>9895</v>
      </c>
      <c r="Q7" s="22">
        <v>4948</v>
      </c>
      <c r="R7" s="22">
        <v>1600</v>
      </c>
      <c r="S7" s="22">
        <v>1250</v>
      </c>
      <c r="T7" s="22">
        <v>2096</v>
      </c>
      <c r="U7" s="22">
        <v>0</v>
      </c>
      <c r="V7" s="22">
        <v>0</v>
      </c>
      <c r="W7" s="22">
        <v>0</v>
      </c>
      <c r="X7" s="22">
        <v>0</v>
      </c>
      <c r="Y7" s="22">
        <v>19789.5</v>
      </c>
      <c r="Z7" s="22">
        <v>9895</v>
      </c>
      <c r="AA7" s="22">
        <v>4948</v>
      </c>
      <c r="AB7" s="22">
        <v>1600</v>
      </c>
      <c r="AC7" s="22">
        <v>1250</v>
      </c>
      <c r="AD7" s="22">
        <v>2096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19789</v>
      </c>
      <c r="AK7" s="22">
        <v>1187.3999999999999</v>
      </c>
      <c r="AL7" s="22">
        <v>98.95</v>
      </c>
      <c r="AM7" s="22">
        <v>643.14250000000004</v>
      </c>
      <c r="AN7" s="22"/>
      <c r="AO7" s="22">
        <v>1929.4924999999998</v>
      </c>
      <c r="AP7" s="22">
        <v>21718.4925</v>
      </c>
      <c r="AQ7" s="22">
        <v>1187.3999999999999</v>
      </c>
      <c r="AR7" s="22">
        <v>148.41749999999999</v>
      </c>
      <c r="AS7" s="22">
        <v>200</v>
      </c>
      <c r="AT7" s="22">
        <v>0</v>
      </c>
      <c r="AU7" s="22"/>
      <c r="AV7" s="22">
        <v>0</v>
      </c>
      <c r="AW7" s="22">
        <v>1535.8174999999999</v>
      </c>
      <c r="AX7" s="22">
        <v>18253.182499999999</v>
      </c>
      <c r="AY7" s="24">
        <v>18253.182499999999</v>
      </c>
      <c r="AZ7" s="17" t="s">
        <v>65</v>
      </c>
      <c r="BA7" s="17"/>
      <c r="BB7" s="17"/>
      <c r="BC7" s="17"/>
      <c r="BD7" s="17"/>
      <c r="BE7" t="s">
        <v>66</v>
      </c>
      <c r="BF7" t="s">
        <v>67</v>
      </c>
    </row>
    <row r="8" spans="1:58" x14ac:dyDescent="0.35">
      <c r="A8" s="16">
        <f t="shared" si="20"/>
        <v>7</v>
      </c>
      <c r="B8" s="17" t="s">
        <v>56</v>
      </c>
      <c r="C8" s="17" t="s">
        <v>87</v>
      </c>
      <c r="D8" s="18" t="s">
        <v>88</v>
      </c>
      <c r="E8" s="19">
        <v>44621</v>
      </c>
      <c r="F8" s="20" t="s">
        <v>81</v>
      </c>
      <c r="G8" s="20" t="s">
        <v>82</v>
      </c>
      <c r="H8" s="22" t="s">
        <v>86</v>
      </c>
      <c r="I8" s="22" t="s">
        <v>62</v>
      </c>
      <c r="J8" s="22" t="s">
        <v>62</v>
      </c>
      <c r="K8" s="22" t="s">
        <v>63</v>
      </c>
      <c r="L8" s="22"/>
      <c r="M8" s="22" t="s">
        <v>64</v>
      </c>
      <c r="N8" s="23">
        <v>31</v>
      </c>
      <c r="O8" s="16">
        <v>31</v>
      </c>
      <c r="P8" s="22">
        <v>9895</v>
      </c>
      <c r="Q8" s="22">
        <v>4948</v>
      </c>
      <c r="R8" s="22">
        <v>1600</v>
      </c>
      <c r="S8" s="22">
        <v>1250</v>
      </c>
      <c r="T8" s="22">
        <v>2096</v>
      </c>
      <c r="U8" s="22">
        <v>0</v>
      </c>
      <c r="V8" s="22">
        <v>0</v>
      </c>
      <c r="W8" s="22">
        <v>0</v>
      </c>
      <c r="X8" s="22">
        <v>0</v>
      </c>
      <c r="Y8" s="22">
        <v>19789.5</v>
      </c>
      <c r="Z8" s="22">
        <v>9895</v>
      </c>
      <c r="AA8" s="22">
        <v>4948</v>
      </c>
      <c r="AB8" s="22">
        <v>1600</v>
      </c>
      <c r="AC8" s="22">
        <v>1250</v>
      </c>
      <c r="AD8" s="22">
        <v>2096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19789</v>
      </c>
      <c r="AK8" s="22">
        <v>1187.3999999999999</v>
      </c>
      <c r="AL8" s="22">
        <v>98.95</v>
      </c>
      <c r="AM8" s="22">
        <v>643.14250000000004</v>
      </c>
      <c r="AN8" s="22"/>
      <c r="AO8" s="22">
        <v>1929.4924999999998</v>
      </c>
      <c r="AP8" s="22">
        <v>21718.4925</v>
      </c>
      <c r="AQ8" s="22">
        <v>1187.3999999999999</v>
      </c>
      <c r="AR8" s="22">
        <v>148.41749999999999</v>
      </c>
      <c r="AS8" s="22">
        <v>200</v>
      </c>
      <c r="AT8" s="22">
        <v>0</v>
      </c>
      <c r="AU8" s="22"/>
      <c r="AV8" s="22">
        <v>0</v>
      </c>
      <c r="AW8" s="22">
        <v>1535.8174999999999</v>
      </c>
      <c r="AX8" s="22">
        <v>18253.182499999999</v>
      </c>
      <c r="AY8" s="24">
        <v>18253.182499999999</v>
      </c>
      <c r="AZ8" s="17" t="s">
        <v>65</v>
      </c>
      <c r="BA8" s="17"/>
      <c r="BB8" s="17"/>
      <c r="BC8" s="17"/>
      <c r="BD8" s="17"/>
      <c r="BE8" t="s">
        <v>66</v>
      </c>
      <c r="BF8" t="s">
        <v>67</v>
      </c>
    </row>
    <row r="9" spans="1:58" x14ac:dyDescent="0.35">
      <c r="A9" s="16">
        <f t="shared" si="20"/>
        <v>8</v>
      </c>
      <c r="B9" s="17" t="s">
        <v>56</v>
      </c>
      <c r="C9" s="17" t="s">
        <v>89</v>
      </c>
      <c r="D9" s="25" t="s">
        <v>90</v>
      </c>
      <c r="E9" s="19">
        <v>44470</v>
      </c>
      <c r="F9" s="20" t="s">
        <v>59</v>
      </c>
      <c r="G9" s="20" t="s">
        <v>91</v>
      </c>
      <c r="H9" s="22" t="s">
        <v>74</v>
      </c>
      <c r="I9" s="22" t="s">
        <v>62</v>
      </c>
      <c r="J9" s="22" t="s">
        <v>92</v>
      </c>
      <c r="K9" s="22" t="s">
        <v>63</v>
      </c>
      <c r="L9" s="22" t="s">
        <v>92</v>
      </c>
      <c r="M9" s="22" t="s">
        <v>64</v>
      </c>
      <c r="N9" s="23">
        <v>31</v>
      </c>
      <c r="O9" s="16">
        <v>31</v>
      </c>
      <c r="P9" s="22">
        <v>8064</v>
      </c>
      <c r="Q9" s="22">
        <v>4032</v>
      </c>
      <c r="R9" s="22">
        <v>1600</v>
      </c>
      <c r="S9" s="22">
        <v>1250</v>
      </c>
      <c r="T9" s="22">
        <v>1181</v>
      </c>
      <c r="U9" s="22">
        <v>0</v>
      </c>
      <c r="V9" s="22">
        <v>0</v>
      </c>
      <c r="W9" s="22">
        <v>0</v>
      </c>
      <c r="X9" s="22">
        <v>0</v>
      </c>
      <c r="Y9" s="22">
        <v>16127.8</v>
      </c>
      <c r="Z9" s="22">
        <v>8064</v>
      </c>
      <c r="AA9" s="22">
        <v>4032</v>
      </c>
      <c r="AB9" s="22">
        <v>1600</v>
      </c>
      <c r="AC9" s="22">
        <v>1250</v>
      </c>
      <c r="AD9" s="22">
        <v>1181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16127</v>
      </c>
      <c r="AK9" s="22">
        <v>967.68</v>
      </c>
      <c r="AL9" s="22">
        <v>80.64</v>
      </c>
      <c r="AM9" s="22">
        <v>524.12750000000005</v>
      </c>
      <c r="AN9" s="22">
        <v>264.5</v>
      </c>
      <c r="AO9" s="22">
        <v>1836.9475</v>
      </c>
      <c r="AP9" s="22">
        <v>17963.947499999998</v>
      </c>
      <c r="AQ9" s="22">
        <v>967.68</v>
      </c>
      <c r="AR9" s="22">
        <v>120.9525</v>
      </c>
      <c r="AS9" s="22">
        <v>200</v>
      </c>
      <c r="AT9" s="22">
        <v>0</v>
      </c>
      <c r="AU9" s="22">
        <v>264.5</v>
      </c>
      <c r="AV9" s="22">
        <v>0</v>
      </c>
      <c r="AW9" s="22">
        <v>1553.1324999999999</v>
      </c>
      <c r="AX9" s="22">
        <v>14573.8675</v>
      </c>
      <c r="AY9" s="24">
        <v>14573.8675</v>
      </c>
      <c r="AZ9" s="17" t="s">
        <v>65</v>
      </c>
      <c r="BA9" s="17"/>
      <c r="BB9" s="17"/>
      <c r="BC9" s="17"/>
      <c r="BD9" s="17"/>
      <c r="BE9" t="s">
        <v>66</v>
      </c>
      <c r="BF9" t="s">
        <v>67</v>
      </c>
    </row>
    <row r="10" spans="1:58" x14ac:dyDescent="0.35">
      <c r="A10" s="16">
        <f t="shared" si="20"/>
        <v>9</v>
      </c>
      <c r="B10" s="17" t="s">
        <v>56</v>
      </c>
      <c r="C10" s="17" t="s">
        <v>93</v>
      </c>
      <c r="D10" s="25" t="s">
        <v>94</v>
      </c>
      <c r="E10" s="19">
        <v>44666</v>
      </c>
      <c r="F10" s="20" t="s">
        <v>59</v>
      </c>
      <c r="G10" s="20" t="s">
        <v>91</v>
      </c>
      <c r="H10" s="22" t="s">
        <v>61</v>
      </c>
      <c r="I10" s="22" t="s">
        <v>62</v>
      </c>
      <c r="J10" s="22" t="s">
        <v>92</v>
      </c>
      <c r="K10" s="22" t="s">
        <v>63</v>
      </c>
      <c r="L10" s="22" t="s">
        <v>92</v>
      </c>
      <c r="M10" s="22" t="s">
        <v>64</v>
      </c>
      <c r="N10" s="23">
        <v>31</v>
      </c>
      <c r="O10" s="16">
        <v>31</v>
      </c>
      <c r="P10" s="22">
        <v>5914</v>
      </c>
      <c r="Q10" s="22">
        <v>2957</v>
      </c>
      <c r="R10" s="22">
        <v>1600</v>
      </c>
      <c r="S10" s="22">
        <v>1250</v>
      </c>
      <c r="T10" s="22">
        <v>106</v>
      </c>
      <c r="U10" s="22">
        <v>0</v>
      </c>
      <c r="V10" s="22">
        <v>0</v>
      </c>
      <c r="W10" s="22">
        <v>0</v>
      </c>
      <c r="X10" s="22">
        <v>0</v>
      </c>
      <c r="Y10" s="22">
        <v>11828.8</v>
      </c>
      <c r="Z10" s="22">
        <v>5914</v>
      </c>
      <c r="AA10" s="22">
        <v>2957</v>
      </c>
      <c r="AB10" s="22">
        <v>1600</v>
      </c>
      <c r="AC10" s="22">
        <v>1250</v>
      </c>
      <c r="AD10" s="22">
        <v>106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11827</v>
      </c>
      <c r="AK10" s="22">
        <v>709.68</v>
      </c>
      <c r="AL10" s="22">
        <v>59.14</v>
      </c>
      <c r="AM10" s="22">
        <v>384.3775</v>
      </c>
      <c r="AN10" s="22">
        <v>264.5</v>
      </c>
      <c r="AO10" s="22">
        <v>1417.6975</v>
      </c>
      <c r="AP10" s="22">
        <v>13244.6975</v>
      </c>
      <c r="AQ10" s="22">
        <v>709.68</v>
      </c>
      <c r="AR10" s="22">
        <v>88.702500000000001</v>
      </c>
      <c r="AS10" s="22">
        <v>200</v>
      </c>
      <c r="AT10" s="22">
        <v>0</v>
      </c>
      <c r="AU10" s="22">
        <v>264.5</v>
      </c>
      <c r="AV10" s="22">
        <v>0</v>
      </c>
      <c r="AW10" s="22">
        <v>1262.8824999999999</v>
      </c>
      <c r="AX10" s="22">
        <v>10564.1175</v>
      </c>
      <c r="AY10" s="24">
        <v>10564.1175</v>
      </c>
      <c r="AZ10" s="17" t="s">
        <v>65</v>
      </c>
      <c r="BA10" s="17"/>
      <c r="BB10" s="17"/>
      <c r="BC10" s="17"/>
      <c r="BD10" s="17"/>
      <c r="BE10" t="s">
        <v>66</v>
      </c>
      <c r="BF10" t="s">
        <v>67</v>
      </c>
    </row>
    <row r="11" spans="1:58" x14ac:dyDescent="0.35">
      <c r="A11" s="16">
        <f t="shared" si="20"/>
        <v>10</v>
      </c>
      <c r="B11" s="17" t="s">
        <v>56</v>
      </c>
      <c r="C11" s="17" t="s">
        <v>95</v>
      </c>
      <c r="D11" s="25" t="s">
        <v>96</v>
      </c>
      <c r="E11" s="19">
        <v>44774</v>
      </c>
      <c r="F11" s="20" t="s">
        <v>69</v>
      </c>
      <c r="G11" s="20" t="s">
        <v>91</v>
      </c>
      <c r="H11" s="22" t="s">
        <v>74</v>
      </c>
      <c r="I11" s="22" t="s">
        <v>62</v>
      </c>
      <c r="J11" s="22" t="s">
        <v>92</v>
      </c>
      <c r="K11" s="22" t="s">
        <v>63</v>
      </c>
      <c r="L11" s="22" t="s">
        <v>92</v>
      </c>
      <c r="M11" s="22" t="s">
        <v>64</v>
      </c>
      <c r="N11" s="23">
        <v>31</v>
      </c>
      <c r="O11" s="16">
        <v>31</v>
      </c>
      <c r="P11" s="22">
        <v>7807</v>
      </c>
      <c r="Q11" s="22">
        <v>3904</v>
      </c>
      <c r="R11" s="22">
        <v>1600</v>
      </c>
      <c r="S11" s="22">
        <v>1250</v>
      </c>
      <c r="T11" s="22">
        <v>1052</v>
      </c>
      <c r="U11" s="22">
        <v>0</v>
      </c>
      <c r="V11" s="22">
        <v>0</v>
      </c>
      <c r="W11" s="22">
        <v>0</v>
      </c>
      <c r="X11" s="22">
        <v>0</v>
      </c>
      <c r="Y11" s="22">
        <v>15614</v>
      </c>
      <c r="Z11" s="22">
        <v>7807</v>
      </c>
      <c r="AA11" s="22">
        <v>3904</v>
      </c>
      <c r="AB11" s="22">
        <v>1600</v>
      </c>
      <c r="AC11" s="22">
        <v>1250</v>
      </c>
      <c r="AD11" s="22">
        <v>1052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15613</v>
      </c>
      <c r="AK11" s="22">
        <v>936.83999999999992</v>
      </c>
      <c r="AL11" s="22">
        <v>78.070000000000007</v>
      </c>
      <c r="AM11" s="22">
        <v>507.42250000000001</v>
      </c>
      <c r="AN11" s="22"/>
      <c r="AO11" s="22">
        <v>1522.3325</v>
      </c>
      <c r="AP11" s="22">
        <v>17135.3325</v>
      </c>
      <c r="AQ11" s="22">
        <v>936.83999999999992</v>
      </c>
      <c r="AR11" s="22">
        <v>117.0975</v>
      </c>
      <c r="AS11" s="22">
        <v>200</v>
      </c>
      <c r="AT11" s="22">
        <v>0</v>
      </c>
      <c r="AU11" s="22"/>
      <c r="AV11" s="22">
        <v>0</v>
      </c>
      <c r="AW11" s="22">
        <v>1253.9375</v>
      </c>
      <c r="AX11" s="22">
        <v>14359.0625</v>
      </c>
      <c r="AY11" s="24">
        <v>14359.0625</v>
      </c>
      <c r="AZ11" s="17" t="s">
        <v>65</v>
      </c>
      <c r="BA11" s="17"/>
      <c r="BB11" s="17"/>
      <c r="BC11" s="17"/>
      <c r="BD11" s="17"/>
      <c r="BE11" t="s">
        <v>66</v>
      </c>
      <c r="BF11" t="s">
        <v>67</v>
      </c>
    </row>
    <row r="12" spans="1:58" x14ac:dyDescent="0.35">
      <c r="A12" s="16">
        <f t="shared" si="20"/>
        <v>11</v>
      </c>
      <c r="B12" s="17" t="s">
        <v>68</v>
      </c>
      <c r="C12" s="17" t="s">
        <v>97</v>
      </c>
      <c r="D12" s="25" t="s">
        <v>98</v>
      </c>
      <c r="E12" s="19">
        <v>44805</v>
      </c>
      <c r="F12" s="20" t="s">
        <v>59</v>
      </c>
      <c r="G12" s="21" t="s">
        <v>60</v>
      </c>
      <c r="H12" s="22" t="s">
        <v>70</v>
      </c>
      <c r="I12" s="22" t="s">
        <v>62</v>
      </c>
      <c r="J12" s="22" t="s">
        <v>62</v>
      </c>
      <c r="K12" s="22" t="s">
        <v>63</v>
      </c>
      <c r="L12" s="22"/>
      <c r="M12" s="22" t="s">
        <v>64</v>
      </c>
      <c r="N12" s="23">
        <v>31</v>
      </c>
      <c r="O12" s="16">
        <v>31</v>
      </c>
      <c r="P12" s="22">
        <v>10000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10000</v>
      </c>
      <c r="Z12" s="22">
        <v>10000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10000</v>
      </c>
      <c r="AK12" s="22">
        <v>0</v>
      </c>
      <c r="AL12" s="22">
        <v>0</v>
      </c>
      <c r="AM12" s="22">
        <v>0</v>
      </c>
      <c r="AN12" s="22"/>
      <c r="AO12" s="22">
        <v>0</v>
      </c>
      <c r="AP12" s="22">
        <v>10000</v>
      </c>
      <c r="AQ12" s="22">
        <v>0</v>
      </c>
      <c r="AR12" s="22">
        <v>0</v>
      </c>
      <c r="AS12" s="22">
        <v>0</v>
      </c>
      <c r="AT12" s="24">
        <v>1000</v>
      </c>
      <c r="AU12" s="22"/>
      <c r="AV12" s="22">
        <v>0</v>
      </c>
      <c r="AW12" s="22">
        <v>1000</v>
      </c>
      <c r="AX12" s="22">
        <v>9000</v>
      </c>
      <c r="AY12" s="24">
        <v>9000</v>
      </c>
      <c r="AZ12" s="17" t="s">
        <v>65</v>
      </c>
      <c r="BA12" s="17"/>
      <c r="BB12" s="17"/>
      <c r="BC12" s="17"/>
      <c r="BD12" s="17"/>
      <c r="BE12" t="s">
        <v>66</v>
      </c>
      <c r="BF12" t="s">
        <v>67</v>
      </c>
    </row>
    <row r="13" spans="1:58" x14ac:dyDescent="0.35">
      <c r="A13" s="16">
        <f t="shared" si="20"/>
        <v>12</v>
      </c>
      <c r="B13" s="17" t="s">
        <v>56</v>
      </c>
      <c r="C13" s="17" t="s">
        <v>99</v>
      </c>
      <c r="D13" s="25" t="s">
        <v>100</v>
      </c>
      <c r="E13" s="19">
        <v>44750</v>
      </c>
      <c r="F13" s="20" t="s">
        <v>59</v>
      </c>
      <c r="G13" s="21" t="s">
        <v>60</v>
      </c>
      <c r="H13" s="22" t="s">
        <v>61</v>
      </c>
      <c r="I13" s="22" t="s">
        <v>62</v>
      </c>
      <c r="J13" s="22" t="s">
        <v>62</v>
      </c>
      <c r="K13" s="22" t="s">
        <v>63</v>
      </c>
      <c r="L13" s="22"/>
      <c r="M13" s="22" t="s">
        <v>64</v>
      </c>
      <c r="N13" s="23">
        <v>31</v>
      </c>
      <c r="O13" s="16">
        <v>31</v>
      </c>
      <c r="P13" s="22">
        <v>5160</v>
      </c>
      <c r="Q13" s="22">
        <v>2580</v>
      </c>
      <c r="R13" s="22"/>
      <c r="S13" s="22">
        <v>1250</v>
      </c>
      <c r="T13" s="22">
        <v>1329</v>
      </c>
      <c r="U13" s="22">
        <v>0</v>
      </c>
      <c r="V13" s="22">
        <v>0</v>
      </c>
      <c r="W13" s="22">
        <v>0</v>
      </c>
      <c r="X13" s="22">
        <v>0</v>
      </c>
      <c r="Y13" s="22">
        <v>10320.1</v>
      </c>
      <c r="Z13" s="22">
        <v>5160</v>
      </c>
      <c r="AA13" s="22">
        <v>2580</v>
      </c>
      <c r="AB13" s="22">
        <v>0</v>
      </c>
      <c r="AC13" s="22">
        <v>1250</v>
      </c>
      <c r="AD13" s="22">
        <v>1329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10319</v>
      </c>
      <c r="AK13" s="22">
        <v>619.19999999999993</v>
      </c>
      <c r="AL13" s="22">
        <v>51.6</v>
      </c>
      <c r="AM13" s="22">
        <v>335.36750000000001</v>
      </c>
      <c r="AN13" s="22">
        <v>264.5</v>
      </c>
      <c r="AO13" s="22">
        <v>1270.6675</v>
      </c>
      <c r="AP13" s="22">
        <v>11589.6675</v>
      </c>
      <c r="AQ13" s="22">
        <v>619.19999999999993</v>
      </c>
      <c r="AR13" s="22">
        <v>77.392499999999998</v>
      </c>
      <c r="AS13" s="22">
        <v>200</v>
      </c>
      <c r="AT13" s="22">
        <v>0</v>
      </c>
      <c r="AU13" s="22">
        <v>264.5</v>
      </c>
      <c r="AV13" s="22">
        <v>0</v>
      </c>
      <c r="AW13" s="22">
        <v>1161.0925</v>
      </c>
      <c r="AX13" s="22">
        <v>9157.9074999999993</v>
      </c>
      <c r="AY13" s="24">
        <v>9157.9074999999993</v>
      </c>
      <c r="AZ13" s="17" t="s">
        <v>65</v>
      </c>
      <c r="BA13" s="17"/>
      <c r="BB13" s="17"/>
      <c r="BC13" s="17"/>
      <c r="BD13" s="17"/>
      <c r="BE13" t="s">
        <v>66</v>
      </c>
      <c r="BF13" t="s">
        <v>67</v>
      </c>
    </row>
    <row r="14" spans="1:58" x14ac:dyDescent="0.35">
      <c r="A14" s="16">
        <f t="shared" si="20"/>
        <v>13</v>
      </c>
      <c r="B14" s="17" t="s">
        <v>56</v>
      </c>
      <c r="C14" s="17" t="s">
        <v>101</v>
      </c>
      <c r="D14" s="25" t="s">
        <v>102</v>
      </c>
      <c r="E14" s="19">
        <v>44774</v>
      </c>
      <c r="F14" s="20" t="s">
        <v>59</v>
      </c>
      <c r="G14" s="21" t="s">
        <v>60</v>
      </c>
      <c r="H14" s="22" t="s">
        <v>61</v>
      </c>
      <c r="I14" s="22" t="s">
        <v>62</v>
      </c>
      <c r="J14" s="22" t="s">
        <v>62</v>
      </c>
      <c r="K14" s="22" t="s">
        <v>63</v>
      </c>
      <c r="L14" s="22"/>
      <c r="M14" s="22" t="s">
        <v>64</v>
      </c>
      <c r="N14" s="23">
        <v>31</v>
      </c>
      <c r="O14" s="16">
        <v>31</v>
      </c>
      <c r="P14" s="22">
        <v>5280</v>
      </c>
      <c r="Q14" s="22">
        <v>2640</v>
      </c>
      <c r="R14" s="22"/>
      <c r="S14" s="22">
        <v>1250</v>
      </c>
      <c r="T14" s="22">
        <v>1389</v>
      </c>
      <c r="U14" s="22">
        <v>0</v>
      </c>
      <c r="V14" s="22">
        <v>0</v>
      </c>
      <c r="W14" s="22">
        <v>0</v>
      </c>
      <c r="X14" s="22">
        <v>0</v>
      </c>
      <c r="Y14" s="22">
        <v>10559</v>
      </c>
      <c r="Z14" s="22">
        <v>5280</v>
      </c>
      <c r="AA14" s="22">
        <v>2640</v>
      </c>
      <c r="AB14" s="22">
        <v>0</v>
      </c>
      <c r="AC14" s="22">
        <v>1250</v>
      </c>
      <c r="AD14" s="22">
        <v>1389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10559</v>
      </c>
      <c r="AK14" s="22">
        <v>633.6</v>
      </c>
      <c r="AL14" s="22">
        <v>52.800000000000004</v>
      </c>
      <c r="AM14" s="22">
        <v>343.16750000000002</v>
      </c>
      <c r="AN14" s="22"/>
      <c r="AO14" s="22">
        <v>1029.5675000000001</v>
      </c>
      <c r="AP14" s="22">
        <v>11588.567500000001</v>
      </c>
      <c r="AQ14" s="22">
        <v>633.6</v>
      </c>
      <c r="AR14" s="22">
        <v>79.192499999999995</v>
      </c>
      <c r="AS14" s="22">
        <v>200</v>
      </c>
      <c r="AT14" s="22">
        <v>0</v>
      </c>
      <c r="AU14" s="22"/>
      <c r="AV14" s="22">
        <v>0</v>
      </c>
      <c r="AW14" s="22">
        <v>912.79250000000002</v>
      </c>
      <c r="AX14" s="22">
        <v>9646.2075000000004</v>
      </c>
      <c r="AY14" s="24">
        <v>9646.2075000000004</v>
      </c>
      <c r="AZ14" s="17" t="s">
        <v>65</v>
      </c>
      <c r="BA14" s="17"/>
      <c r="BB14" s="17"/>
      <c r="BC14" s="17"/>
      <c r="BD14" s="17"/>
      <c r="BE14" t="s">
        <v>66</v>
      </c>
      <c r="BF14" t="s">
        <v>67</v>
      </c>
    </row>
    <row r="15" spans="1:58" x14ac:dyDescent="0.35">
      <c r="A15" s="16">
        <f t="shared" si="20"/>
        <v>14</v>
      </c>
      <c r="B15" s="17" t="s">
        <v>56</v>
      </c>
      <c r="C15" s="17" t="s">
        <v>103</v>
      </c>
      <c r="D15" s="25" t="s">
        <v>104</v>
      </c>
      <c r="E15" s="19">
        <v>44307</v>
      </c>
      <c r="F15" s="20" t="s">
        <v>59</v>
      </c>
      <c r="G15" s="21" t="s">
        <v>60</v>
      </c>
      <c r="H15" s="22" t="s">
        <v>61</v>
      </c>
      <c r="I15" s="22" t="s">
        <v>62</v>
      </c>
      <c r="J15" s="22" t="s">
        <v>62</v>
      </c>
      <c r="K15" s="22" t="s">
        <v>63</v>
      </c>
      <c r="L15" s="22"/>
      <c r="M15" s="22" t="s">
        <v>64</v>
      </c>
      <c r="N15" s="23">
        <v>31</v>
      </c>
      <c r="O15" s="16">
        <v>31</v>
      </c>
      <c r="P15" s="22">
        <v>6039</v>
      </c>
      <c r="Q15" s="22">
        <v>3020</v>
      </c>
      <c r="R15" s="22">
        <v>1600</v>
      </c>
      <c r="S15" s="22">
        <v>1250</v>
      </c>
      <c r="T15" s="22">
        <v>168</v>
      </c>
      <c r="U15" s="22">
        <v>0</v>
      </c>
      <c r="V15" s="22">
        <v>0</v>
      </c>
      <c r="W15" s="22">
        <v>0</v>
      </c>
      <c r="X15" s="22">
        <v>0</v>
      </c>
      <c r="Y15" s="22">
        <v>12077.2</v>
      </c>
      <c r="Z15" s="22">
        <v>6039</v>
      </c>
      <c r="AA15" s="22">
        <v>3020</v>
      </c>
      <c r="AB15" s="22">
        <v>1600</v>
      </c>
      <c r="AC15" s="22">
        <v>1250</v>
      </c>
      <c r="AD15" s="22">
        <v>168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12077</v>
      </c>
      <c r="AK15" s="22">
        <v>724.68</v>
      </c>
      <c r="AL15" s="22">
        <v>60.39</v>
      </c>
      <c r="AM15" s="22">
        <v>392.5025</v>
      </c>
      <c r="AN15" s="22">
        <v>660</v>
      </c>
      <c r="AO15" s="22">
        <v>1837.5725</v>
      </c>
      <c r="AP15" s="22">
        <v>13914.5725</v>
      </c>
      <c r="AQ15" s="22">
        <v>724.68</v>
      </c>
      <c r="AR15" s="22">
        <v>90.577500000000001</v>
      </c>
      <c r="AS15" s="22">
        <v>200</v>
      </c>
      <c r="AT15" s="22">
        <v>0</v>
      </c>
      <c r="AU15" s="22">
        <v>660</v>
      </c>
      <c r="AV15" s="22">
        <v>0</v>
      </c>
      <c r="AW15" s="22">
        <v>1675.2574999999999</v>
      </c>
      <c r="AX15" s="22">
        <v>10401.7425</v>
      </c>
      <c r="AY15" s="24">
        <v>10401.7425</v>
      </c>
      <c r="AZ15" s="17" t="s">
        <v>65</v>
      </c>
      <c r="BA15" s="17"/>
      <c r="BB15" s="17"/>
      <c r="BC15" s="17"/>
      <c r="BD15" s="17"/>
      <c r="BE15" t="s">
        <v>66</v>
      </c>
      <c r="BF15" t="s">
        <v>67</v>
      </c>
    </row>
    <row r="16" spans="1:58" x14ac:dyDescent="0.35">
      <c r="A16" s="16">
        <f t="shared" si="20"/>
        <v>15</v>
      </c>
      <c r="B16" s="17" t="s">
        <v>56</v>
      </c>
      <c r="C16" s="17" t="s">
        <v>105</v>
      </c>
      <c r="D16" s="25" t="s">
        <v>106</v>
      </c>
      <c r="E16" s="19">
        <v>44490</v>
      </c>
      <c r="F16" s="20" t="s">
        <v>59</v>
      </c>
      <c r="G16" s="21" t="s">
        <v>60</v>
      </c>
      <c r="H16" s="22" t="s">
        <v>61</v>
      </c>
      <c r="I16" s="22" t="s">
        <v>62</v>
      </c>
      <c r="J16" s="22" t="s">
        <v>62</v>
      </c>
      <c r="K16" s="22" t="s">
        <v>63</v>
      </c>
      <c r="L16" s="22"/>
      <c r="M16" s="22" t="s">
        <v>64</v>
      </c>
      <c r="N16" s="23">
        <v>31</v>
      </c>
      <c r="O16" s="16">
        <v>31</v>
      </c>
      <c r="P16" s="22">
        <v>6338</v>
      </c>
      <c r="Q16" s="22">
        <v>3169</v>
      </c>
      <c r="R16" s="22">
        <v>1600</v>
      </c>
      <c r="S16" s="22">
        <v>1250</v>
      </c>
      <c r="T16" s="22">
        <v>318</v>
      </c>
      <c r="U16" s="22">
        <v>0</v>
      </c>
      <c r="V16" s="22">
        <v>0</v>
      </c>
      <c r="W16" s="22">
        <v>0</v>
      </c>
      <c r="X16" s="22">
        <v>0</v>
      </c>
      <c r="Y16" s="22">
        <v>12676</v>
      </c>
      <c r="Z16" s="22">
        <v>6338</v>
      </c>
      <c r="AA16" s="22">
        <v>3169</v>
      </c>
      <c r="AB16" s="22">
        <v>1600</v>
      </c>
      <c r="AC16" s="22">
        <v>1250</v>
      </c>
      <c r="AD16" s="22">
        <v>318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12675</v>
      </c>
      <c r="AK16" s="22">
        <v>760.56</v>
      </c>
      <c r="AL16" s="22">
        <v>63.38</v>
      </c>
      <c r="AM16" s="22">
        <v>411.9375</v>
      </c>
      <c r="AN16" s="22"/>
      <c r="AO16" s="22">
        <v>1235.8775000000001</v>
      </c>
      <c r="AP16" s="22">
        <v>13910.877500000001</v>
      </c>
      <c r="AQ16" s="22">
        <v>760.56</v>
      </c>
      <c r="AR16" s="22">
        <v>95.0625</v>
      </c>
      <c r="AS16" s="22">
        <v>200</v>
      </c>
      <c r="AT16" s="22">
        <v>0</v>
      </c>
      <c r="AU16" s="22"/>
      <c r="AV16" s="22">
        <v>0</v>
      </c>
      <c r="AW16" s="22">
        <v>1055.6224999999999</v>
      </c>
      <c r="AX16" s="22">
        <v>11619.377500000001</v>
      </c>
      <c r="AY16" s="24">
        <v>11619.377500000001</v>
      </c>
      <c r="AZ16" s="17" t="s">
        <v>65</v>
      </c>
      <c r="BA16" s="17"/>
      <c r="BB16" s="17"/>
      <c r="BC16" s="17"/>
      <c r="BD16" s="17"/>
      <c r="BE16" t="s">
        <v>66</v>
      </c>
      <c r="BF16" t="s">
        <v>67</v>
      </c>
    </row>
    <row r="17" spans="1:58" x14ac:dyDescent="0.35">
      <c r="A17" s="16">
        <f t="shared" si="20"/>
        <v>16</v>
      </c>
      <c r="B17" s="17" t="s">
        <v>56</v>
      </c>
      <c r="C17" s="17" t="s">
        <v>107</v>
      </c>
      <c r="D17" s="25" t="s">
        <v>108</v>
      </c>
      <c r="E17" s="19">
        <v>44774</v>
      </c>
      <c r="F17" s="20" t="s">
        <v>59</v>
      </c>
      <c r="G17" s="21" t="s">
        <v>60</v>
      </c>
      <c r="H17" s="22" t="s">
        <v>61</v>
      </c>
      <c r="I17" s="22" t="s">
        <v>62</v>
      </c>
      <c r="J17" s="22" t="s">
        <v>62</v>
      </c>
      <c r="K17" s="22" t="s">
        <v>63</v>
      </c>
      <c r="L17" s="22"/>
      <c r="M17" s="22" t="s">
        <v>64</v>
      </c>
      <c r="N17" s="23">
        <v>31</v>
      </c>
      <c r="O17" s="16">
        <v>31</v>
      </c>
      <c r="P17" s="22">
        <v>6697</v>
      </c>
      <c r="Q17" s="22">
        <v>3349</v>
      </c>
      <c r="R17" s="22">
        <v>1600</v>
      </c>
      <c r="S17" s="22">
        <v>1250</v>
      </c>
      <c r="T17" s="22">
        <v>497</v>
      </c>
      <c r="U17" s="22">
        <v>0</v>
      </c>
      <c r="V17" s="22">
        <v>0</v>
      </c>
      <c r="W17" s="22">
        <v>0</v>
      </c>
      <c r="X17" s="22">
        <v>0</v>
      </c>
      <c r="Y17" s="22">
        <v>13394</v>
      </c>
      <c r="Z17" s="22">
        <v>6697</v>
      </c>
      <c r="AA17" s="22">
        <v>3349</v>
      </c>
      <c r="AB17" s="22">
        <v>1600</v>
      </c>
      <c r="AC17" s="22">
        <v>1250</v>
      </c>
      <c r="AD17" s="22">
        <v>497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13393</v>
      </c>
      <c r="AK17" s="22">
        <v>803.64</v>
      </c>
      <c r="AL17" s="22">
        <v>66.97</v>
      </c>
      <c r="AM17" s="22">
        <v>435.27250000000004</v>
      </c>
      <c r="AN17" s="22">
        <v>264.5</v>
      </c>
      <c r="AO17" s="22">
        <v>1570.3825000000002</v>
      </c>
      <c r="AP17" s="22">
        <v>14963.3825</v>
      </c>
      <c r="AQ17" s="22">
        <v>803.64</v>
      </c>
      <c r="AR17" s="22">
        <v>100.44749999999999</v>
      </c>
      <c r="AS17" s="22">
        <v>200</v>
      </c>
      <c r="AT17" s="22">
        <v>0</v>
      </c>
      <c r="AU17" s="22">
        <v>264.5</v>
      </c>
      <c r="AV17" s="22">
        <v>0</v>
      </c>
      <c r="AW17" s="22">
        <v>1368.5875000000001</v>
      </c>
      <c r="AX17" s="22">
        <v>12024.4125</v>
      </c>
      <c r="AY17" s="24">
        <v>12024.4125</v>
      </c>
      <c r="AZ17" s="17" t="s">
        <v>65</v>
      </c>
      <c r="BA17" s="17"/>
      <c r="BB17" s="17"/>
      <c r="BC17" s="17"/>
      <c r="BD17" s="17"/>
      <c r="BE17" t="s">
        <v>66</v>
      </c>
      <c r="BF17" t="s">
        <v>67</v>
      </c>
    </row>
    <row r="18" spans="1:58" x14ac:dyDescent="0.35">
      <c r="A18" s="16">
        <f t="shared" si="20"/>
        <v>17</v>
      </c>
      <c r="B18" s="17" t="s">
        <v>109</v>
      </c>
      <c r="C18" s="17" t="s">
        <v>110</v>
      </c>
      <c r="D18" s="25" t="s">
        <v>111</v>
      </c>
      <c r="E18" s="19">
        <v>44409</v>
      </c>
      <c r="F18" s="20" t="s">
        <v>59</v>
      </c>
      <c r="G18" s="21" t="s">
        <v>60</v>
      </c>
      <c r="H18" s="22" t="s">
        <v>112</v>
      </c>
      <c r="I18" s="22" t="s">
        <v>62</v>
      </c>
      <c r="J18" s="22" t="s">
        <v>113</v>
      </c>
      <c r="K18" s="22" t="s">
        <v>63</v>
      </c>
      <c r="L18" s="22"/>
      <c r="M18" s="22" t="s">
        <v>64</v>
      </c>
      <c r="N18" s="23">
        <v>31</v>
      </c>
      <c r="O18" s="16">
        <v>31</v>
      </c>
      <c r="P18" s="22">
        <f t="shared" ref="P18" si="21">ROUND(Y18*50%,0)</f>
        <v>7369</v>
      </c>
      <c r="Q18" s="22">
        <f t="shared" ref="Q18" si="22">ROUND(P18*50%,0)</f>
        <v>3685</v>
      </c>
      <c r="R18" s="22">
        <v>1600</v>
      </c>
      <c r="S18" s="22">
        <v>1250</v>
      </c>
      <c r="T18" s="22">
        <f t="shared" ref="T18" si="23">ROUND(P18-Q18-R18-S18-U18-V18-W18-X18-1,0)</f>
        <v>833</v>
      </c>
      <c r="U18" s="22">
        <v>0</v>
      </c>
      <c r="V18" s="22">
        <v>0</v>
      </c>
      <c r="W18" s="22">
        <v>0</v>
      </c>
      <c r="X18" s="22">
        <v>0</v>
      </c>
      <c r="Y18" s="22">
        <f>15000-263</f>
        <v>14737</v>
      </c>
      <c r="Z18" s="22">
        <f t="shared" ref="Z18" si="24">ROUND(P18*N18/O18,0)</f>
        <v>7369</v>
      </c>
      <c r="AA18" s="22">
        <f t="shared" ref="AA18" si="25">ROUND(Q18*N18/O18,0)</f>
        <v>3685</v>
      </c>
      <c r="AB18" s="22">
        <f t="shared" ref="AB18" si="26">ROUND(R18*N18/O18,0)</f>
        <v>1600</v>
      </c>
      <c r="AC18" s="22">
        <f t="shared" ref="AC18" si="27">ROUND(S18*N18/O18,0)</f>
        <v>1250</v>
      </c>
      <c r="AD18" s="22">
        <f t="shared" ref="AD18" si="28">ROUND(T18*N18/O18,0)</f>
        <v>833</v>
      </c>
      <c r="AE18" s="22">
        <f t="shared" ref="AE18" si="29">ROUND(U18*N18/O18,0)</f>
        <v>0</v>
      </c>
      <c r="AF18" s="22">
        <f t="shared" ref="AF18" si="30">ROUND(V18*N18/O18,0)</f>
        <v>0</v>
      </c>
      <c r="AG18" s="22">
        <f t="shared" ref="AG18" si="31">ROUND(W18*N18/O18,0)</f>
        <v>0</v>
      </c>
      <c r="AH18" s="22">
        <f t="shared" ref="AH18" si="32">ROUND(X18*N18/O18,0)</f>
        <v>0</v>
      </c>
      <c r="AI18" s="22">
        <v>0</v>
      </c>
      <c r="AJ18" s="22">
        <f t="shared" ref="AJ18" si="33">SUM(Z18:AI18)</f>
        <v>14737</v>
      </c>
      <c r="AK18" s="22">
        <v>0</v>
      </c>
      <c r="AL18" s="22">
        <v>0</v>
      </c>
      <c r="AM18" s="22">
        <v>0</v>
      </c>
      <c r="AN18" s="22">
        <v>264.5</v>
      </c>
      <c r="AO18" s="22">
        <f t="shared" ref="AO18" si="34">SUM(AK18:AN18)</f>
        <v>264.5</v>
      </c>
      <c r="AP18" s="22">
        <f t="shared" ref="AP18" si="35">AJ18+AO18</f>
        <v>15001.5</v>
      </c>
      <c r="AQ18" s="22">
        <v>0</v>
      </c>
      <c r="AR18" s="22">
        <v>0</v>
      </c>
      <c r="AS18" s="22">
        <f t="shared" ref="AS18" si="36">IF(AJ18&lt;10001,175,IF(AJ18&gt;10000,200))</f>
        <v>200</v>
      </c>
      <c r="AT18" s="22">
        <v>0</v>
      </c>
      <c r="AU18" s="22">
        <v>264.5</v>
      </c>
      <c r="AV18" s="22">
        <v>0</v>
      </c>
      <c r="AW18" s="22">
        <f t="shared" ref="AW18" si="37">SUM(AQ18:AV18)</f>
        <v>464.5</v>
      </c>
      <c r="AX18" s="22">
        <f t="shared" ref="AX18" si="38">AJ18-AW18</f>
        <v>14272.5</v>
      </c>
      <c r="AY18" s="24">
        <f t="shared" ref="AY18" si="39">AX18</f>
        <v>14272.5</v>
      </c>
      <c r="AZ18" s="17" t="s">
        <v>337</v>
      </c>
      <c r="BA18" s="17"/>
      <c r="BB18" s="17"/>
      <c r="BC18" s="17"/>
      <c r="BD18" s="17"/>
      <c r="BE18" t="s">
        <v>66</v>
      </c>
      <c r="BF18" t="s">
        <v>67</v>
      </c>
    </row>
    <row r="19" spans="1:58" x14ac:dyDescent="0.35">
      <c r="A19" s="16">
        <f t="shared" si="20"/>
        <v>18</v>
      </c>
      <c r="B19" s="17" t="s">
        <v>68</v>
      </c>
      <c r="C19" s="17" t="s">
        <v>114</v>
      </c>
      <c r="D19" s="25" t="s">
        <v>115</v>
      </c>
      <c r="E19" s="19">
        <v>44874</v>
      </c>
      <c r="F19" s="20" t="s">
        <v>116</v>
      </c>
      <c r="G19" s="21" t="s">
        <v>60</v>
      </c>
      <c r="H19" s="22" t="s">
        <v>117</v>
      </c>
      <c r="I19" s="22" t="s">
        <v>62</v>
      </c>
      <c r="J19" s="22" t="s">
        <v>62</v>
      </c>
      <c r="K19" s="22" t="s">
        <v>63</v>
      </c>
      <c r="L19" s="22"/>
      <c r="M19" s="22" t="s">
        <v>64</v>
      </c>
      <c r="N19" s="23">
        <v>31</v>
      </c>
      <c r="O19" s="16">
        <v>31</v>
      </c>
      <c r="P19" s="22">
        <v>8250</v>
      </c>
      <c r="Q19" s="22">
        <v>4125</v>
      </c>
      <c r="R19" s="22">
        <v>1600</v>
      </c>
      <c r="S19" s="22">
        <v>1250</v>
      </c>
      <c r="T19" s="22">
        <v>1275</v>
      </c>
      <c r="U19" s="22">
        <v>0</v>
      </c>
      <c r="V19" s="22">
        <v>0</v>
      </c>
      <c r="W19" s="22">
        <v>0</v>
      </c>
      <c r="X19" s="22">
        <v>0</v>
      </c>
      <c r="Y19" s="22">
        <v>16500</v>
      </c>
      <c r="Z19" s="22">
        <v>8250</v>
      </c>
      <c r="AA19" s="22">
        <v>4125</v>
      </c>
      <c r="AB19" s="22">
        <v>1600</v>
      </c>
      <c r="AC19" s="22">
        <v>1250</v>
      </c>
      <c r="AD19" s="22">
        <v>1275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16500</v>
      </c>
      <c r="AK19" s="22">
        <v>0</v>
      </c>
      <c r="AL19" s="22">
        <v>0</v>
      </c>
      <c r="AM19" s="22">
        <v>0</v>
      </c>
      <c r="AN19" s="22"/>
      <c r="AO19" s="22">
        <v>0</v>
      </c>
      <c r="AP19" s="22">
        <v>16500</v>
      </c>
      <c r="AQ19" s="22">
        <v>0</v>
      </c>
      <c r="AR19" s="22">
        <v>0</v>
      </c>
      <c r="AS19" s="22">
        <v>0</v>
      </c>
      <c r="AT19" s="24">
        <v>1650</v>
      </c>
      <c r="AU19" s="22"/>
      <c r="AV19" s="22">
        <v>0</v>
      </c>
      <c r="AW19" s="22">
        <v>1650</v>
      </c>
      <c r="AX19" s="22">
        <v>14850</v>
      </c>
      <c r="AY19" s="24">
        <v>14850</v>
      </c>
      <c r="AZ19" s="17" t="s">
        <v>65</v>
      </c>
      <c r="BA19" s="17"/>
      <c r="BB19" s="17"/>
      <c r="BC19" s="17"/>
      <c r="BD19" s="17"/>
      <c r="BE19" t="s">
        <v>66</v>
      </c>
      <c r="BF19" t="s">
        <v>67</v>
      </c>
    </row>
    <row r="20" spans="1:58" x14ac:dyDescent="0.35">
      <c r="A20" s="16">
        <f t="shared" si="20"/>
        <v>19</v>
      </c>
      <c r="B20" s="17" t="s">
        <v>68</v>
      </c>
      <c r="C20" s="17" t="s">
        <v>118</v>
      </c>
      <c r="D20" s="25" t="s">
        <v>119</v>
      </c>
      <c r="E20" s="19">
        <v>44875</v>
      </c>
      <c r="F20" s="20" t="s">
        <v>69</v>
      </c>
      <c r="G20" s="21" t="s">
        <v>60</v>
      </c>
      <c r="H20" s="22" t="s">
        <v>61</v>
      </c>
      <c r="I20" s="22" t="s">
        <v>62</v>
      </c>
      <c r="J20" s="22" t="s">
        <v>62</v>
      </c>
      <c r="K20" s="22" t="s">
        <v>63</v>
      </c>
      <c r="L20" s="22"/>
      <c r="M20" s="22" t="s">
        <v>64</v>
      </c>
      <c r="N20" s="23">
        <v>31</v>
      </c>
      <c r="O20" s="16">
        <v>31</v>
      </c>
      <c r="P20" s="22">
        <v>9500</v>
      </c>
      <c r="Q20" s="22">
        <v>4750</v>
      </c>
      <c r="R20" s="22">
        <v>1600</v>
      </c>
      <c r="S20" s="22">
        <v>1250</v>
      </c>
      <c r="T20" s="22">
        <v>1900</v>
      </c>
      <c r="U20" s="22">
        <v>0</v>
      </c>
      <c r="V20" s="22">
        <v>0</v>
      </c>
      <c r="W20" s="22">
        <v>0</v>
      </c>
      <c r="X20" s="22">
        <v>0</v>
      </c>
      <c r="Y20" s="22">
        <v>19000</v>
      </c>
      <c r="Z20" s="22">
        <v>9500</v>
      </c>
      <c r="AA20" s="22">
        <v>4750</v>
      </c>
      <c r="AB20" s="22">
        <v>1600</v>
      </c>
      <c r="AC20" s="22">
        <v>1250</v>
      </c>
      <c r="AD20" s="22">
        <v>1900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19000</v>
      </c>
      <c r="AK20" s="22">
        <v>0</v>
      </c>
      <c r="AL20" s="22">
        <v>0</v>
      </c>
      <c r="AM20" s="22">
        <v>0</v>
      </c>
      <c r="AN20" s="22">
        <v>518.5</v>
      </c>
      <c r="AO20" s="22">
        <v>518.5</v>
      </c>
      <c r="AP20" s="22">
        <v>19518.5</v>
      </c>
      <c r="AQ20" s="22">
        <v>0</v>
      </c>
      <c r="AR20" s="22">
        <v>0</v>
      </c>
      <c r="AS20" s="22">
        <v>0</v>
      </c>
      <c r="AT20" s="24">
        <v>1900</v>
      </c>
      <c r="AU20" s="22">
        <v>518.5</v>
      </c>
      <c r="AV20" s="22">
        <v>0</v>
      </c>
      <c r="AW20" s="22">
        <v>2418.5</v>
      </c>
      <c r="AX20" s="22">
        <v>16581.5</v>
      </c>
      <c r="AY20" s="24">
        <v>16581.5</v>
      </c>
      <c r="AZ20" s="17" t="s">
        <v>65</v>
      </c>
      <c r="BA20" s="17"/>
      <c r="BB20" s="17"/>
      <c r="BC20" s="17"/>
      <c r="BD20" s="17"/>
      <c r="BE20" t="s">
        <v>66</v>
      </c>
      <c r="BF20" t="s">
        <v>67</v>
      </c>
    </row>
    <row r="21" spans="1:58" x14ac:dyDescent="0.35">
      <c r="A21" s="16">
        <f t="shared" si="20"/>
        <v>20</v>
      </c>
      <c r="B21" s="17" t="s">
        <v>56</v>
      </c>
      <c r="C21" s="17" t="s">
        <v>120</v>
      </c>
      <c r="D21" s="25" t="s">
        <v>121</v>
      </c>
      <c r="E21" s="19">
        <v>44866</v>
      </c>
      <c r="F21" s="20" t="s">
        <v>59</v>
      </c>
      <c r="G21" s="26" t="s">
        <v>122</v>
      </c>
      <c r="H21" s="22" t="s">
        <v>123</v>
      </c>
      <c r="I21" s="22" t="s">
        <v>62</v>
      </c>
      <c r="J21" s="22" t="s">
        <v>62</v>
      </c>
      <c r="K21" s="22" t="s">
        <v>63</v>
      </c>
      <c r="L21" s="22"/>
      <c r="M21" s="22" t="s">
        <v>64</v>
      </c>
      <c r="N21" s="23">
        <v>31</v>
      </c>
      <c r="O21" s="16">
        <v>31</v>
      </c>
      <c r="P21" s="22">
        <v>8184</v>
      </c>
      <c r="Q21" s="22">
        <v>4092</v>
      </c>
      <c r="R21" s="22">
        <v>1600</v>
      </c>
      <c r="S21" s="22">
        <v>1250</v>
      </c>
      <c r="T21" s="22">
        <v>1241</v>
      </c>
      <c r="U21" s="22">
        <v>0</v>
      </c>
      <c r="V21" s="22">
        <v>0</v>
      </c>
      <c r="W21" s="22">
        <v>0</v>
      </c>
      <c r="X21" s="22">
        <v>0</v>
      </c>
      <c r="Y21" s="22">
        <v>16368</v>
      </c>
      <c r="Z21" s="22">
        <v>8184</v>
      </c>
      <c r="AA21" s="22">
        <v>4092</v>
      </c>
      <c r="AB21" s="22">
        <v>1600</v>
      </c>
      <c r="AC21" s="22">
        <v>1250</v>
      </c>
      <c r="AD21" s="22">
        <v>1241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16367</v>
      </c>
      <c r="AK21" s="22">
        <v>982.07999999999993</v>
      </c>
      <c r="AL21" s="22">
        <v>81.84</v>
      </c>
      <c r="AM21" s="22">
        <v>531.92750000000001</v>
      </c>
      <c r="AN21" s="22"/>
      <c r="AO21" s="22">
        <v>1595.8474999999999</v>
      </c>
      <c r="AP21" s="22">
        <v>17962.8475</v>
      </c>
      <c r="AQ21" s="22">
        <v>982.07999999999993</v>
      </c>
      <c r="AR21" s="22">
        <v>122.7525</v>
      </c>
      <c r="AS21" s="22">
        <v>200</v>
      </c>
      <c r="AT21" s="22">
        <v>0</v>
      </c>
      <c r="AU21" s="22"/>
      <c r="AV21" s="22">
        <v>0</v>
      </c>
      <c r="AW21" s="22">
        <v>1304.8325</v>
      </c>
      <c r="AX21" s="22">
        <v>15062.1675</v>
      </c>
      <c r="AY21" s="24">
        <v>15062.1675</v>
      </c>
      <c r="AZ21" s="17" t="s">
        <v>65</v>
      </c>
      <c r="BA21" s="17"/>
      <c r="BB21" s="17"/>
      <c r="BC21" s="17"/>
      <c r="BD21" s="17"/>
      <c r="BE21" t="s">
        <v>66</v>
      </c>
      <c r="BF21" t="s">
        <v>67</v>
      </c>
    </row>
    <row r="22" spans="1:58" x14ac:dyDescent="0.35">
      <c r="A22" s="16">
        <f t="shared" si="20"/>
        <v>21</v>
      </c>
      <c r="B22" s="17" t="s">
        <v>56</v>
      </c>
      <c r="C22" s="17" t="s">
        <v>124</v>
      </c>
      <c r="D22" s="25" t="s">
        <v>125</v>
      </c>
      <c r="E22" s="19">
        <v>44872</v>
      </c>
      <c r="F22" s="20" t="s">
        <v>59</v>
      </c>
      <c r="G22" s="26" t="s">
        <v>126</v>
      </c>
      <c r="H22" s="22" t="s">
        <v>123</v>
      </c>
      <c r="I22" s="22" t="s">
        <v>62</v>
      </c>
      <c r="J22" s="22" t="s">
        <v>62</v>
      </c>
      <c r="K22" s="22" t="s">
        <v>63</v>
      </c>
      <c r="L22" s="22"/>
      <c r="M22" s="22" t="s">
        <v>64</v>
      </c>
      <c r="N22" s="23">
        <v>31</v>
      </c>
      <c r="O22" s="16">
        <v>31</v>
      </c>
      <c r="P22" s="22">
        <v>8184</v>
      </c>
      <c r="Q22" s="22">
        <v>4092</v>
      </c>
      <c r="R22" s="22">
        <v>1600</v>
      </c>
      <c r="S22" s="22">
        <v>1250</v>
      </c>
      <c r="T22" s="22">
        <v>1241</v>
      </c>
      <c r="U22" s="22">
        <v>0</v>
      </c>
      <c r="V22" s="22">
        <v>0</v>
      </c>
      <c r="W22" s="22">
        <v>0</v>
      </c>
      <c r="X22" s="22">
        <v>0</v>
      </c>
      <c r="Y22" s="22">
        <v>16368</v>
      </c>
      <c r="Z22" s="22">
        <v>8184</v>
      </c>
      <c r="AA22" s="22">
        <v>4092</v>
      </c>
      <c r="AB22" s="22">
        <v>1600</v>
      </c>
      <c r="AC22" s="22">
        <v>1250</v>
      </c>
      <c r="AD22" s="22">
        <v>1241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16367</v>
      </c>
      <c r="AK22" s="22">
        <v>982.07999999999993</v>
      </c>
      <c r="AL22" s="22">
        <v>81.84</v>
      </c>
      <c r="AM22" s="22">
        <v>531.92750000000001</v>
      </c>
      <c r="AN22" s="22"/>
      <c r="AO22" s="22">
        <v>1595.8474999999999</v>
      </c>
      <c r="AP22" s="22">
        <v>17962.8475</v>
      </c>
      <c r="AQ22" s="22">
        <v>982.07999999999993</v>
      </c>
      <c r="AR22" s="22">
        <v>122.7525</v>
      </c>
      <c r="AS22" s="22">
        <v>200</v>
      </c>
      <c r="AT22" s="22">
        <v>0</v>
      </c>
      <c r="AU22" s="22"/>
      <c r="AV22" s="22">
        <v>0</v>
      </c>
      <c r="AW22" s="22">
        <v>1304.8325</v>
      </c>
      <c r="AX22" s="22">
        <v>15062.1675</v>
      </c>
      <c r="AY22" s="24">
        <v>15062.1675</v>
      </c>
      <c r="AZ22" s="17" t="s">
        <v>65</v>
      </c>
      <c r="BA22" s="17"/>
      <c r="BB22" s="17"/>
      <c r="BC22" s="17"/>
      <c r="BD22" s="17"/>
      <c r="BE22" t="s">
        <v>66</v>
      </c>
      <c r="BF22" t="s">
        <v>67</v>
      </c>
    </row>
    <row r="23" spans="1:58" x14ac:dyDescent="0.35">
      <c r="A23" s="16">
        <f t="shared" si="20"/>
        <v>22</v>
      </c>
      <c r="B23" s="17" t="s">
        <v>56</v>
      </c>
      <c r="C23" s="17" t="s">
        <v>127</v>
      </c>
      <c r="D23" s="27" t="s">
        <v>128</v>
      </c>
      <c r="E23" s="19">
        <v>44900</v>
      </c>
      <c r="F23" s="20" t="s">
        <v>59</v>
      </c>
      <c r="G23" s="20" t="s">
        <v>126</v>
      </c>
      <c r="H23" s="22" t="s">
        <v>129</v>
      </c>
      <c r="I23" s="22" t="s">
        <v>62</v>
      </c>
      <c r="J23" s="22" t="s">
        <v>62</v>
      </c>
      <c r="K23" s="22" t="s">
        <v>63</v>
      </c>
      <c r="L23" s="22"/>
      <c r="M23" s="22" t="s">
        <v>64</v>
      </c>
      <c r="N23" s="23">
        <v>31</v>
      </c>
      <c r="O23" s="16">
        <v>31</v>
      </c>
      <c r="P23" s="22">
        <v>7182</v>
      </c>
      <c r="Q23" s="22">
        <v>3591</v>
      </c>
      <c r="R23" s="22">
        <v>1600</v>
      </c>
      <c r="S23" s="22">
        <v>1250</v>
      </c>
      <c r="T23" s="22">
        <v>740</v>
      </c>
      <c r="U23" s="22">
        <v>0</v>
      </c>
      <c r="V23" s="22">
        <v>0</v>
      </c>
      <c r="W23" s="22">
        <v>0</v>
      </c>
      <c r="X23" s="22">
        <v>0</v>
      </c>
      <c r="Y23" s="22">
        <v>14363</v>
      </c>
      <c r="Z23" s="22">
        <v>7182</v>
      </c>
      <c r="AA23" s="22">
        <v>3591</v>
      </c>
      <c r="AB23" s="22">
        <v>1600</v>
      </c>
      <c r="AC23" s="22">
        <v>1250</v>
      </c>
      <c r="AD23" s="22">
        <v>740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14363</v>
      </c>
      <c r="AK23" s="22">
        <v>861.83999999999992</v>
      </c>
      <c r="AL23" s="22">
        <v>71.820000000000007</v>
      </c>
      <c r="AM23" s="22">
        <v>466.79750000000001</v>
      </c>
      <c r="AN23" s="22"/>
      <c r="AO23" s="22">
        <v>1400.4575</v>
      </c>
      <c r="AP23" s="22">
        <v>15763.4575</v>
      </c>
      <c r="AQ23" s="22">
        <v>861.83999999999992</v>
      </c>
      <c r="AR23" s="22">
        <v>107.7225</v>
      </c>
      <c r="AS23" s="22">
        <v>200</v>
      </c>
      <c r="AT23" s="22">
        <v>0</v>
      </c>
      <c r="AU23" s="22"/>
      <c r="AV23" s="22">
        <v>0</v>
      </c>
      <c r="AW23" s="22">
        <v>1169.5625</v>
      </c>
      <c r="AX23" s="22">
        <v>13193.4375</v>
      </c>
      <c r="AY23" s="24">
        <v>13193.4375</v>
      </c>
      <c r="AZ23" s="17" t="s">
        <v>65</v>
      </c>
      <c r="BA23" s="17"/>
      <c r="BB23" s="17"/>
      <c r="BC23" s="17"/>
      <c r="BD23" s="17"/>
      <c r="BE23" t="s">
        <v>66</v>
      </c>
      <c r="BF23" t="s">
        <v>67</v>
      </c>
    </row>
    <row r="24" spans="1:58" x14ac:dyDescent="0.35">
      <c r="A24" s="16">
        <f t="shared" si="20"/>
        <v>23</v>
      </c>
      <c r="B24" s="17" t="s">
        <v>56</v>
      </c>
      <c r="C24" s="17" t="s">
        <v>130</v>
      </c>
      <c r="D24" s="28" t="s">
        <v>131</v>
      </c>
      <c r="E24" s="19">
        <v>44901</v>
      </c>
      <c r="F24" s="20" t="s">
        <v>132</v>
      </c>
      <c r="G24" s="21" t="s">
        <v>60</v>
      </c>
      <c r="H24" s="22" t="s">
        <v>133</v>
      </c>
      <c r="I24" s="22" t="s">
        <v>62</v>
      </c>
      <c r="J24" s="22" t="s">
        <v>62</v>
      </c>
      <c r="K24" s="22" t="s">
        <v>63</v>
      </c>
      <c r="L24" s="22"/>
      <c r="M24" s="22" t="s">
        <v>64</v>
      </c>
      <c r="N24" s="23">
        <v>31</v>
      </c>
      <c r="O24" s="16">
        <v>31</v>
      </c>
      <c r="P24" s="22">
        <v>8593</v>
      </c>
      <c r="Q24" s="22">
        <v>4297</v>
      </c>
      <c r="R24" s="22">
        <v>1600</v>
      </c>
      <c r="S24" s="22">
        <v>1250</v>
      </c>
      <c r="T24" s="22">
        <v>1445</v>
      </c>
      <c r="U24" s="22">
        <v>0</v>
      </c>
      <c r="V24" s="22">
        <v>0</v>
      </c>
      <c r="W24" s="22">
        <v>0</v>
      </c>
      <c r="X24" s="22">
        <v>0</v>
      </c>
      <c r="Y24" s="22">
        <v>17185</v>
      </c>
      <c r="Z24" s="22">
        <v>8593</v>
      </c>
      <c r="AA24" s="22">
        <v>4297</v>
      </c>
      <c r="AB24" s="22">
        <v>1600</v>
      </c>
      <c r="AC24" s="22">
        <v>1250</v>
      </c>
      <c r="AD24" s="22">
        <v>1445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17185</v>
      </c>
      <c r="AK24" s="22">
        <v>1031.1599999999999</v>
      </c>
      <c r="AL24" s="22">
        <v>85.93</v>
      </c>
      <c r="AM24" s="22">
        <v>558.51250000000005</v>
      </c>
      <c r="AN24" s="22"/>
      <c r="AO24" s="22">
        <v>1675.6025</v>
      </c>
      <c r="AP24" s="22">
        <v>18860.602500000001</v>
      </c>
      <c r="AQ24" s="22">
        <v>1031.1599999999999</v>
      </c>
      <c r="AR24" s="22">
        <v>128.88749999999999</v>
      </c>
      <c r="AS24" s="22">
        <v>200</v>
      </c>
      <c r="AT24" s="22">
        <v>0</v>
      </c>
      <c r="AU24" s="22"/>
      <c r="AV24" s="22">
        <v>0</v>
      </c>
      <c r="AW24" s="22">
        <v>1360.0474999999999</v>
      </c>
      <c r="AX24" s="22">
        <v>15824.952499999999</v>
      </c>
      <c r="AY24" s="24">
        <v>15824.952499999999</v>
      </c>
      <c r="AZ24" s="17" t="s">
        <v>65</v>
      </c>
      <c r="BA24" s="17"/>
      <c r="BB24" s="17"/>
      <c r="BC24" s="17"/>
      <c r="BD24" s="17"/>
      <c r="BE24" t="s">
        <v>66</v>
      </c>
      <c r="BF24" t="s">
        <v>67</v>
      </c>
    </row>
    <row r="25" spans="1:58" x14ac:dyDescent="0.35">
      <c r="A25" s="16">
        <f t="shared" si="20"/>
        <v>24</v>
      </c>
      <c r="B25" s="17" t="s">
        <v>56</v>
      </c>
      <c r="C25" s="17" t="s">
        <v>134</v>
      </c>
      <c r="D25" s="28" t="s">
        <v>135</v>
      </c>
      <c r="E25" s="19">
        <v>44901</v>
      </c>
      <c r="F25" s="20" t="s">
        <v>132</v>
      </c>
      <c r="G25" s="21" t="s">
        <v>60</v>
      </c>
      <c r="H25" s="22" t="s">
        <v>133</v>
      </c>
      <c r="I25" s="22" t="s">
        <v>62</v>
      </c>
      <c r="J25" s="22" t="s">
        <v>62</v>
      </c>
      <c r="K25" s="22" t="s">
        <v>63</v>
      </c>
      <c r="L25" s="22"/>
      <c r="M25" s="22" t="s">
        <v>64</v>
      </c>
      <c r="N25" s="23">
        <v>31</v>
      </c>
      <c r="O25" s="16">
        <v>31</v>
      </c>
      <c r="P25" s="22">
        <v>8593</v>
      </c>
      <c r="Q25" s="22">
        <v>4297</v>
      </c>
      <c r="R25" s="22">
        <v>1600</v>
      </c>
      <c r="S25" s="22">
        <v>1250</v>
      </c>
      <c r="T25" s="22">
        <v>1445</v>
      </c>
      <c r="U25" s="22">
        <v>0</v>
      </c>
      <c r="V25" s="22">
        <v>0</v>
      </c>
      <c r="W25" s="22">
        <v>0</v>
      </c>
      <c r="X25" s="22">
        <v>0</v>
      </c>
      <c r="Y25" s="22">
        <v>17185</v>
      </c>
      <c r="Z25" s="22">
        <v>8593</v>
      </c>
      <c r="AA25" s="22">
        <v>4297</v>
      </c>
      <c r="AB25" s="22">
        <v>1600</v>
      </c>
      <c r="AC25" s="22">
        <v>1250</v>
      </c>
      <c r="AD25" s="22">
        <v>1445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17185</v>
      </c>
      <c r="AK25" s="22">
        <v>1031.1599999999999</v>
      </c>
      <c r="AL25" s="22">
        <v>85.93</v>
      </c>
      <c r="AM25" s="22">
        <v>558.51250000000005</v>
      </c>
      <c r="AN25" s="22"/>
      <c r="AO25" s="22">
        <v>1675.6025</v>
      </c>
      <c r="AP25" s="22">
        <v>18860.602500000001</v>
      </c>
      <c r="AQ25" s="22">
        <v>1031.1599999999999</v>
      </c>
      <c r="AR25" s="22">
        <v>128.88749999999999</v>
      </c>
      <c r="AS25" s="22">
        <v>200</v>
      </c>
      <c r="AT25" s="22">
        <v>0</v>
      </c>
      <c r="AU25" s="22"/>
      <c r="AV25" s="22">
        <v>0</v>
      </c>
      <c r="AW25" s="22">
        <v>1360.0474999999999</v>
      </c>
      <c r="AX25" s="22">
        <v>15824.952499999999</v>
      </c>
      <c r="AY25" s="24">
        <v>15824.952499999999</v>
      </c>
      <c r="AZ25" s="17" t="s">
        <v>65</v>
      </c>
      <c r="BA25" s="17"/>
      <c r="BB25" s="17"/>
      <c r="BC25" s="17"/>
      <c r="BD25" s="17"/>
      <c r="BE25" t="s">
        <v>66</v>
      </c>
      <c r="BF25" t="s">
        <v>67</v>
      </c>
    </row>
    <row r="26" spans="1:58" x14ac:dyDescent="0.35">
      <c r="A26" s="16">
        <f t="shared" si="20"/>
        <v>25</v>
      </c>
      <c r="B26" s="17" t="s">
        <v>68</v>
      </c>
      <c r="C26" s="17" t="s">
        <v>136</v>
      </c>
      <c r="D26" s="25" t="s">
        <v>137</v>
      </c>
      <c r="E26" s="19">
        <v>44866</v>
      </c>
      <c r="F26" s="20" t="s">
        <v>138</v>
      </c>
      <c r="G26" s="20" t="s">
        <v>91</v>
      </c>
      <c r="H26" s="22" t="s">
        <v>74</v>
      </c>
      <c r="I26" s="22" t="s">
        <v>62</v>
      </c>
      <c r="J26" s="22" t="s">
        <v>92</v>
      </c>
      <c r="K26" s="22" t="s">
        <v>63</v>
      </c>
      <c r="L26" s="22" t="s">
        <v>139</v>
      </c>
      <c r="M26" s="22" t="s">
        <v>64</v>
      </c>
      <c r="N26" s="23">
        <v>31</v>
      </c>
      <c r="O26" s="16">
        <v>31</v>
      </c>
      <c r="P26" s="22">
        <v>8000</v>
      </c>
      <c r="Q26" s="22">
        <v>4000</v>
      </c>
      <c r="R26" s="22">
        <v>1600</v>
      </c>
      <c r="S26" s="22">
        <v>1250</v>
      </c>
      <c r="T26" s="22">
        <v>1150</v>
      </c>
      <c r="U26" s="22">
        <v>0</v>
      </c>
      <c r="V26" s="22">
        <v>0</v>
      </c>
      <c r="W26" s="22">
        <v>0</v>
      </c>
      <c r="X26" s="22">
        <v>0</v>
      </c>
      <c r="Y26" s="22">
        <v>16000</v>
      </c>
      <c r="Z26" s="22">
        <v>8000</v>
      </c>
      <c r="AA26" s="22">
        <v>4000</v>
      </c>
      <c r="AB26" s="22">
        <v>1600</v>
      </c>
      <c r="AC26" s="22">
        <v>1250</v>
      </c>
      <c r="AD26" s="22">
        <v>1150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16000</v>
      </c>
      <c r="AK26" s="22">
        <v>0</v>
      </c>
      <c r="AL26" s="22">
        <v>0</v>
      </c>
      <c r="AM26" s="22">
        <v>0</v>
      </c>
      <c r="AN26" s="22"/>
      <c r="AO26" s="22">
        <v>0</v>
      </c>
      <c r="AP26" s="22">
        <v>16000</v>
      </c>
      <c r="AQ26" s="22">
        <v>0</v>
      </c>
      <c r="AR26" s="22">
        <v>0</v>
      </c>
      <c r="AS26" s="22">
        <v>0</v>
      </c>
      <c r="AT26" s="24">
        <v>1600</v>
      </c>
      <c r="AU26" s="22"/>
      <c r="AV26" s="22">
        <v>0</v>
      </c>
      <c r="AW26" s="22">
        <v>1600</v>
      </c>
      <c r="AX26" s="22">
        <v>14400</v>
      </c>
      <c r="AY26" s="24">
        <v>14400</v>
      </c>
      <c r="AZ26" s="17" t="s">
        <v>65</v>
      </c>
      <c r="BA26" s="17"/>
      <c r="BB26" s="17"/>
      <c r="BC26" s="17"/>
      <c r="BD26" s="17"/>
      <c r="BE26" t="s">
        <v>66</v>
      </c>
      <c r="BF26" t="s">
        <v>67</v>
      </c>
    </row>
    <row r="27" spans="1:58" x14ac:dyDescent="0.35">
      <c r="A27" s="16">
        <f t="shared" si="20"/>
        <v>26</v>
      </c>
      <c r="B27" s="17" t="s">
        <v>68</v>
      </c>
      <c r="C27" s="17" t="s">
        <v>140</v>
      </c>
      <c r="D27" s="25" t="s">
        <v>141</v>
      </c>
      <c r="E27" s="19">
        <v>44844</v>
      </c>
      <c r="F27" s="20" t="s">
        <v>59</v>
      </c>
      <c r="G27" s="20" t="s">
        <v>142</v>
      </c>
      <c r="H27" s="22" t="s">
        <v>143</v>
      </c>
      <c r="I27" s="22" t="s">
        <v>62</v>
      </c>
      <c r="J27" s="22" t="s">
        <v>62</v>
      </c>
      <c r="K27" s="22" t="s">
        <v>63</v>
      </c>
      <c r="L27" s="22"/>
      <c r="M27" s="22" t="s">
        <v>64</v>
      </c>
      <c r="N27" s="23">
        <v>31</v>
      </c>
      <c r="O27" s="16">
        <v>31</v>
      </c>
      <c r="P27" s="22">
        <v>10000</v>
      </c>
      <c r="Q27" s="22">
        <v>5000</v>
      </c>
      <c r="R27" s="22">
        <v>1600</v>
      </c>
      <c r="S27" s="22">
        <v>1250</v>
      </c>
      <c r="T27" s="22">
        <v>2150</v>
      </c>
      <c r="U27" s="22">
        <v>0</v>
      </c>
      <c r="V27" s="22">
        <v>0</v>
      </c>
      <c r="W27" s="22">
        <v>0</v>
      </c>
      <c r="X27" s="22">
        <v>0</v>
      </c>
      <c r="Y27" s="22">
        <v>20000</v>
      </c>
      <c r="Z27" s="22">
        <v>10000</v>
      </c>
      <c r="AA27" s="22">
        <v>5000</v>
      </c>
      <c r="AB27" s="22">
        <v>1600</v>
      </c>
      <c r="AC27" s="22">
        <v>1250</v>
      </c>
      <c r="AD27" s="22">
        <v>2150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20000</v>
      </c>
      <c r="AK27" s="22">
        <v>0</v>
      </c>
      <c r="AL27" s="22">
        <v>0</v>
      </c>
      <c r="AM27" s="22">
        <v>0</v>
      </c>
      <c r="AN27" s="22"/>
      <c r="AO27" s="22">
        <v>0</v>
      </c>
      <c r="AP27" s="22">
        <v>20000</v>
      </c>
      <c r="AQ27" s="22">
        <v>0</v>
      </c>
      <c r="AR27" s="22">
        <v>0</v>
      </c>
      <c r="AS27" s="22">
        <v>0</v>
      </c>
      <c r="AT27" s="24">
        <v>2000</v>
      </c>
      <c r="AU27" s="22"/>
      <c r="AV27" s="22">
        <v>0</v>
      </c>
      <c r="AW27" s="22">
        <v>2000</v>
      </c>
      <c r="AX27" s="22">
        <v>18000</v>
      </c>
      <c r="AY27" s="24">
        <v>18000</v>
      </c>
      <c r="AZ27" s="17" t="s">
        <v>65</v>
      </c>
      <c r="BA27" s="17"/>
      <c r="BB27" s="17"/>
      <c r="BC27" s="17"/>
      <c r="BD27" s="17"/>
      <c r="BE27" t="s">
        <v>66</v>
      </c>
      <c r="BF27" t="s">
        <v>67</v>
      </c>
    </row>
    <row r="28" spans="1:58" x14ac:dyDescent="0.35">
      <c r="A28" s="16">
        <f t="shared" si="20"/>
        <v>27</v>
      </c>
      <c r="B28" s="17" t="s">
        <v>68</v>
      </c>
      <c r="C28" s="17" t="s">
        <v>144</v>
      </c>
      <c r="D28" s="25" t="s">
        <v>145</v>
      </c>
      <c r="E28" s="19">
        <v>44758</v>
      </c>
      <c r="F28" s="20" t="s">
        <v>59</v>
      </c>
      <c r="G28" s="20" t="s">
        <v>142</v>
      </c>
      <c r="H28" s="22" t="s">
        <v>146</v>
      </c>
      <c r="I28" s="22" t="s">
        <v>62</v>
      </c>
      <c r="J28" s="22" t="s">
        <v>62</v>
      </c>
      <c r="K28" s="22" t="s">
        <v>63</v>
      </c>
      <c r="L28" s="22"/>
      <c r="M28" s="22" t="s">
        <v>64</v>
      </c>
      <c r="N28" s="23">
        <v>31</v>
      </c>
      <c r="O28" s="16">
        <v>31</v>
      </c>
      <c r="P28" s="22">
        <v>7500</v>
      </c>
      <c r="Q28" s="22">
        <v>3750</v>
      </c>
      <c r="R28" s="22">
        <v>1600</v>
      </c>
      <c r="S28" s="22">
        <v>1250</v>
      </c>
      <c r="T28" s="22">
        <v>900</v>
      </c>
      <c r="U28" s="22">
        <v>0</v>
      </c>
      <c r="V28" s="22">
        <v>0</v>
      </c>
      <c r="W28" s="22">
        <v>0</v>
      </c>
      <c r="X28" s="22">
        <v>0</v>
      </c>
      <c r="Y28" s="22">
        <v>15000</v>
      </c>
      <c r="Z28" s="22">
        <v>7500</v>
      </c>
      <c r="AA28" s="22">
        <v>3750</v>
      </c>
      <c r="AB28" s="22">
        <v>1600</v>
      </c>
      <c r="AC28" s="22">
        <v>1250</v>
      </c>
      <c r="AD28" s="22">
        <v>900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15000</v>
      </c>
      <c r="AK28" s="22">
        <v>0</v>
      </c>
      <c r="AL28" s="22">
        <v>0</v>
      </c>
      <c r="AM28" s="22">
        <v>0</v>
      </c>
      <c r="AN28" s="22"/>
      <c r="AO28" s="22">
        <v>0</v>
      </c>
      <c r="AP28" s="22">
        <v>15000</v>
      </c>
      <c r="AQ28" s="22">
        <v>0</v>
      </c>
      <c r="AR28" s="22">
        <v>0</v>
      </c>
      <c r="AS28" s="22">
        <v>0</v>
      </c>
      <c r="AT28" s="24">
        <v>1500</v>
      </c>
      <c r="AU28" s="22"/>
      <c r="AV28" s="22">
        <v>0</v>
      </c>
      <c r="AW28" s="22">
        <v>1500</v>
      </c>
      <c r="AX28" s="22">
        <v>13500</v>
      </c>
      <c r="AY28" s="24">
        <v>13500</v>
      </c>
      <c r="AZ28" s="17" t="s">
        <v>65</v>
      </c>
      <c r="BA28" s="17"/>
      <c r="BB28" s="17"/>
      <c r="BC28" s="17"/>
      <c r="BD28" s="17"/>
      <c r="BE28" t="s">
        <v>66</v>
      </c>
      <c r="BF28" t="s">
        <v>67</v>
      </c>
    </row>
    <row r="29" spans="1:58" x14ac:dyDescent="0.35">
      <c r="A29" s="16">
        <f t="shared" si="20"/>
        <v>28</v>
      </c>
      <c r="B29" s="17" t="s">
        <v>68</v>
      </c>
      <c r="C29" s="17" t="s">
        <v>147</v>
      </c>
      <c r="D29" s="25" t="s">
        <v>148</v>
      </c>
      <c r="E29" s="19">
        <v>44842</v>
      </c>
      <c r="F29" s="20" t="s">
        <v>59</v>
      </c>
      <c r="G29" s="20" t="s">
        <v>142</v>
      </c>
      <c r="H29" s="22" t="s">
        <v>146</v>
      </c>
      <c r="I29" s="22" t="s">
        <v>62</v>
      </c>
      <c r="J29" s="22" t="s">
        <v>62</v>
      </c>
      <c r="K29" s="22" t="s">
        <v>63</v>
      </c>
      <c r="L29" s="22"/>
      <c r="M29" s="22" t="s">
        <v>64</v>
      </c>
      <c r="N29" s="23">
        <v>31</v>
      </c>
      <c r="O29" s="16">
        <v>31</v>
      </c>
      <c r="P29" s="22">
        <v>10000</v>
      </c>
      <c r="Q29" s="22">
        <v>5000</v>
      </c>
      <c r="R29" s="22">
        <v>1600</v>
      </c>
      <c r="S29" s="22">
        <v>1250</v>
      </c>
      <c r="T29" s="22">
        <v>2150</v>
      </c>
      <c r="U29" s="22">
        <v>0</v>
      </c>
      <c r="V29" s="22">
        <v>0</v>
      </c>
      <c r="W29" s="22">
        <v>0</v>
      </c>
      <c r="X29" s="22">
        <v>0</v>
      </c>
      <c r="Y29" s="22">
        <v>20000</v>
      </c>
      <c r="Z29" s="22">
        <v>10000</v>
      </c>
      <c r="AA29" s="22">
        <v>5000</v>
      </c>
      <c r="AB29" s="22">
        <v>1600</v>
      </c>
      <c r="AC29" s="22">
        <v>1250</v>
      </c>
      <c r="AD29" s="22">
        <v>2150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20000</v>
      </c>
      <c r="AK29" s="22">
        <v>0</v>
      </c>
      <c r="AL29" s="22">
        <v>0</v>
      </c>
      <c r="AM29" s="22">
        <v>0</v>
      </c>
      <c r="AN29" s="22"/>
      <c r="AO29" s="22">
        <v>0</v>
      </c>
      <c r="AP29" s="22">
        <v>20000</v>
      </c>
      <c r="AQ29" s="22">
        <v>0</v>
      </c>
      <c r="AR29" s="22">
        <v>0</v>
      </c>
      <c r="AS29" s="22">
        <v>0</v>
      </c>
      <c r="AT29" s="24">
        <v>2000</v>
      </c>
      <c r="AU29" s="22"/>
      <c r="AV29" s="22">
        <v>0</v>
      </c>
      <c r="AW29" s="22">
        <v>2000</v>
      </c>
      <c r="AX29" s="22">
        <v>18000</v>
      </c>
      <c r="AY29" s="24">
        <v>18000</v>
      </c>
      <c r="AZ29" s="17" t="s">
        <v>65</v>
      </c>
      <c r="BA29" s="17"/>
      <c r="BB29" s="17"/>
      <c r="BC29" s="17"/>
      <c r="BD29" s="17"/>
      <c r="BE29" t="s">
        <v>66</v>
      </c>
      <c r="BF29" t="s">
        <v>67</v>
      </c>
    </row>
    <row r="30" spans="1:58" x14ac:dyDescent="0.35">
      <c r="A30" s="16">
        <f t="shared" si="20"/>
        <v>29</v>
      </c>
      <c r="B30" s="17" t="s">
        <v>68</v>
      </c>
      <c r="C30" s="17" t="s">
        <v>149</v>
      </c>
      <c r="D30" s="25" t="s">
        <v>150</v>
      </c>
      <c r="E30" s="19">
        <v>44795</v>
      </c>
      <c r="F30" s="20" t="s">
        <v>59</v>
      </c>
      <c r="G30" s="20" t="s">
        <v>142</v>
      </c>
      <c r="H30" s="22" t="s">
        <v>151</v>
      </c>
      <c r="I30" s="22" t="s">
        <v>62</v>
      </c>
      <c r="J30" s="22" t="s">
        <v>62</v>
      </c>
      <c r="K30" s="22" t="s">
        <v>63</v>
      </c>
      <c r="L30" s="22"/>
      <c r="M30" s="22" t="s">
        <v>64</v>
      </c>
      <c r="N30" s="23">
        <v>31</v>
      </c>
      <c r="O30" s="16">
        <v>31</v>
      </c>
      <c r="P30" s="22">
        <v>10581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10581</v>
      </c>
      <c r="Z30" s="22">
        <v>10581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10581</v>
      </c>
      <c r="AK30" s="22">
        <v>0</v>
      </c>
      <c r="AL30" s="22">
        <v>0</v>
      </c>
      <c r="AM30" s="22">
        <v>0</v>
      </c>
      <c r="AN30" s="22"/>
      <c r="AO30" s="22">
        <v>0</v>
      </c>
      <c r="AP30" s="22">
        <v>10581</v>
      </c>
      <c r="AQ30" s="22">
        <v>0</v>
      </c>
      <c r="AR30" s="22">
        <v>0</v>
      </c>
      <c r="AS30" s="22">
        <v>0</v>
      </c>
      <c r="AT30" s="24">
        <v>1058</v>
      </c>
      <c r="AU30" s="22"/>
      <c r="AV30" s="22">
        <v>0</v>
      </c>
      <c r="AW30" s="22">
        <v>1058</v>
      </c>
      <c r="AX30" s="22">
        <v>9523</v>
      </c>
      <c r="AY30" s="24">
        <v>9523</v>
      </c>
      <c r="AZ30" s="17" t="s">
        <v>65</v>
      </c>
      <c r="BA30" s="17"/>
      <c r="BB30" s="17"/>
      <c r="BC30" s="17"/>
      <c r="BD30" s="17"/>
      <c r="BE30" t="s">
        <v>66</v>
      </c>
      <c r="BF30" t="s">
        <v>67</v>
      </c>
    </row>
    <row r="31" spans="1:58" x14ac:dyDescent="0.35">
      <c r="A31" s="16">
        <f t="shared" si="20"/>
        <v>30</v>
      </c>
      <c r="B31" s="17" t="s">
        <v>68</v>
      </c>
      <c r="C31" s="17" t="s">
        <v>152</v>
      </c>
      <c r="D31" s="25" t="s">
        <v>153</v>
      </c>
      <c r="E31" s="19">
        <v>44774</v>
      </c>
      <c r="F31" s="20" t="s">
        <v>154</v>
      </c>
      <c r="G31" s="21" t="s">
        <v>60</v>
      </c>
      <c r="H31" s="22" t="s">
        <v>155</v>
      </c>
      <c r="I31" s="22" t="s">
        <v>62</v>
      </c>
      <c r="J31" s="22" t="s">
        <v>62</v>
      </c>
      <c r="K31" s="22" t="s">
        <v>63</v>
      </c>
      <c r="L31" s="22"/>
      <c r="M31" s="22" t="s">
        <v>64</v>
      </c>
      <c r="N31" s="23">
        <v>31</v>
      </c>
      <c r="O31" s="16">
        <v>31</v>
      </c>
      <c r="P31" s="22">
        <v>10000</v>
      </c>
      <c r="Q31" s="22">
        <v>5000</v>
      </c>
      <c r="R31" s="22">
        <v>1600</v>
      </c>
      <c r="S31" s="22">
        <v>1250</v>
      </c>
      <c r="T31" s="22">
        <v>2150</v>
      </c>
      <c r="U31" s="22">
        <v>0</v>
      </c>
      <c r="V31" s="22">
        <v>0</v>
      </c>
      <c r="W31" s="22">
        <v>0</v>
      </c>
      <c r="X31" s="22">
        <v>0</v>
      </c>
      <c r="Y31" s="22">
        <v>20000</v>
      </c>
      <c r="Z31" s="22">
        <v>10000</v>
      </c>
      <c r="AA31" s="22">
        <v>5000</v>
      </c>
      <c r="AB31" s="22">
        <v>1600</v>
      </c>
      <c r="AC31" s="22">
        <v>1250</v>
      </c>
      <c r="AD31" s="22">
        <v>2150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20000</v>
      </c>
      <c r="AK31" s="22">
        <v>0</v>
      </c>
      <c r="AL31" s="22">
        <v>0</v>
      </c>
      <c r="AM31" s="22">
        <v>0</v>
      </c>
      <c r="AN31" s="22"/>
      <c r="AO31" s="22">
        <v>0</v>
      </c>
      <c r="AP31" s="22">
        <v>20000</v>
      </c>
      <c r="AQ31" s="22">
        <v>0</v>
      </c>
      <c r="AR31" s="22">
        <v>0</v>
      </c>
      <c r="AS31" s="22">
        <v>0</v>
      </c>
      <c r="AT31" s="24">
        <v>2000</v>
      </c>
      <c r="AU31" s="22"/>
      <c r="AV31" s="22">
        <v>0</v>
      </c>
      <c r="AW31" s="22">
        <v>2000</v>
      </c>
      <c r="AX31" s="22">
        <v>18000</v>
      </c>
      <c r="AY31" s="24">
        <v>18000</v>
      </c>
      <c r="AZ31" s="17" t="s">
        <v>65</v>
      </c>
      <c r="BA31" s="17"/>
      <c r="BB31" s="17"/>
      <c r="BC31" s="17"/>
      <c r="BD31" s="17"/>
      <c r="BE31" t="s">
        <v>66</v>
      </c>
      <c r="BF31" t="s">
        <v>67</v>
      </c>
    </row>
    <row r="32" spans="1:58" x14ac:dyDescent="0.35">
      <c r="A32" s="16">
        <f t="shared" si="20"/>
        <v>31</v>
      </c>
      <c r="B32" s="17" t="s">
        <v>68</v>
      </c>
      <c r="C32" s="17" t="s">
        <v>156</v>
      </c>
      <c r="D32" s="25" t="s">
        <v>157</v>
      </c>
      <c r="E32" s="19">
        <v>44874</v>
      </c>
      <c r="F32" s="20" t="s">
        <v>116</v>
      </c>
      <c r="G32" s="21" t="s">
        <v>60</v>
      </c>
      <c r="H32" s="22" t="s">
        <v>117</v>
      </c>
      <c r="I32" s="22" t="s">
        <v>62</v>
      </c>
      <c r="J32" s="22" t="s">
        <v>62</v>
      </c>
      <c r="K32" s="22" t="s">
        <v>63</v>
      </c>
      <c r="L32" s="22"/>
      <c r="M32" s="22" t="s">
        <v>64</v>
      </c>
      <c r="N32" s="23">
        <v>31</v>
      </c>
      <c r="O32" s="16">
        <v>31</v>
      </c>
      <c r="P32" s="22">
        <v>9350</v>
      </c>
      <c r="Q32" s="22">
        <v>4675</v>
      </c>
      <c r="R32" s="22">
        <v>1600</v>
      </c>
      <c r="S32" s="22">
        <v>1250</v>
      </c>
      <c r="T32" s="22">
        <v>1825</v>
      </c>
      <c r="U32" s="22">
        <v>0</v>
      </c>
      <c r="V32" s="22">
        <v>0</v>
      </c>
      <c r="W32" s="22">
        <v>0</v>
      </c>
      <c r="X32" s="22">
        <v>0</v>
      </c>
      <c r="Y32" s="22">
        <v>18700</v>
      </c>
      <c r="Z32" s="22">
        <v>9350</v>
      </c>
      <c r="AA32" s="22">
        <v>4675</v>
      </c>
      <c r="AB32" s="22">
        <v>1600</v>
      </c>
      <c r="AC32" s="22">
        <v>1250</v>
      </c>
      <c r="AD32" s="22">
        <v>1825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18700</v>
      </c>
      <c r="AK32" s="22">
        <v>0</v>
      </c>
      <c r="AL32" s="22">
        <v>0</v>
      </c>
      <c r="AM32" s="22">
        <v>0</v>
      </c>
      <c r="AN32" s="22"/>
      <c r="AO32" s="22">
        <v>0</v>
      </c>
      <c r="AP32" s="22">
        <v>18700</v>
      </c>
      <c r="AQ32" s="22">
        <v>0</v>
      </c>
      <c r="AR32" s="22">
        <v>0</v>
      </c>
      <c r="AS32" s="22">
        <v>0</v>
      </c>
      <c r="AT32" s="24">
        <v>1870</v>
      </c>
      <c r="AU32" s="22"/>
      <c r="AV32" s="22">
        <v>0</v>
      </c>
      <c r="AW32" s="22">
        <v>1870</v>
      </c>
      <c r="AX32" s="22">
        <v>16830</v>
      </c>
      <c r="AY32" s="24">
        <v>16830</v>
      </c>
      <c r="AZ32" s="17" t="s">
        <v>65</v>
      </c>
      <c r="BA32" s="17"/>
      <c r="BB32" s="17"/>
      <c r="BC32" s="17"/>
      <c r="BD32" s="17"/>
      <c r="BE32" t="s">
        <v>66</v>
      </c>
      <c r="BF32" t="s">
        <v>67</v>
      </c>
    </row>
    <row r="33" spans="1:58" x14ac:dyDescent="0.35">
      <c r="A33" s="16">
        <f t="shared" si="20"/>
        <v>32</v>
      </c>
      <c r="B33" s="29" t="s">
        <v>68</v>
      </c>
      <c r="C33" s="17" t="s">
        <v>158</v>
      </c>
      <c r="D33" s="25" t="s">
        <v>159</v>
      </c>
      <c r="E33" s="19">
        <v>44900</v>
      </c>
      <c r="F33" s="20" t="s">
        <v>59</v>
      </c>
      <c r="G33" s="21" t="s">
        <v>73</v>
      </c>
      <c r="H33" s="22" t="s">
        <v>74</v>
      </c>
      <c r="I33" s="22" t="s">
        <v>62</v>
      </c>
      <c r="J33" s="22" t="s">
        <v>62</v>
      </c>
      <c r="K33" s="22" t="s">
        <v>63</v>
      </c>
      <c r="L33" s="22"/>
      <c r="M33" s="22" t="s">
        <v>64</v>
      </c>
      <c r="N33" s="23">
        <v>29</v>
      </c>
      <c r="O33" s="16">
        <v>31</v>
      </c>
      <c r="P33" s="22">
        <v>10000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10000</v>
      </c>
      <c r="Z33" s="22">
        <v>9355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9355</v>
      </c>
      <c r="AK33" s="22">
        <v>0</v>
      </c>
      <c r="AL33" s="22">
        <v>0</v>
      </c>
      <c r="AM33" s="22">
        <v>0</v>
      </c>
      <c r="AN33" s="22"/>
      <c r="AO33" s="22">
        <v>0</v>
      </c>
      <c r="AP33" s="22">
        <v>9355</v>
      </c>
      <c r="AQ33" s="22">
        <v>0</v>
      </c>
      <c r="AR33" s="22">
        <v>0</v>
      </c>
      <c r="AS33" s="22">
        <v>0</v>
      </c>
      <c r="AT33" s="24">
        <v>936</v>
      </c>
      <c r="AU33" s="22"/>
      <c r="AV33" s="22">
        <v>0</v>
      </c>
      <c r="AW33" s="22">
        <v>936</v>
      </c>
      <c r="AX33" s="22">
        <v>8419</v>
      </c>
      <c r="AY33" s="24">
        <v>8419</v>
      </c>
      <c r="AZ33" s="17" t="s">
        <v>65</v>
      </c>
      <c r="BA33" s="17"/>
      <c r="BB33" s="17"/>
      <c r="BC33" s="17"/>
      <c r="BD33" s="17"/>
      <c r="BE33" t="s">
        <v>66</v>
      </c>
      <c r="BF33" t="s">
        <v>67</v>
      </c>
    </row>
    <row r="34" spans="1:58" x14ac:dyDescent="0.35">
      <c r="A34" s="16">
        <f t="shared" si="20"/>
        <v>33</v>
      </c>
      <c r="B34" s="29" t="s">
        <v>68</v>
      </c>
      <c r="C34" s="17" t="s">
        <v>160</v>
      </c>
      <c r="D34" s="25" t="s">
        <v>161</v>
      </c>
      <c r="E34" s="19">
        <v>44900</v>
      </c>
      <c r="F34" s="20" t="s">
        <v>59</v>
      </c>
      <c r="G34" s="20" t="s">
        <v>91</v>
      </c>
      <c r="H34" s="22" t="s">
        <v>162</v>
      </c>
      <c r="I34" s="22" t="s">
        <v>62</v>
      </c>
      <c r="J34" s="22" t="s">
        <v>92</v>
      </c>
      <c r="K34" s="22" t="s">
        <v>63</v>
      </c>
      <c r="L34" s="22"/>
      <c r="M34" s="22" t="s">
        <v>64</v>
      </c>
      <c r="N34" s="23">
        <v>31</v>
      </c>
      <c r="O34" s="16">
        <v>31</v>
      </c>
      <c r="P34" s="22">
        <v>10000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10000</v>
      </c>
      <c r="Z34" s="22">
        <v>10000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10000</v>
      </c>
      <c r="AK34" s="22">
        <v>0</v>
      </c>
      <c r="AL34" s="22">
        <v>0</v>
      </c>
      <c r="AM34" s="22">
        <v>0</v>
      </c>
      <c r="AN34" s="22"/>
      <c r="AO34" s="22">
        <v>0</v>
      </c>
      <c r="AP34" s="22">
        <v>10000</v>
      </c>
      <c r="AQ34" s="22">
        <v>0</v>
      </c>
      <c r="AR34" s="22">
        <v>0</v>
      </c>
      <c r="AS34" s="22">
        <v>0</v>
      </c>
      <c r="AT34" s="24">
        <v>1000</v>
      </c>
      <c r="AU34" s="22"/>
      <c r="AV34" s="22">
        <v>0</v>
      </c>
      <c r="AW34" s="22">
        <v>1000</v>
      </c>
      <c r="AX34" s="22">
        <v>9000</v>
      </c>
      <c r="AY34" s="24">
        <v>9000</v>
      </c>
      <c r="AZ34" s="17" t="s">
        <v>65</v>
      </c>
      <c r="BA34" s="17"/>
      <c r="BB34" s="17"/>
      <c r="BC34" s="17"/>
      <c r="BD34" s="17"/>
      <c r="BE34" t="s">
        <v>66</v>
      </c>
      <c r="BF34" t="s">
        <v>67</v>
      </c>
    </row>
    <row r="35" spans="1:58" x14ac:dyDescent="0.35">
      <c r="A35" s="16">
        <f t="shared" si="20"/>
        <v>34</v>
      </c>
      <c r="B35" s="17" t="s">
        <v>163</v>
      </c>
      <c r="C35" s="17" t="s">
        <v>164</v>
      </c>
      <c r="D35" s="25" t="s">
        <v>165</v>
      </c>
      <c r="E35" s="19">
        <v>44652</v>
      </c>
      <c r="F35" s="20" t="s">
        <v>59</v>
      </c>
      <c r="G35" s="20" t="s">
        <v>166</v>
      </c>
      <c r="H35" s="22" t="s">
        <v>167</v>
      </c>
      <c r="I35" s="22" t="s">
        <v>168</v>
      </c>
      <c r="J35" s="22" t="s">
        <v>168</v>
      </c>
      <c r="K35" s="22" t="s">
        <v>63</v>
      </c>
      <c r="L35" s="22"/>
      <c r="M35" s="22" t="s">
        <v>64</v>
      </c>
      <c r="N35" s="23">
        <v>31</v>
      </c>
      <c r="O35" s="16">
        <v>31</v>
      </c>
      <c r="P35" s="22">
        <v>15000</v>
      </c>
      <c r="Q35" s="17">
        <v>0</v>
      </c>
      <c r="R35" s="22">
        <v>0</v>
      </c>
      <c r="S35" s="22">
        <v>0</v>
      </c>
      <c r="T35" s="17">
        <v>0</v>
      </c>
      <c r="U35" s="22">
        <v>0</v>
      </c>
      <c r="V35" s="22">
        <v>0</v>
      </c>
      <c r="W35" s="22">
        <v>0</v>
      </c>
      <c r="X35" s="22">
        <v>0</v>
      </c>
      <c r="Y35" s="22">
        <v>15000</v>
      </c>
      <c r="Z35" s="22">
        <v>15000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15000</v>
      </c>
      <c r="AK35" s="22">
        <v>0</v>
      </c>
      <c r="AL35" s="22">
        <v>0</v>
      </c>
      <c r="AM35" s="22">
        <v>0</v>
      </c>
      <c r="AN35" s="22"/>
      <c r="AO35" s="22">
        <v>0</v>
      </c>
      <c r="AP35" s="22">
        <v>15000</v>
      </c>
      <c r="AQ35" s="22">
        <v>0</v>
      </c>
      <c r="AR35" s="22">
        <v>0</v>
      </c>
      <c r="AS35" s="22">
        <v>0</v>
      </c>
      <c r="AT35" s="17">
        <v>0</v>
      </c>
      <c r="AU35" s="22"/>
      <c r="AV35" s="22">
        <v>0</v>
      </c>
      <c r="AW35" s="22">
        <v>0</v>
      </c>
      <c r="AX35" s="22">
        <v>15000</v>
      </c>
      <c r="AY35" s="24">
        <v>15000</v>
      </c>
      <c r="AZ35" s="17" t="s">
        <v>65</v>
      </c>
      <c r="BA35" s="17"/>
      <c r="BB35" s="17"/>
      <c r="BC35" s="17"/>
      <c r="BD35" s="17"/>
      <c r="BE35" t="s">
        <v>66</v>
      </c>
      <c r="BF35" t="s">
        <v>67</v>
      </c>
    </row>
    <row r="36" spans="1:58" x14ac:dyDescent="0.35">
      <c r="A36" s="16">
        <f t="shared" si="20"/>
        <v>35</v>
      </c>
      <c r="B36" s="17" t="s">
        <v>163</v>
      </c>
      <c r="C36" s="17" t="s">
        <v>169</v>
      </c>
      <c r="D36" s="25" t="s">
        <v>170</v>
      </c>
      <c r="E36" s="19">
        <v>44713</v>
      </c>
      <c r="F36" s="20" t="s">
        <v>59</v>
      </c>
      <c r="G36" s="20" t="s">
        <v>122</v>
      </c>
      <c r="H36" s="22" t="s">
        <v>70</v>
      </c>
      <c r="I36" s="22" t="s">
        <v>168</v>
      </c>
      <c r="J36" s="22" t="s">
        <v>168</v>
      </c>
      <c r="K36" s="22" t="s">
        <v>63</v>
      </c>
      <c r="L36" s="22"/>
      <c r="M36" s="22" t="s">
        <v>64</v>
      </c>
      <c r="N36" s="23">
        <v>31</v>
      </c>
      <c r="O36" s="16">
        <v>31</v>
      </c>
      <c r="P36" s="22">
        <v>12828</v>
      </c>
      <c r="Q36" s="17">
        <v>0</v>
      </c>
      <c r="R36" s="22">
        <v>0</v>
      </c>
      <c r="S36" s="22">
        <v>0</v>
      </c>
      <c r="T36" s="17">
        <v>0</v>
      </c>
      <c r="U36" s="22">
        <v>0</v>
      </c>
      <c r="V36" s="22">
        <v>0</v>
      </c>
      <c r="W36" s="22">
        <v>0</v>
      </c>
      <c r="X36" s="22">
        <v>0</v>
      </c>
      <c r="Y36" s="22">
        <v>12828</v>
      </c>
      <c r="Z36" s="22">
        <v>12828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12828</v>
      </c>
      <c r="AK36" s="22">
        <v>0</v>
      </c>
      <c r="AL36" s="22">
        <v>0</v>
      </c>
      <c r="AM36" s="22">
        <v>0</v>
      </c>
      <c r="AN36" s="22"/>
      <c r="AO36" s="22">
        <v>0</v>
      </c>
      <c r="AP36" s="22">
        <v>12828</v>
      </c>
      <c r="AQ36" s="22">
        <v>0</v>
      </c>
      <c r="AR36" s="22">
        <v>0</v>
      </c>
      <c r="AS36" s="22">
        <v>0</v>
      </c>
      <c r="AT36" s="17">
        <v>0</v>
      </c>
      <c r="AU36" s="22"/>
      <c r="AV36" s="22">
        <v>0</v>
      </c>
      <c r="AW36" s="22">
        <v>0</v>
      </c>
      <c r="AX36" s="22">
        <v>12828</v>
      </c>
      <c r="AY36" s="24">
        <v>12828</v>
      </c>
      <c r="AZ36" s="17" t="s">
        <v>65</v>
      </c>
      <c r="BA36" s="17"/>
      <c r="BB36" s="17"/>
      <c r="BC36" s="17"/>
      <c r="BD36" s="17"/>
      <c r="BE36" t="s">
        <v>66</v>
      </c>
      <c r="BF36" t="s">
        <v>67</v>
      </c>
    </row>
    <row r="37" spans="1:58" x14ac:dyDescent="0.35">
      <c r="A37" s="16">
        <f t="shared" si="20"/>
        <v>36</v>
      </c>
      <c r="B37" s="17" t="s">
        <v>163</v>
      </c>
      <c r="C37" s="17" t="s">
        <v>171</v>
      </c>
      <c r="D37" s="18" t="s">
        <v>172</v>
      </c>
      <c r="E37" s="19" t="s">
        <v>173</v>
      </c>
      <c r="F37" s="20" t="s">
        <v>174</v>
      </c>
      <c r="G37" s="20" t="s">
        <v>82</v>
      </c>
      <c r="H37" s="22" t="s">
        <v>61</v>
      </c>
      <c r="I37" s="22" t="s">
        <v>168</v>
      </c>
      <c r="J37" s="22" t="s">
        <v>175</v>
      </c>
      <c r="K37" s="22" t="s">
        <v>63</v>
      </c>
      <c r="L37" s="22"/>
      <c r="M37" s="22" t="s">
        <v>64</v>
      </c>
      <c r="N37" s="23">
        <v>31</v>
      </c>
      <c r="O37" s="16">
        <v>31</v>
      </c>
      <c r="P37" s="22">
        <v>11000</v>
      </c>
      <c r="Q37" s="17">
        <v>0</v>
      </c>
      <c r="R37" s="22">
        <v>0</v>
      </c>
      <c r="S37" s="22">
        <v>0</v>
      </c>
      <c r="T37" s="17">
        <v>0</v>
      </c>
      <c r="U37" s="22">
        <v>0</v>
      </c>
      <c r="V37" s="22">
        <v>0</v>
      </c>
      <c r="W37" s="22">
        <v>0</v>
      </c>
      <c r="X37" s="22">
        <v>0</v>
      </c>
      <c r="Y37" s="22">
        <v>11000</v>
      </c>
      <c r="Z37" s="22">
        <v>11000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11000</v>
      </c>
      <c r="AK37" s="22">
        <v>0</v>
      </c>
      <c r="AL37" s="22">
        <v>0</v>
      </c>
      <c r="AM37" s="22">
        <v>0</v>
      </c>
      <c r="AN37" s="22"/>
      <c r="AO37" s="22">
        <v>0</v>
      </c>
      <c r="AP37" s="22">
        <v>11000</v>
      </c>
      <c r="AQ37" s="22">
        <v>0</v>
      </c>
      <c r="AR37" s="22">
        <v>0</v>
      </c>
      <c r="AS37" s="22">
        <v>0</v>
      </c>
      <c r="AT37" s="17">
        <v>0</v>
      </c>
      <c r="AU37" s="22"/>
      <c r="AV37" s="22">
        <v>0</v>
      </c>
      <c r="AW37" s="22">
        <v>0</v>
      </c>
      <c r="AX37" s="22">
        <v>11000</v>
      </c>
      <c r="AY37" s="24">
        <v>11000</v>
      </c>
      <c r="AZ37" s="17" t="s">
        <v>65</v>
      </c>
      <c r="BA37" s="17"/>
      <c r="BB37" s="17"/>
      <c r="BC37" s="17"/>
      <c r="BD37" s="17"/>
      <c r="BE37" t="s">
        <v>66</v>
      </c>
      <c r="BF37" t="s">
        <v>67</v>
      </c>
    </row>
    <row r="38" spans="1:58" x14ac:dyDescent="0.35">
      <c r="A38" s="16">
        <f t="shared" si="20"/>
        <v>37</v>
      </c>
      <c r="B38" s="17" t="s">
        <v>163</v>
      </c>
      <c r="C38" s="17" t="s">
        <v>176</v>
      </c>
      <c r="D38" s="18" t="s">
        <v>177</v>
      </c>
      <c r="E38" s="19" t="s">
        <v>173</v>
      </c>
      <c r="F38" s="20" t="s">
        <v>81</v>
      </c>
      <c r="G38" s="20" t="s">
        <v>82</v>
      </c>
      <c r="H38" s="22" t="s">
        <v>70</v>
      </c>
      <c r="I38" s="22" t="s">
        <v>168</v>
      </c>
      <c r="J38" s="22" t="s">
        <v>175</v>
      </c>
      <c r="K38" s="22" t="s">
        <v>63</v>
      </c>
      <c r="L38" s="22"/>
      <c r="M38" s="22" t="s">
        <v>64</v>
      </c>
      <c r="N38" s="23">
        <v>28</v>
      </c>
      <c r="O38" s="16">
        <v>31</v>
      </c>
      <c r="P38" s="22">
        <v>14000</v>
      </c>
      <c r="Q38" s="17">
        <v>0</v>
      </c>
      <c r="R38" s="22">
        <v>0</v>
      </c>
      <c r="S38" s="22">
        <v>0</v>
      </c>
      <c r="T38" s="17">
        <v>0</v>
      </c>
      <c r="U38" s="22">
        <v>0</v>
      </c>
      <c r="V38" s="22">
        <v>0</v>
      </c>
      <c r="W38" s="22">
        <v>0</v>
      </c>
      <c r="X38" s="22">
        <v>0</v>
      </c>
      <c r="Y38" s="22">
        <v>14000</v>
      </c>
      <c r="Z38" s="22">
        <v>12645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12645</v>
      </c>
      <c r="AK38" s="22">
        <v>0</v>
      </c>
      <c r="AL38" s="22">
        <v>0</v>
      </c>
      <c r="AM38" s="22">
        <v>0</v>
      </c>
      <c r="AN38" s="22"/>
      <c r="AO38" s="22">
        <v>0</v>
      </c>
      <c r="AP38" s="22">
        <v>12645</v>
      </c>
      <c r="AQ38" s="22">
        <v>0</v>
      </c>
      <c r="AR38" s="22">
        <v>0</v>
      </c>
      <c r="AS38" s="22">
        <v>0</v>
      </c>
      <c r="AT38" s="17">
        <v>0</v>
      </c>
      <c r="AU38" s="22"/>
      <c r="AV38" s="22">
        <v>0</v>
      </c>
      <c r="AW38" s="22">
        <v>0</v>
      </c>
      <c r="AX38" s="22">
        <v>12645</v>
      </c>
      <c r="AY38" s="24">
        <v>12645</v>
      </c>
      <c r="AZ38" s="17" t="s">
        <v>65</v>
      </c>
      <c r="BA38" s="17"/>
      <c r="BB38" s="17"/>
      <c r="BC38" s="17"/>
      <c r="BD38" s="17"/>
      <c r="BE38" t="s">
        <v>66</v>
      </c>
      <c r="BF38" t="s">
        <v>67</v>
      </c>
    </row>
    <row r="39" spans="1:58" x14ac:dyDescent="0.35">
      <c r="A39" s="16">
        <f t="shared" si="20"/>
        <v>38</v>
      </c>
      <c r="B39" s="17" t="s">
        <v>163</v>
      </c>
      <c r="C39" s="17" t="s">
        <v>178</v>
      </c>
      <c r="D39" s="18" t="s">
        <v>179</v>
      </c>
      <c r="E39" s="19">
        <v>44652</v>
      </c>
      <c r="F39" s="20" t="s">
        <v>81</v>
      </c>
      <c r="G39" s="20" t="s">
        <v>82</v>
      </c>
      <c r="H39" s="22" t="s">
        <v>70</v>
      </c>
      <c r="I39" s="22" t="s">
        <v>168</v>
      </c>
      <c r="J39" s="22" t="s">
        <v>175</v>
      </c>
      <c r="K39" s="22" t="s">
        <v>63</v>
      </c>
      <c r="L39" s="22"/>
      <c r="M39" s="22" t="s">
        <v>64</v>
      </c>
      <c r="N39" s="23">
        <v>19</v>
      </c>
      <c r="O39" s="16">
        <v>31</v>
      </c>
      <c r="P39" s="22">
        <v>14000</v>
      </c>
      <c r="Q39" s="17">
        <v>0</v>
      </c>
      <c r="R39" s="22">
        <v>0</v>
      </c>
      <c r="S39" s="22">
        <v>0</v>
      </c>
      <c r="T39" s="17">
        <v>0</v>
      </c>
      <c r="U39" s="22">
        <v>0</v>
      </c>
      <c r="V39" s="22">
        <v>0</v>
      </c>
      <c r="W39" s="22">
        <v>0</v>
      </c>
      <c r="X39" s="22">
        <v>0</v>
      </c>
      <c r="Y39" s="22">
        <v>14000</v>
      </c>
      <c r="Z39" s="22">
        <v>8581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8581</v>
      </c>
      <c r="AK39" s="22">
        <v>0</v>
      </c>
      <c r="AL39" s="22">
        <v>0</v>
      </c>
      <c r="AM39" s="22">
        <v>0</v>
      </c>
      <c r="AN39" s="22"/>
      <c r="AO39" s="22">
        <v>0</v>
      </c>
      <c r="AP39" s="22">
        <v>8581</v>
      </c>
      <c r="AQ39" s="22">
        <v>0</v>
      </c>
      <c r="AR39" s="22">
        <v>0</v>
      </c>
      <c r="AS39" s="22">
        <v>0</v>
      </c>
      <c r="AT39" s="17">
        <v>0</v>
      </c>
      <c r="AU39" s="22"/>
      <c r="AV39" s="22">
        <v>0</v>
      </c>
      <c r="AW39" s="22">
        <v>0</v>
      </c>
      <c r="AX39" s="22">
        <v>8581</v>
      </c>
      <c r="AY39" s="24">
        <v>8581</v>
      </c>
      <c r="AZ39" s="17" t="s">
        <v>65</v>
      </c>
      <c r="BA39" s="17"/>
      <c r="BB39" s="17"/>
      <c r="BC39" s="17"/>
      <c r="BD39" s="17"/>
      <c r="BE39" t="s">
        <v>66</v>
      </c>
      <c r="BF39" t="s">
        <v>67</v>
      </c>
    </row>
    <row r="40" spans="1:58" x14ac:dyDescent="0.35">
      <c r="A40" s="16">
        <f t="shared" si="20"/>
        <v>39</v>
      </c>
      <c r="B40" s="17" t="s">
        <v>163</v>
      </c>
      <c r="C40" s="17" t="s">
        <v>180</v>
      </c>
      <c r="D40" s="18" t="s">
        <v>181</v>
      </c>
      <c r="E40" s="19">
        <v>44652</v>
      </c>
      <c r="F40" s="20" t="s">
        <v>81</v>
      </c>
      <c r="G40" s="20" t="s">
        <v>82</v>
      </c>
      <c r="H40" s="22" t="s">
        <v>70</v>
      </c>
      <c r="I40" s="22" t="s">
        <v>168</v>
      </c>
      <c r="J40" s="22" t="s">
        <v>175</v>
      </c>
      <c r="K40" s="22" t="s">
        <v>63</v>
      </c>
      <c r="L40" s="22"/>
      <c r="M40" s="22" t="s">
        <v>64</v>
      </c>
      <c r="N40" s="23">
        <v>16</v>
      </c>
      <c r="O40" s="16">
        <v>31</v>
      </c>
      <c r="P40" s="22">
        <v>16000</v>
      </c>
      <c r="Q40" s="17">
        <v>0</v>
      </c>
      <c r="R40" s="22">
        <v>0</v>
      </c>
      <c r="S40" s="22">
        <v>0</v>
      </c>
      <c r="T40" s="17">
        <v>0</v>
      </c>
      <c r="U40" s="22">
        <v>0</v>
      </c>
      <c r="V40" s="22">
        <v>0</v>
      </c>
      <c r="W40" s="22">
        <v>0</v>
      </c>
      <c r="X40" s="22">
        <v>0</v>
      </c>
      <c r="Y40" s="22">
        <v>16000</v>
      </c>
      <c r="Z40" s="22">
        <v>8258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8258</v>
      </c>
      <c r="AK40" s="22">
        <v>0</v>
      </c>
      <c r="AL40" s="22">
        <v>0</v>
      </c>
      <c r="AM40" s="22">
        <v>0</v>
      </c>
      <c r="AN40" s="22"/>
      <c r="AO40" s="22">
        <v>0</v>
      </c>
      <c r="AP40" s="22">
        <v>8258</v>
      </c>
      <c r="AQ40" s="22">
        <v>0</v>
      </c>
      <c r="AR40" s="22">
        <v>0</v>
      </c>
      <c r="AS40" s="22">
        <v>0</v>
      </c>
      <c r="AT40" s="17">
        <v>0</v>
      </c>
      <c r="AU40" s="22"/>
      <c r="AV40" s="22">
        <v>0</v>
      </c>
      <c r="AW40" s="22">
        <v>0</v>
      </c>
      <c r="AX40" s="22">
        <v>8258</v>
      </c>
      <c r="AY40" s="24">
        <v>8258</v>
      </c>
      <c r="AZ40" s="17" t="s">
        <v>65</v>
      </c>
      <c r="BA40" s="17"/>
      <c r="BB40" s="17"/>
      <c r="BC40" s="17"/>
      <c r="BD40" s="17"/>
      <c r="BE40" t="s">
        <v>66</v>
      </c>
      <c r="BF40" t="s">
        <v>67</v>
      </c>
    </row>
    <row r="41" spans="1:58" x14ac:dyDescent="0.35">
      <c r="A41" s="16">
        <f t="shared" si="20"/>
        <v>40</v>
      </c>
      <c r="B41" s="17" t="s">
        <v>163</v>
      </c>
      <c r="C41" s="17" t="s">
        <v>182</v>
      </c>
      <c r="D41" s="18" t="s">
        <v>183</v>
      </c>
      <c r="E41" s="19" t="s">
        <v>173</v>
      </c>
      <c r="F41" s="30" t="s">
        <v>81</v>
      </c>
      <c r="G41" s="20" t="s">
        <v>82</v>
      </c>
      <c r="H41" s="22" t="s">
        <v>70</v>
      </c>
      <c r="I41" s="22" t="s">
        <v>168</v>
      </c>
      <c r="J41" s="22" t="s">
        <v>175</v>
      </c>
      <c r="K41" s="22" t="s">
        <v>63</v>
      </c>
      <c r="L41" s="22"/>
      <c r="M41" s="22" t="s">
        <v>64</v>
      </c>
      <c r="N41" s="23">
        <v>29</v>
      </c>
      <c r="O41" s="16">
        <v>31</v>
      </c>
      <c r="P41" s="22">
        <v>13000</v>
      </c>
      <c r="Q41" s="17">
        <v>0</v>
      </c>
      <c r="R41" s="22">
        <v>0</v>
      </c>
      <c r="S41" s="22">
        <v>0</v>
      </c>
      <c r="T41" s="17">
        <v>0</v>
      </c>
      <c r="U41" s="22">
        <v>0</v>
      </c>
      <c r="V41" s="22">
        <v>0</v>
      </c>
      <c r="W41" s="22">
        <v>0</v>
      </c>
      <c r="X41" s="22">
        <v>0</v>
      </c>
      <c r="Y41" s="22">
        <v>13000</v>
      </c>
      <c r="Z41" s="22">
        <v>12161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12161</v>
      </c>
      <c r="AK41" s="22">
        <v>0</v>
      </c>
      <c r="AL41" s="22">
        <v>0</v>
      </c>
      <c r="AM41" s="22">
        <v>0</v>
      </c>
      <c r="AN41" s="22"/>
      <c r="AO41" s="22">
        <v>0</v>
      </c>
      <c r="AP41" s="22">
        <v>12161</v>
      </c>
      <c r="AQ41" s="22">
        <v>0</v>
      </c>
      <c r="AR41" s="22">
        <v>0</v>
      </c>
      <c r="AS41" s="22">
        <v>0</v>
      </c>
      <c r="AT41" s="17">
        <v>0</v>
      </c>
      <c r="AU41" s="22"/>
      <c r="AV41" s="22">
        <v>0</v>
      </c>
      <c r="AW41" s="22">
        <v>0</v>
      </c>
      <c r="AX41" s="22">
        <v>12161</v>
      </c>
      <c r="AY41" s="24">
        <v>12161</v>
      </c>
      <c r="AZ41" s="17" t="s">
        <v>65</v>
      </c>
      <c r="BA41" s="17"/>
      <c r="BB41" s="17"/>
      <c r="BC41" s="17"/>
      <c r="BD41" s="17"/>
      <c r="BE41" t="s">
        <v>66</v>
      </c>
      <c r="BF41" t="s">
        <v>67</v>
      </c>
    </row>
    <row r="42" spans="1:58" x14ac:dyDescent="0.35">
      <c r="A42" s="16">
        <f t="shared" si="20"/>
        <v>41</v>
      </c>
      <c r="B42" s="17" t="s">
        <v>163</v>
      </c>
      <c r="C42" s="17" t="s">
        <v>184</v>
      </c>
      <c r="D42" s="25" t="s">
        <v>185</v>
      </c>
      <c r="E42" s="19">
        <v>44652</v>
      </c>
      <c r="F42" s="20" t="s">
        <v>59</v>
      </c>
      <c r="G42" s="20" t="s">
        <v>82</v>
      </c>
      <c r="H42" s="22" t="s">
        <v>61</v>
      </c>
      <c r="I42" s="22" t="s">
        <v>168</v>
      </c>
      <c r="J42" s="22" t="s">
        <v>168</v>
      </c>
      <c r="K42" s="22" t="s">
        <v>63</v>
      </c>
      <c r="L42" s="22"/>
      <c r="M42" s="22" t="s">
        <v>64</v>
      </c>
      <c r="N42" s="23">
        <v>31</v>
      </c>
      <c r="O42" s="16">
        <v>31</v>
      </c>
      <c r="P42" s="22">
        <v>10000</v>
      </c>
      <c r="Q42" s="17">
        <v>0</v>
      </c>
      <c r="R42" s="22">
        <v>0</v>
      </c>
      <c r="S42" s="22">
        <v>0</v>
      </c>
      <c r="T42" s="17">
        <v>0</v>
      </c>
      <c r="U42" s="22">
        <v>0</v>
      </c>
      <c r="V42" s="22">
        <v>0</v>
      </c>
      <c r="W42" s="22">
        <v>0</v>
      </c>
      <c r="X42" s="22">
        <v>0</v>
      </c>
      <c r="Y42" s="22">
        <v>10000</v>
      </c>
      <c r="Z42" s="22">
        <v>10000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10000</v>
      </c>
      <c r="AK42" s="22">
        <v>0</v>
      </c>
      <c r="AL42" s="22">
        <v>0</v>
      </c>
      <c r="AM42" s="22">
        <v>0</v>
      </c>
      <c r="AN42" s="22"/>
      <c r="AO42" s="22">
        <v>0</v>
      </c>
      <c r="AP42" s="22">
        <v>10000</v>
      </c>
      <c r="AQ42" s="22">
        <v>0</v>
      </c>
      <c r="AR42" s="22">
        <v>0</v>
      </c>
      <c r="AS42" s="22">
        <v>0</v>
      </c>
      <c r="AT42" s="17">
        <v>0</v>
      </c>
      <c r="AU42" s="22"/>
      <c r="AV42" s="22">
        <v>0</v>
      </c>
      <c r="AW42" s="22">
        <v>0</v>
      </c>
      <c r="AX42" s="22">
        <v>10000</v>
      </c>
      <c r="AY42" s="24">
        <v>10000</v>
      </c>
      <c r="AZ42" s="17" t="s">
        <v>65</v>
      </c>
      <c r="BA42" s="17"/>
      <c r="BB42" s="17"/>
      <c r="BC42" s="17"/>
      <c r="BD42" s="17"/>
      <c r="BE42" t="s">
        <v>66</v>
      </c>
      <c r="BF42" t="s">
        <v>67</v>
      </c>
    </row>
    <row r="43" spans="1:58" x14ac:dyDescent="0.35">
      <c r="A43" s="16">
        <f t="shared" si="20"/>
        <v>42</v>
      </c>
      <c r="B43" s="17" t="s">
        <v>163</v>
      </c>
      <c r="C43" s="17" t="s">
        <v>186</v>
      </c>
      <c r="D43" s="25" t="s">
        <v>187</v>
      </c>
      <c r="E43" s="19" t="s">
        <v>173</v>
      </c>
      <c r="F43" s="20" t="s">
        <v>59</v>
      </c>
      <c r="G43" s="20" t="s">
        <v>82</v>
      </c>
      <c r="H43" s="22" t="s">
        <v>70</v>
      </c>
      <c r="I43" s="22" t="s">
        <v>168</v>
      </c>
      <c r="J43" s="22" t="s">
        <v>168</v>
      </c>
      <c r="K43" s="22" t="s">
        <v>63</v>
      </c>
      <c r="L43" s="22"/>
      <c r="M43" s="22" t="s">
        <v>64</v>
      </c>
      <c r="N43" s="23">
        <v>30</v>
      </c>
      <c r="O43" s="16">
        <v>31</v>
      </c>
      <c r="P43" s="22">
        <v>8000</v>
      </c>
      <c r="Q43" s="17">
        <v>0</v>
      </c>
      <c r="R43" s="22">
        <v>0</v>
      </c>
      <c r="S43" s="22">
        <v>0</v>
      </c>
      <c r="T43" s="17">
        <v>0</v>
      </c>
      <c r="U43" s="22">
        <v>0</v>
      </c>
      <c r="V43" s="22">
        <v>0</v>
      </c>
      <c r="W43" s="22">
        <v>0</v>
      </c>
      <c r="X43" s="22">
        <v>0</v>
      </c>
      <c r="Y43" s="22">
        <v>8000</v>
      </c>
      <c r="Z43" s="22">
        <v>7742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7742</v>
      </c>
      <c r="AK43" s="22">
        <v>0</v>
      </c>
      <c r="AL43" s="22">
        <v>0</v>
      </c>
      <c r="AM43" s="22">
        <v>0</v>
      </c>
      <c r="AN43" s="22"/>
      <c r="AO43" s="22">
        <v>0</v>
      </c>
      <c r="AP43" s="22">
        <v>7742</v>
      </c>
      <c r="AQ43" s="22">
        <v>0</v>
      </c>
      <c r="AR43" s="22">
        <v>0</v>
      </c>
      <c r="AS43" s="22">
        <v>0</v>
      </c>
      <c r="AT43" s="17">
        <v>0</v>
      </c>
      <c r="AU43" s="22"/>
      <c r="AV43" s="22">
        <v>0</v>
      </c>
      <c r="AW43" s="22">
        <v>0</v>
      </c>
      <c r="AX43" s="22">
        <v>7742</v>
      </c>
      <c r="AY43" s="24">
        <v>7742</v>
      </c>
      <c r="AZ43" s="17" t="s">
        <v>65</v>
      </c>
      <c r="BA43" s="17"/>
      <c r="BB43" s="17"/>
      <c r="BC43" s="17"/>
      <c r="BD43" s="17"/>
      <c r="BE43" t="s">
        <v>66</v>
      </c>
      <c r="BF43" t="s">
        <v>67</v>
      </c>
    </row>
    <row r="44" spans="1:58" x14ac:dyDescent="0.35">
      <c r="A44" s="16">
        <f t="shared" si="20"/>
        <v>43</v>
      </c>
      <c r="B44" s="17" t="s">
        <v>163</v>
      </c>
      <c r="C44" s="17" t="s">
        <v>188</v>
      </c>
      <c r="D44" s="25" t="s">
        <v>189</v>
      </c>
      <c r="E44" s="19">
        <v>44652</v>
      </c>
      <c r="F44" s="20" t="s">
        <v>59</v>
      </c>
      <c r="G44" s="20" t="s">
        <v>82</v>
      </c>
      <c r="H44" s="22" t="s">
        <v>70</v>
      </c>
      <c r="I44" s="22" t="s">
        <v>168</v>
      </c>
      <c r="J44" s="22" t="s">
        <v>168</v>
      </c>
      <c r="K44" s="22" t="s">
        <v>63</v>
      </c>
      <c r="L44" s="22"/>
      <c r="M44" s="22" t="s">
        <v>64</v>
      </c>
      <c r="N44" s="23">
        <v>31</v>
      </c>
      <c r="O44" s="16">
        <v>31</v>
      </c>
      <c r="P44" s="22">
        <v>8000</v>
      </c>
      <c r="Q44" s="17">
        <v>0</v>
      </c>
      <c r="R44" s="22">
        <v>0</v>
      </c>
      <c r="S44" s="22">
        <v>0</v>
      </c>
      <c r="T44" s="17">
        <v>0</v>
      </c>
      <c r="U44" s="22">
        <v>0</v>
      </c>
      <c r="V44" s="22">
        <v>0</v>
      </c>
      <c r="W44" s="22">
        <v>0</v>
      </c>
      <c r="X44" s="22">
        <v>0</v>
      </c>
      <c r="Y44" s="22">
        <v>8000</v>
      </c>
      <c r="Z44" s="22">
        <v>8000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2800</v>
      </c>
      <c r="AJ44" s="22">
        <v>10800</v>
      </c>
      <c r="AK44" s="22">
        <v>0</v>
      </c>
      <c r="AL44" s="22">
        <v>0</v>
      </c>
      <c r="AM44" s="22">
        <v>0</v>
      </c>
      <c r="AN44" s="22"/>
      <c r="AO44" s="22">
        <v>0</v>
      </c>
      <c r="AP44" s="22">
        <v>10800</v>
      </c>
      <c r="AQ44" s="22">
        <v>0</v>
      </c>
      <c r="AR44" s="22">
        <v>0</v>
      </c>
      <c r="AS44" s="22">
        <v>0</v>
      </c>
      <c r="AT44" s="22">
        <v>0</v>
      </c>
      <c r="AU44" s="22"/>
      <c r="AV44" s="22">
        <v>0</v>
      </c>
      <c r="AW44" s="22">
        <v>0</v>
      </c>
      <c r="AX44" s="22">
        <v>10800</v>
      </c>
      <c r="AY44" s="24">
        <v>10800</v>
      </c>
      <c r="AZ44" s="17" t="s">
        <v>65</v>
      </c>
      <c r="BA44" s="17"/>
      <c r="BB44" s="17"/>
      <c r="BC44" s="17"/>
      <c r="BD44" s="17"/>
      <c r="BE44" t="s">
        <v>66</v>
      </c>
      <c r="BF44" t="s">
        <v>67</v>
      </c>
    </row>
    <row r="45" spans="1:58" x14ac:dyDescent="0.35">
      <c r="A45" s="16">
        <f t="shared" si="20"/>
        <v>44</v>
      </c>
      <c r="B45" s="17" t="s">
        <v>163</v>
      </c>
      <c r="C45" s="17" t="s">
        <v>190</v>
      </c>
      <c r="D45" s="25" t="s">
        <v>191</v>
      </c>
      <c r="E45" s="19" t="s">
        <v>173</v>
      </c>
      <c r="F45" s="20" t="s">
        <v>59</v>
      </c>
      <c r="G45" s="20" t="s">
        <v>82</v>
      </c>
      <c r="H45" s="22" t="s">
        <v>70</v>
      </c>
      <c r="I45" s="22" t="s">
        <v>168</v>
      </c>
      <c r="J45" s="22" t="s">
        <v>168</v>
      </c>
      <c r="K45" s="22" t="s">
        <v>63</v>
      </c>
      <c r="L45" s="22"/>
      <c r="M45" s="22" t="s">
        <v>64</v>
      </c>
      <c r="N45" s="23">
        <v>28</v>
      </c>
      <c r="O45" s="16">
        <v>31</v>
      </c>
      <c r="P45" s="22">
        <v>12000</v>
      </c>
      <c r="Q45" s="17">
        <v>0</v>
      </c>
      <c r="R45" s="22">
        <v>0</v>
      </c>
      <c r="S45" s="22">
        <v>0</v>
      </c>
      <c r="T45" s="17">
        <v>0</v>
      </c>
      <c r="U45" s="22">
        <v>0</v>
      </c>
      <c r="V45" s="22">
        <v>0</v>
      </c>
      <c r="W45" s="22">
        <v>0</v>
      </c>
      <c r="X45" s="22">
        <v>0</v>
      </c>
      <c r="Y45" s="22">
        <v>12000</v>
      </c>
      <c r="Z45" s="22">
        <v>10839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10839</v>
      </c>
      <c r="AK45" s="22">
        <v>0</v>
      </c>
      <c r="AL45" s="22">
        <v>0</v>
      </c>
      <c r="AM45" s="22">
        <v>0</v>
      </c>
      <c r="AN45" s="22"/>
      <c r="AO45" s="22">
        <v>0</v>
      </c>
      <c r="AP45" s="22">
        <v>10839</v>
      </c>
      <c r="AQ45" s="22">
        <v>0</v>
      </c>
      <c r="AR45" s="22">
        <v>0</v>
      </c>
      <c r="AS45" s="22">
        <v>0</v>
      </c>
      <c r="AT45" s="22">
        <v>0</v>
      </c>
      <c r="AU45" s="22"/>
      <c r="AV45" s="22">
        <v>0</v>
      </c>
      <c r="AW45" s="22">
        <v>0</v>
      </c>
      <c r="AX45" s="22">
        <v>10839</v>
      </c>
      <c r="AY45" s="24">
        <v>10839</v>
      </c>
      <c r="AZ45" s="17" t="s">
        <v>65</v>
      </c>
      <c r="BA45" s="17"/>
      <c r="BB45" s="17"/>
      <c r="BC45" s="17"/>
      <c r="BD45" s="17"/>
      <c r="BE45" t="s">
        <v>66</v>
      </c>
      <c r="BF45" t="s">
        <v>67</v>
      </c>
    </row>
    <row r="46" spans="1:58" x14ac:dyDescent="0.35">
      <c r="A46" s="16">
        <f t="shared" si="20"/>
        <v>45</v>
      </c>
      <c r="B46" s="17" t="s">
        <v>163</v>
      </c>
      <c r="C46" s="17" t="s">
        <v>192</v>
      </c>
      <c r="D46" s="25" t="s">
        <v>193</v>
      </c>
      <c r="E46" s="19">
        <v>44652</v>
      </c>
      <c r="F46" s="20" t="s">
        <v>59</v>
      </c>
      <c r="G46" s="20" t="s">
        <v>82</v>
      </c>
      <c r="H46" s="22" t="s">
        <v>70</v>
      </c>
      <c r="I46" s="22" t="s">
        <v>168</v>
      </c>
      <c r="J46" s="22" t="s">
        <v>168</v>
      </c>
      <c r="K46" s="22" t="s">
        <v>63</v>
      </c>
      <c r="L46" s="22"/>
      <c r="M46" s="22" t="s">
        <v>64</v>
      </c>
      <c r="N46" s="23">
        <v>25</v>
      </c>
      <c r="O46" s="16">
        <v>31</v>
      </c>
      <c r="P46" s="22">
        <v>10000</v>
      </c>
      <c r="Q46" s="17">
        <v>0</v>
      </c>
      <c r="R46" s="22">
        <v>0</v>
      </c>
      <c r="S46" s="22">
        <v>0</v>
      </c>
      <c r="T46" s="17">
        <v>0</v>
      </c>
      <c r="U46" s="22">
        <v>0</v>
      </c>
      <c r="V46" s="22">
        <v>0</v>
      </c>
      <c r="W46" s="22">
        <v>0</v>
      </c>
      <c r="X46" s="22">
        <v>0</v>
      </c>
      <c r="Y46" s="22">
        <v>10000</v>
      </c>
      <c r="Z46" s="22">
        <v>8065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8065</v>
      </c>
      <c r="AK46" s="22">
        <v>0</v>
      </c>
      <c r="AL46" s="22">
        <v>0</v>
      </c>
      <c r="AM46" s="22">
        <v>0</v>
      </c>
      <c r="AN46" s="22"/>
      <c r="AO46" s="22">
        <v>0</v>
      </c>
      <c r="AP46" s="22">
        <v>8065</v>
      </c>
      <c r="AQ46" s="22">
        <v>0</v>
      </c>
      <c r="AR46" s="22">
        <v>0</v>
      </c>
      <c r="AS46" s="22">
        <v>0</v>
      </c>
      <c r="AT46" s="22">
        <v>0</v>
      </c>
      <c r="AU46" s="22"/>
      <c r="AV46" s="22">
        <v>0</v>
      </c>
      <c r="AW46" s="22">
        <v>0</v>
      </c>
      <c r="AX46" s="22">
        <v>8065</v>
      </c>
      <c r="AY46" s="24">
        <v>8065</v>
      </c>
      <c r="AZ46" s="17" t="s">
        <v>65</v>
      </c>
      <c r="BA46" s="17"/>
      <c r="BB46" s="17"/>
      <c r="BC46" s="17"/>
      <c r="BD46" s="17"/>
      <c r="BE46" t="s">
        <v>66</v>
      </c>
      <c r="BF46" t="s">
        <v>67</v>
      </c>
    </row>
    <row r="47" spans="1:58" x14ac:dyDescent="0.35">
      <c r="A47" s="16">
        <f t="shared" si="20"/>
        <v>46</v>
      </c>
      <c r="B47" s="17" t="s">
        <v>163</v>
      </c>
      <c r="C47" s="17" t="s">
        <v>194</v>
      </c>
      <c r="D47" s="25" t="s">
        <v>195</v>
      </c>
      <c r="E47" s="19">
        <v>44652</v>
      </c>
      <c r="F47" s="20" t="s">
        <v>59</v>
      </c>
      <c r="G47" s="20" t="s">
        <v>82</v>
      </c>
      <c r="H47" s="22" t="s">
        <v>70</v>
      </c>
      <c r="I47" s="22" t="s">
        <v>168</v>
      </c>
      <c r="J47" s="22" t="s">
        <v>168</v>
      </c>
      <c r="K47" s="22" t="s">
        <v>63</v>
      </c>
      <c r="L47" s="22"/>
      <c r="M47" s="22" t="s">
        <v>64</v>
      </c>
      <c r="N47" s="23">
        <v>30</v>
      </c>
      <c r="O47" s="16">
        <v>31</v>
      </c>
      <c r="P47" s="22">
        <v>4200</v>
      </c>
      <c r="Q47" s="17">
        <v>0</v>
      </c>
      <c r="R47" s="22">
        <v>0</v>
      </c>
      <c r="S47" s="22">
        <v>0</v>
      </c>
      <c r="T47" s="17">
        <v>0</v>
      </c>
      <c r="U47" s="22">
        <v>0</v>
      </c>
      <c r="V47" s="22">
        <v>0</v>
      </c>
      <c r="W47" s="22">
        <v>0</v>
      </c>
      <c r="X47" s="22">
        <v>0</v>
      </c>
      <c r="Y47" s="22">
        <v>4200</v>
      </c>
      <c r="Z47" s="22">
        <v>4065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2000</v>
      </c>
      <c r="AJ47" s="22">
        <v>6065</v>
      </c>
      <c r="AK47" s="22">
        <v>0</v>
      </c>
      <c r="AL47" s="22">
        <v>0</v>
      </c>
      <c r="AM47" s="22">
        <v>0</v>
      </c>
      <c r="AN47" s="22"/>
      <c r="AO47" s="22">
        <v>0</v>
      </c>
      <c r="AP47" s="22">
        <v>6065</v>
      </c>
      <c r="AQ47" s="22">
        <v>0</v>
      </c>
      <c r="AR47" s="22">
        <v>0</v>
      </c>
      <c r="AS47" s="22">
        <v>0</v>
      </c>
      <c r="AT47" s="22">
        <v>0</v>
      </c>
      <c r="AU47" s="22"/>
      <c r="AV47" s="22">
        <v>0</v>
      </c>
      <c r="AW47" s="22">
        <v>0</v>
      </c>
      <c r="AX47" s="22">
        <v>6065</v>
      </c>
      <c r="AY47" s="24">
        <v>6065</v>
      </c>
      <c r="AZ47" s="17" t="s">
        <v>65</v>
      </c>
      <c r="BA47" s="17"/>
      <c r="BB47" s="17"/>
      <c r="BC47" s="17"/>
      <c r="BD47" s="17"/>
      <c r="BE47" t="s">
        <v>66</v>
      </c>
      <c r="BF47" t="s">
        <v>67</v>
      </c>
    </row>
    <row r="48" spans="1:58" x14ac:dyDescent="0.35">
      <c r="A48" s="16">
        <f t="shared" si="20"/>
        <v>47</v>
      </c>
      <c r="B48" s="17" t="s">
        <v>163</v>
      </c>
      <c r="C48" s="17" t="s">
        <v>196</v>
      </c>
      <c r="D48" s="25" t="s">
        <v>197</v>
      </c>
      <c r="E48" s="19" t="s">
        <v>173</v>
      </c>
      <c r="F48" s="20" t="s">
        <v>59</v>
      </c>
      <c r="G48" s="20" t="s">
        <v>82</v>
      </c>
      <c r="H48" s="22" t="s">
        <v>70</v>
      </c>
      <c r="I48" s="22" t="s">
        <v>168</v>
      </c>
      <c r="J48" s="22" t="s">
        <v>168</v>
      </c>
      <c r="K48" s="22" t="s">
        <v>63</v>
      </c>
      <c r="L48" s="22"/>
      <c r="M48" s="22" t="s">
        <v>64</v>
      </c>
      <c r="N48" s="23">
        <v>10</v>
      </c>
      <c r="O48" s="16">
        <v>31</v>
      </c>
      <c r="P48" s="22">
        <v>8000</v>
      </c>
      <c r="Q48" s="17">
        <v>0</v>
      </c>
      <c r="R48" s="22">
        <v>0</v>
      </c>
      <c r="S48" s="22">
        <v>0</v>
      </c>
      <c r="T48" s="17">
        <v>0</v>
      </c>
      <c r="U48" s="22">
        <v>0</v>
      </c>
      <c r="V48" s="22">
        <v>0</v>
      </c>
      <c r="W48" s="22">
        <v>0</v>
      </c>
      <c r="X48" s="22">
        <v>0</v>
      </c>
      <c r="Y48" s="22">
        <v>8000</v>
      </c>
      <c r="Z48" s="22">
        <v>2581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2581</v>
      </c>
      <c r="AK48" s="22">
        <v>0</v>
      </c>
      <c r="AL48" s="22">
        <v>0</v>
      </c>
      <c r="AM48" s="22">
        <v>0</v>
      </c>
      <c r="AN48" s="22"/>
      <c r="AO48" s="22">
        <v>0</v>
      </c>
      <c r="AP48" s="22">
        <v>2581</v>
      </c>
      <c r="AQ48" s="22">
        <v>0</v>
      </c>
      <c r="AR48" s="22">
        <v>0</v>
      </c>
      <c r="AS48" s="22">
        <v>0</v>
      </c>
      <c r="AT48" s="17">
        <v>0</v>
      </c>
      <c r="AU48" s="22"/>
      <c r="AV48" s="22">
        <v>0</v>
      </c>
      <c r="AW48" s="22">
        <v>0</v>
      </c>
      <c r="AX48" s="22">
        <v>2581</v>
      </c>
      <c r="AY48" s="24">
        <v>2581</v>
      </c>
      <c r="AZ48" s="17" t="s">
        <v>65</v>
      </c>
      <c r="BA48" s="17"/>
      <c r="BB48" s="17"/>
      <c r="BC48" s="17"/>
      <c r="BD48" s="17"/>
      <c r="BE48" t="s">
        <v>66</v>
      </c>
      <c r="BF48" t="s">
        <v>67</v>
      </c>
    </row>
    <row r="49" spans="1:58" x14ac:dyDescent="0.35">
      <c r="A49" s="16">
        <f t="shared" si="20"/>
        <v>48</v>
      </c>
      <c r="B49" s="17" t="s">
        <v>163</v>
      </c>
      <c r="C49" s="17" t="s">
        <v>198</v>
      </c>
      <c r="D49" s="25" t="s">
        <v>199</v>
      </c>
      <c r="E49" s="19" t="s">
        <v>173</v>
      </c>
      <c r="F49" s="20" t="s">
        <v>59</v>
      </c>
      <c r="G49" s="20" t="s">
        <v>82</v>
      </c>
      <c r="H49" s="22" t="s">
        <v>70</v>
      </c>
      <c r="I49" s="22" t="s">
        <v>168</v>
      </c>
      <c r="J49" s="22" t="s">
        <v>168</v>
      </c>
      <c r="K49" s="22" t="s">
        <v>63</v>
      </c>
      <c r="L49" s="22"/>
      <c r="M49" s="22" t="s">
        <v>64</v>
      </c>
      <c r="N49" s="23">
        <v>27</v>
      </c>
      <c r="O49" s="16">
        <v>31</v>
      </c>
      <c r="P49" s="22">
        <v>12000</v>
      </c>
      <c r="Q49" s="17">
        <v>0</v>
      </c>
      <c r="R49" s="22">
        <v>0</v>
      </c>
      <c r="S49" s="22">
        <v>0</v>
      </c>
      <c r="T49" s="17">
        <v>0</v>
      </c>
      <c r="U49" s="22">
        <v>0</v>
      </c>
      <c r="V49" s="22">
        <v>0</v>
      </c>
      <c r="W49" s="22">
        <v>0</v>
      </c>
      <c r="X49" s="22">
        <v>0</v>
      </c>
      <c r="Y49" s="22">
        <v>12000</v>
      </c>
      <c r="Z49" s="22">
        <v>10452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10452</v>
      </c>
      <c r="AK49" s="22">
        <v>0</v>
      </c>
      <c r="AL49" s="22">
        <v>0</v>
      </c>
      <c r="AM49" s="22">
        <v>0</v>
      </c>
      <c r="AN49" s="22"/>
      <c r="AO49" s="22">
        <v>0</v>
      </c>
      <c r="AP49" s="22">
        <v>10452</v>
      </c>
      <c r="AQ49" s="22">
        <v>0</v>
      </c>
      <c r="AR49" s="22">
        <v>0</v>
      </c>
      <c r="AS49" s="22">
        <v>0</v>
      </c>
      <c r="AT49" s="17">
        <v>0</v>
      </c>
      <c r="AU49" s="22"/>
      <c r="AV49" s="22">
        <v>0</v>
      </c>
      <c r="AW49" s="22">
        <v>0</v>
      </c>
      <c r="AX49" s="22">
        <v>10452</v>
      </c>
      <c r="AY49" s="24">
        <v>10452</v>
      </c>
      <c r="AZ49" s="17" t="s">
        <v>65</v>
      </c>
      <c r="BA49" s="17"/>
      <c r="BB49" s="17"/>
      <c r="BC49" s="17"/>
      <c r="BD49" s="17"/>
      <c r="BE49" t="s">
        <v>66</v>
      </c>
      <c r="BF49" t="s">
        <v>67</v>
      </c>
    </row>
    <row r="50" spans="1:58" x14ac:dyDescent="0.35">
      <c r="A50" s="16">
        <f t="shared" si="20"/>
        <v>49</v>
      </c>
      <c r="B50" s="17" t="s">
        <v>163</v>
      </c>
      <c r="C50" s="17" t="s">
        <v>200</v>
      </c>
      <c r="D50" s="25" t="s">
        <v>201</v>
      </c>
      <c r="E50" s="19" t="s">
        <v>173</v>
      </c>
      <c r="F50" s="20" t="s">
        <v>59</v>
      </c>
      <c r="G50" s="20" t="s">
        <v>82</v>
      </c>
      <c r="H50" s="22" t="s">
        <v>70</v>
      </c>
      <c r="I50" s="22" t="s">
        <v>168</v>
      </c>
      <c r="J50" s="22" t="s">
        <v>168</v>
      </c>
      <c r="K50" s="22" t="s">
        <v>63</v>
      </c>
      <c r="L50" s="22"/>
      <c r="M50" s="22" t="s">
        <v>64</v>
      </c>
      <c r="N50" s="23">
        <v>30</v>
      </c>
      <c r="O50" s="16">
        <v>31</v>
      </c>
      <c r="P50" s="22">
        <v>8400</v>
      </c>
      <c r="Q50" s="17">
        <v>0</v>
      </c>
      <c r="R50" s="22">
        <v>0</v>
      </c>
      <c r="S50" s="22">
        <v>0</v>
      </c>
      <c r="T50" s="17">
        <v>0</v>
      </c>
      <c r="U50" s="22">
        <v>0</v>
      </c>
      <c r="V50" s="22">
        <v>0</v>
      </c>
      <c r="W50" s="22">
        <v>0</v>
      </c>
      <c r="X50" s="22">
        <v>0</v>
      </c>
      <c r="Y50" s="22">
        <v>8400</v>
      </c>
      <c r="Z50" s="22">
        <v>8129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/>
      <c r="AJ50" s="22">
        <v>8129</v>
      </c>
      <c r="AK50" s="22">
        <v>0</v>
      </c>
      <c r="AL50" s="22">
        <v>0</v>
      </c>
      <c r="AM50" s="22">
        <v>0</v>
      </c>
      <c r="AN50" s="22"/>
      <c r="AO50" s="22">
        <v>0</v>
      </c>
      <c r="AP50" s="22">
        <v>8129</v>
      </c>
      <c r="AQ50" s="22">
        <v>0</v>
      </c>
      <c r="AR50" s="22">
        <v>0</v>
      </c>
      <c r="AS50" s="22">
        <v>0</v>
      </c>
      <c r="AT50" s="22">
        <v>0</v>
      </c>
      <c r="AU50" s="22"/>
      <c r="AV50" s="22">
        <v>0</v>
      </c>
      <c r="AW50" s="22">
        <v>0</v>
      </c>
      <c r="AX50" s="22">
        <v>8129</v>
      </c>
      <c r="AY50" s="24">
        <v>8129</v>
      </c>
      <c r="AZ50" s="17" t="s">
        <v>65</v>
      </c>
      <c r="BA50" s="17"/>
      <c r="BB50" s="17"/>
      <c r="BC50" s="17"/>
      <c r="BD50" s="17"/>
      <c r="BE50" t="s">
        <v>66</v>
      </c>
      <c r="BF50" t="s">
        <v>67</v>
      </c>
    </row>
    <row r="51" spans="1:58" x14ac:dyDescent="0.35">
      <c r="A51" s="16">
        <f t="shared" si="20"/>
        <v>50</v>
      </c>
      <c r="B51" s="17" t="s">
        <v>163</v>
      </c>
      <c r="C51" s="17" t="s">
        <v>202</v>
      </c>
      <c r="D51" s="25" t="s">
        <v>203</v>
      </c>
      <c r="E51" s="19" t="s">
        <v>173</v>
      </c>
      <c r="F51" s="20" t="s">
        <v>59</v>
      </c>
      <c r="G51" s="20" t="s">
        <v>82</v>
      </c>
      <c r="H51" s="22">
        <v>0</v>
      </c>
      <c r="I51" s="22" t="s">
        <v>168</v>
      </c>
      <c r="J51" s="22" t="s">
        <v>168</v>
      </c>
      <c r="K51" s="22" t="s">
        <v>63</v>
      </c>
      <c r="L51" s="22"/>
      <c r="M51" s="22" t="s">
        <v>64</v>
      </c>
      <c r="N51" s="23">
        <v>10</v>
      </c>
      <c r="O51" s="16">
        <v>31</v>
      </c>
      <c r="P51" s="22">
        <v>8000</v>
      </c>
      <c r="Q51" s="17">
        <v>0</v>
      </c>
      <c r="R51" s="22">
        <v>0</v>
      </c>
      <c r="S51" s="22">
        <v>0</v>
      </c>
      <c r="T51" s="17">
        <v>0</v>
      </c>
      <c r="U51" s="22">
        <v>0</v>
      </c>
      <c r="V51" s="22">
        <v>0</v>
      </c>
      <c r="W51" s="22">
        <v>0</v>
      </c>
      <c r="X51" s="22">
        <v>0</v>
      </c>
      <c r="Y51" s="22">
        <v>8000</v>
      </c>
      <c r="Z51" s="22">
        <v>2581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2581</v>
      </c>
      <c r="AK51" s="22">
        <v>0</v>
      </c>
      <c r="AL51" s="22">
        <v>0</v>
      </c>
      <c r="AM51" s="22">
        <v>0</v>
      </c>
      <c r="AN51" s="22"/>
      <c r="AO51" s="22">
        <v>0</v>
      </c>
      <c r="AP51" s="22">
        <v>2581</v>
      </c>
      <c r="AQ51" s="22">
        <v>0</v>
      </c>
      <c r="AR51" s="22">
        <v>0</v>
      </c>
      <c r="AS51" s="22">
        <v>0</v>
      </c>
      <c r="AT51" s="17">
        <v>0</v>
      </c>
      <c r="AU51" s="22"/>
      <c r="AV51" s="22">
        <v>0</v>
      </c>
      <c r="AW51" s="22">
        <v>0</v>
      </c>
      <c r="AX51" s="22">
        <v>2581</v>
      </c>
      <c r="AY51" s="24">
        <v>2581</v>
      </c>
      <c r="AZ51" s="17" t="s">
        <v>65</v>
      </c>
      <c r="BA51" s="17"/>
      <c r="BB51" s="17"/>
      <c r="BC51" s="17"/>
      <c r="BD51" s="17"/>
      <c r="BE51" t="s">
        <v>66</v>
      </c>
      <c r="BF51" t="s">
        <v>67</v>
      </c>
    </row>
    <row r="52" spans="1:58" x14ac:dyDescent="0.35">
      <c r="A52" s="16">
        <f t="shared" si="20"/>
        <v>51</v>
      </c>
      <c r="B52" s="17" t="s">
        <v>163</v>
      </c>
      <c r="C52" s="17" t="s">
        <v>204</v>
      </c>
      <c r="D52" s="25" t="s">
        <v>205</v>
      </c>
      <c r="E52" s="19" t="s">
        <v>173</v>
      </c>
      <c r="F52" s="20" t="s">
        <v>59</v>
      </c>
      <c r="G52" s="20" t="s">
        <v>82</v>
      </c>
      <c r="H52" s="22">
        <v>0</v>
      </c>
      <c r="I52" s="22" t="s">
        <v>168</v>
      </c>
      <c r="J52" s="22" t="s">
        <v>168</v>
      </c>
      <c r="K52" s="22" t="s">
        <v>63</v>
      </c>
      <c r="L52" s="22"/>
      <c r="M52" s="22" t="s">
        <v>64</v>
      </c>
      <c r="N52" s="23">
        <v>23</v>
      </c>
      <c r="O52" s="16">
        <v>31</v>
      </c>
      <c r="P52" s="22">
        <v>8000</v>
      </c>
      <c r="Q52" s="17">
        <v>0</v>
      </c>
      <c r="R52" s="22">
        <v>0</v>
      </c>
      <c r="S52" s="22">
        <v>0</v>
      </c>
      <c r="T52" s="17">
        <v>0</v>
      </c>
      <c r="U52" s="22">
        <v>0</v>
      </c>
      <c r="V52" s="22">
        <v>0</v>
      </c>
      <c r="W52" s="22">
        <v>0</v>
      </c>
      <c r="X52" s="22">
        <v>0</v>
      </c>
      <c r="Y52" s="22">
        <v>8000</v>
      </c>
      <c r="Z52" s="22">
        <v>5935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5935</v>
      </c>
      <c r="AK52" s="22">
        <v>0</v>
      </c>
      <c r="AL52" s="22">
        <v>0</v>
      </c>
      <c r="AM52" s="22">
        <v>0</v>
      </c>
      <c r="AN52" s="22"/>
      <c r="AO52" s="22">
        <v>0</v>
      </c>
      <c r="AP52" s="22">
        <v>5935</v>
      </c>
      <c r="AQ52" s="22">
        <v>0</v>
      </c>
      <c r="AR52" s="22">
        <v>0</v>
      </c>
      <c r="AS52" s="22">
        <v>0</v>
      </c>
      <c r="AT52" s="17">
        <v>0</v>
      </c>
      <c r="AU52" s="22"/>
      <c r="AV52" s="22">
        <v>0</v>
      </c>
      <c r="AW52" s="22">
        <v>0</v>
      </c>
      <c r="AX52" s="22">
        <v>5935</v>
      </c>
      <c r="AY52" s="24">
        <v>5935</v>
      </c>
      <c r="AZ52" s="17" t="s">
        <v>65</v>
      </c>
      <c r="BA52" s="17"/>
      <c r="BB52" s="17"/>
      <c r="BC52" s="17"/>
      <c r="BD52" s="17"/>
      <c r="BE52" t="s">
        <v>66</v>
      </c>
      <c r="BF52" t="s">
        <v>67</v>
      </c>
    </row>
    <row r="53" spans="1:58" x14ac:dyDescent="0.35">
      <c r="A53" s="16">
        <f t="shared" si="20"/>
        <v>52</v>
      </c>
      <c r="B53" s="17" t="s">
        <v>163</v>
      </c>
      <c r="C53" s="17" t="s">
        <v>206</v>
      </c>
      <c r="D53" s="25" t="s">
        <v>207</v>
      </c>
      <c r="E53" s="19" t="s">
        <v>173</v>
      </c>
      <c r="F53" s="20" t="s">
        <v>59</v>
      </c>
      <c r="G53" s="20" t="s">
        <v>82</v>
      </c>
      <c r="H53" s="22">
        <v>0</v>
      </c>
      <c r="I53" s="22" t="s">
        <v>168</v>
      </c>
      <c r="J53" s="22" t="s">
        <v>168</v>
      </c>
      <c r="K53" s="22" t="s">
        <v>63</v>
      </c>
      <c r="L53" s="22"/>
      <c r="M53" s="22" t="s">
        <v>64</v>
      </c>
      <c r="N53" s="23">
        <v>20</v>
      </c>
      <c r="O53" s="16">
        <v>31</v>
      </c>
      <c r="P53" s="22">
        <v>15000</v>
      </c>
      <c r="Q53" s="17">
        <v>0</v>
      </c>
      <c r="R53" s="22">
        <v>0</v>
      </c>
      <c r="S53" s="22">
        <v>0</v>
      </c>
      <c r="T53" s="17">
        <v>0</v>
      </c>
      <c r="U53" s="22">
        <v>0</v>
      </c>
      <c r="V53" s="22">
        <v>0</v>
      </c>
      <c r="W53" s="22">
        <v>0</v>
      </c>
      <c r="X53" s="22">
        <v>0</v>
      </c>
      <c r="Y53" s="22">
        <v>15000</v>
      </c>
      <c r="Z53" s="22">
        <v>9677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9677</v>
      </c>
      <c r="AK53" s="22">
        <v>0</v>
      </c>
      <c r="AL53" s="22">
        <v>0</v>
      </c>
      <c r="AM53" s="22">
        <v>0</v>
      </c>
      <c r="AN53" s="22"/>
      <c r="AO53" s="22">
        <v>0</v>
      </c>
      <c r="AP53" s="22">
        <v>9677</v>
      </c>
      <c r="AQ53" s="22">
        <v>0</v>
      </c>
      <c r="AR53" s="22">
        <v>0</v>
      </c>
      <c r="AS53" s="22">
        <v>0</v>
      </c>
      <c r="AT53" s="17">
        <v>0</v>
      </c>
      <c r="AU53" s="22"/>
      <c r="AV53" s="22">
        <v>0</v>
      </c>
      <c r="AW53" s="22">
        <v>0</v>
      </c>
      <c r="AX53" s="22">
        <v>9677</v>
      </c>
      <c r="AY53" s="24">
        <v>9677</v>
      </c>
      <c r="AZ53" s="17" t="s">
        <v>65</v>
      </c>
      <c r="BA53" s="17"/>
      <c r="BB53" s="17"/>
      <c r="BC53" s="17"/>
      <c r="BD53" s="17"/>
      <c r="BE53" t="s">
        <v>66</v>
      </c>
      <c r="BF53" t="s">
        <v>67</v>
      </c>
    </row>
    <row r="54" spans="1:58" x14ac:dyDescent="0.35">
      <c r="A54" s="16">
        <f t="shared" si="20"/>
        <v>53</v>
      </c>
      <c r="B54" s="17" t="s">
        <v>163</v>
      </c>
      <c r="C54" s="17" t="s">
        <v>208</v>
      </c>
      <c r="D54" s="18" t="s">
        <v>209</v>
      </c>
      <c r="E54" s="19" t="s">
        <v>173</v>
      </c>
      <c r="F54" s="30" t="s">
        <v>210</v>
      </c>
      <c r="G54" s="20" t="s">
        <v>82</v>
      </c>
      <c r="H54" s="22">
        <v>0</v>
      </c>
      <c r="I54" s="22" t="s">
        <v>168</v>
      </c>
      <c r="J54" s="22" t="s">
        <v>175</v>
      </c>
      <c r="K54" s="22" t="s">
        <v>63</v>
      </c>
      <c r="L54" s="22"/>
      <c r="M54" s="22" t="s">
        <v>64</v>
      </c>
      <c r="N54" s="23">
        <v>31</v>
      </c>
      <c r="O54" s="16">
        <v>31</v>
      </c>
      <c r="P54" s="22">
        <v>18000</v>
      </c>
      <c r="Q54" s="17">
        <v>0</v>
      </c>
      <c r="R54" s="22">
        <v>0</v>
      </c>
      <c r="S54" s="22">
        <v>0</v>
      </c>
      <c r="T54" s="17">
        <v>0</v>
      </c>
      <c r="U54" s="22">
        <v>0</v>
      </c>
      <c r="V54" s="22">
        <v>0</v>
      </c>
      <c r="W54" s="22">
        <v>0</v>
      </c>
      <c r="X54" s="22">
        <v>0</v>
      </c>
      <c r="Y54" s="22">
        <v>18000</v>
      </c>
      <c r="Z54" s="22">
        <v>18000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18000</v>
      </c>
      <c r="AK54" s="22">
        <v>0</v>
      </c>
      <c r="AL54" s="22">
        <v>0</v>
      </c>
      <c r="AM54" s="22">
        <v>0</v>
      </c>
      <c r="AN54" s="22"/>
      <c r="AO54" s="22">
        <v>0</v>
      </c>
      <c r="AP54" s="22">
        <v>18000</v>
      </c>
      <c r="AQ54" s="22">
        <v>0</v>
      </c>
      <c r="AR54" s="22">
        <v>0</v>
      </c>
      <c r="AS54" s="22">
        <v>0</v>
      </c>
      <c r="AT54" s="17">
        <v>0</v>
      </c>
      <c r="AU54" s="22"/>
      <c r="AV54" s="22">
        <v>0</v>
      </c>
      <c r="AW54" s="22">
        <v>0</v>
      </c>
      <c r="AX54" s="22">
        <v>18000</v>
      </c>
      <c r="AY54" s="24">
        <v>18000</v>
      </c>
      <c r="AZ54" s="17" t="s">
        <v>65</v>
      </c>
      <c r="BA54" s="17"/>
      <c r="BB54" s="17"/>
      <c r="BC54" s="17"/>
      <c r="BD54" s="17"/>
      <c r="BE54" t="s">
        <v>66</v>
      </c>
      <c r="BF54" t="s">
        <v>67</v>
      </c>
    </row>
    <row r="55" spans="1:58" x14ac:dyDescent="0.35">
      <c r="A55" s="16">
        <f t="shared" si="20"/>
        <v>54</v>
      </c>
      <c r="B55" s="17" t="s">
        <v>163</v>
      </c>
      <c r="C55" s="17" t="s">
        <v>211</v>
      </c>
      <c r="D55" s="18" t="s">
        <v>212</v>
      </c>
      <c r="E55" s="19" t="s">
        <v>173</v>
      </c>
      <c r="F55" s="20" t="s">
        <v>69</v>
      </c>
      <c r="G55" s="20" t="s">
        <v>82</v>
      </c>
      <c r="H55" s="22">
        <v>0</v>
      </c>
      <c r="I55" s="22" t="s">
        <v>168</v>
      </c>
      <c r="J55" s="22" t="s">
        <v>175</v>
      </c>
      <c r="K55" s="22" t="s">
        <v>63</v>
      </c>
      <c r="L55" s="22"/>
      <c r="M55" s="22" t="s">
        <v>64</v>
      </c>
      <c r="N55" s="23">
        <v>31</v>
      </c>
      <c r="O55" s="16">
        <v>31</v>
      </c>
      <c r="P55" s="22">
        <v>21000</v>
      </c>
      <c r="Q55" s="17">
        <v>0</v>
      </c>
      <c r="R55" s="22">
        <v>0</v>
      </c>
      <c r="S55" s="22">
        <v>0</v>
      </c>
      <c r="T55" s="17">
        <v>0</v>
      </c>
      <c r="U55" s="22">
        <v>0</v>
      </c>
      <c r="V55" s="22">
        <v>0</v>
      </c>
      <c r="W55" s="22">
        <v>0</v>
      </c>
      <c r="X55" s="22">
        <v>0</v>
      </c>
      <c r="Y55" s="22">
        <v>21000</v>
      </c>
      <c r="Z55" s="22">
        <v>21000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21000</v>
      </c>
      <c r="AK55" s="22">
        <v>0</v>
      </c>
      <c r="AL55" s="22">
        <v>0</v>
      </c>
      <c r="AM55" s="22">
        <v>0</v>
      </c>
      <c r="AN55" s="22"/>
      <c r="AO55" s="22">
        <v>0</v>
      </c>
      <c r="AP55" s="22">
        <v>21000</v>
      </c>
      <c r="AQ55" s="22">
        <v>0</v>
      </c>
      <c r="AR55" s="22">
        <v>0</v>
      </c>
      <c r="AS55" s="22">
        <v>0</v>
      </c>
      <c r="AT55" s="17">
        <v>0</v>
      </c>
      <c r="AU55" s="22"/>
      <c r="AV55" s="22">
        <v>0</v>
      </c>
      <c r="AW55" s="22">
        <v>0</v>
      </c>
      <c r="AX55" s="22">
        <v>21000</v>
      </c>
      <c r="AY55" s="24">
        <v>21000</v>
      </c>
      <c r="AZ55" s="17" t="s">
        <v>65</v>
      </c>
      <c r="BA55" s="17"/>
      <c r="BB55" s="17"/>
      <c r="BC55" s="17"/>
      <c r="BD55" s="17"/>
      <c r="BE55" t="s">
        <v>66</v>
      </c>
      <c r="BF55" t="s">
        <v>67</v>
      </c>
    </row>
    <row r="56" spans="1:58" x14ac:dyDescent="0.35">
      <c r="A56" s="16">
        <f t="shared" si="20"/>
        <v>55</v>
      </c>
      <c r="B56" s="17" t="s">
        <v>163</v>
      </c>
      <c r="C56" s="17" t="s">
        <v>213</v>
      </c>
      <c r="D56" s="18" t="s">
        <v>214</v>
      </c>
      <c r="E56" s="19" t="s">
        <v>173</v>
      </c>
      <c r="F56" s="20" t="s">
        <v>69</v>
      </c>
      <c r="G56" s="20" t="s">
        <v>82</v>
      </c>
      <c r="H56" s="22">
        <v>0</v>
      </c>
      <c r="I56" s="22" t="s">
        <v>168</v>
      </c>
      <c r="J56" s="22" t="s">
        <v>175</v>
      </c>
      <c r="K56" s="22" t="s">
        <v>63</v>
      </c>
      <c r="L56" s="22"/>
      <c r="M56" s="22" t="s">
        <v>64</v>
      </c>
      <c r="N56" s="23">
        <v>30</v>
      </c>
      <c r="O56" s="16">
        <v>31</v>
      </c>
      <c r="P56" s="22">
        <v>13000</v>
      </c>
      <c r="Q56" s="17">
        <v>0</v>
      </c>
      <c r="R56" s="22">
        <v>0</v>
      </c>
      <c r="S56" s="22">
        <v>0</v>
      </c>
      <c r="T56" s="17">
        <v>0</v>
      </c>
      <c r="U56" s="22">
        <v>0</v>
      </c>
      <c r="V56" s="22">
        <v>0</v>
      </c>
      <c r="W56" s="22">
        <v>0</v>
      </c>
      <c r="X56" s="22">
        <v>0</v>
      </c>
      <c r="Y56" s="22">
        <v>13000</v>
      </c>
      <c r="Z56" s="22">
        <v>12581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12581</v>
      </c>
      <c r="AK56" s="22">
        <v>0</v>
      </c>
      <c r="AL56" s="22">
        <v>0</v>
      </c>
      <c r="AM56" s="22">
        <v>0</v>
      </c>
      <c r="AN56" s="22"/>
      <c r="AO56" s="22">
        <v>0</v>
      </c>
      <c r="AP56" s="22">
        <v>12581</v>
      </c>
      <c r="AQ56" s="22">
        <v>0</v>
      </c>
      <c r="AR56" s="22">
        <v>0</v>
      </c>
      <c r="AS56" s="22">
        <v>0</v>
      </c>
      <c r="AT56" s="17">
        <v>0</v>
      </c>
      <c r="AU56" s="22"/>
      <c r="AV56" s="22">
        <v>0</v>
      </c>
      <c r="AW56" s="22">
        <v>0</v>
      </c>
      <c r="AX56" s="22">
        <v>12581</v>
      </c>
      <c r="AY56" s="24">
        <v>12581</v>
      </c>
      <c r="AZ56" s="17" t="s">
        <v>65</v>
      </c>
      <c r="BA56" s="17"/>
      <c r="BB56" s="17"/>
      <c r="BC56" s="17"/>
      <c r="BD56" s="17"/>
      <c r="BE56" t="s">
        <v>66</v>
      </c>
      <c r="BF56" t="s">
        <v>67</v>
      </c>
    </row>
    <row r="57" spans="1:58" x14ac:dyDescent="0.35">
      <c r="A57" s="16">
        <f t="shared" si="20"/>
        <v>56</v>
      </c>
      <c r="B57" s="17" t="s">
        <v>163</v>
      </c>
      <c r="C57" s="17" t="s">
        <v>215</v>
      </c>
      <c r="D57" s="18" t="s">
        <v>216</v>
      </c>
      <c r="E57" s="19" t="s">
        <v>173</v>
      </c>
      <c r="F57" s="20" t="s">
        <v>69</v>
      </c>
      <c r="G57" s="20" t="s">
        <v>82</v>
      </c>
      <c r="H57" s="22">
        <v>0</v>
      </c>
      <c r="I57" s="22" t="s">
        <v>168</v>
      </c>
      <c r="J57" s="22" t="s">
        <v>175</v>
      </c>
      <c r="K57" s="22" t="s">
        <v>63</v>
      </c>
      <c r="L57" s="22"/>
      <c r="M57" s="22" t="s">
        <v>64</v>
      </c>
      <c r="N57" s="23">
        <v>30</v>
      </c>
      <c r="O57" s="16">
        <v>31</v>
      </c>
      <c r="P57" s="22">
        <v>10000</v>
      </c>
      <c r="Q57" s="17">
        <v>0</v>
      </c>
      <c r="R57" s="22">
        <v>0</v>
      </c>
      <c r="S57" s="22">
        <v>0</v>
      </c>
      <c r="T57" s="17">
        <v>0</v>
      </c>
      <c r="U57" s="22">
        <v>0</v>
      </c>
      <c r="V57" s="22">
        <v>0</v>
      </c>
      <c r="W57" s="22">
        <v>0</v>
      </c>
      <c r="X57" s="22">
        <v>0</v>
      </c>
      <c r="Y57" s="22">
        <v>10000</v>
      </c>
      <c r="Z57" s="22">
        <v>9677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9677</v>
      </c>
      <c r="AK57" s="22">
        <v>0</v>
      </c>
      <c r="AL57" s="22">
        <v>0</v>
      </c>
      <c r="AM57" s="22">
        <v>0</v>
      </c>
      <c r="AN57" s="22"/>
      <c r="AO57" s="22">
        <v>0</v>
      </c>
      <c r="AP57" s="22">
        <v>9677</v>
      </c>
      <c r="AQ57" s="22">
        <v>0</v>
      </c>
      <c r="AR57" s="22">
        <v>0</v>
      </c>
      <c r="AS57" s="22">
        <v>0</v>
      </c>
      <c r="AT57" s="17">
        <v>0</v>
      </c>
      <c r="AU57" s="22"/>
      <c r="AV57" s="22">
        <v>0</v>
      </c>
      <c r="AW57" s="22">
        <v>0</v>
      </c>
      <c r="AX57" s="22">
        <v>9677</v>
      </c>
      <c r="AY57" s="24">
        <v>9677</v>
      </c>
      <c r="AZ57" s="17" t="s">
        <v>65</v>
      </c>
      <c r="BA57" s="17"/>
      <c r="BB57" s="17"/>
      <c r="BC57" s="17"/>
      <c r="BD57" s="17"/>
      <c r="BE57" t="s">
        <v>66</v>
      </c>
      <c r="BF57" t="s">
        <v>67</v>
      </c>
    </row>
    <row r="58" spans="1:58" x14ac:dyDescent="0.35">
      <c r="A58" s="16">
        <f t="shared" si="20"/>
        <v>57</v>
      </c>
      <c r="B58" s="17" t="s">
        <v>163</v>
      </c>
      <c r="C58" s="17" t="s">
        <v>217</v>
      </c>
      <c r="D58" s="18" t="s">
        <v>218</v>
      </c>
      <c r="E58" s="19" t="s">
        <v>173</v>
      </c>
      <c r="F58" s="20" t="s">
        <v>69</v>
      </c>
      <c r="G58" s="20" t="s">
        <v>82</v>
      </c>
      <c r="H58" s="22">
        <v>0</v>
      </c>
      <c r="I58" s="22" t="s">
        <v>168</v>
      </c>
      <c r="J58" s="22" t="s">
        <v>175</v>
      </c>
      <c r="K58" s="22" t="s">
        <v>63</v>
      </c>
      <c r="L58" s="22"/>
      <c r="M58" s="22" t="s">
        <v>64</v>
      </c>
      <c r="N58" s="23">
        <v>30</v>
      </c>
      <c r="O58" s="16">
        <v>31</v>
      </c>
      <c r="P58" s="22">
        <v>12000</v>
      </c>
      <c r="Q58" s="17">
        <v>0</v>
      </c>
      <c r="R58" s="22">
        <v>0</v>
      </c>
      <c r="S58" s="22">
        <v>0</v>
      </c>
      <c r="T58" s="17">
        <v>0</v>
      </c>
      <c r="U58" s="22">
        <v>0</v>
      </c>
      <c r="V58" s="22">
        <v>0</v>
      </c>
      <c r="W58" s="22">
        <v>0</v>
      </c>
      <c r="X58" s="22">
        <v>0</v>
      </c>
      <c r="Y58" s="22">
        <v>12000</v>
      </c>
      <c r="Z58" s="22">
        <v>11613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11613</v>
      </c>
      <c r="AK58" s="22">
        <v>0</v>
      </c>
      <c r="AL58" s="22">
        <v>0</v>
      </c>
      <c r="AM58" s="22">
        <v>0</v>
      </c>
      <c r="AN58" s="22"/>
      <c r="AO58" s="22">
        <v>0</v>
      </c>
      <c r="AP58" s="22">
        <v>11613</v>
      </c>
      <c r="AQ58" s="22">
        <v>0</v>
      </c>
      <c r="AR58" s="22">
        <v>0</v>
      </c>
      <c r="AS58" s="22">
        <v>0</v>
      </c>
      <c r="AT58" s="17">
        <v>0</v>
      </c>
      <c r="AU58" s="22"/>
      <c r="AV58" s="22">
        <v>0</v>
      </c>
      <c r="AW58" s="22">
        <v>0</v>
      </c>
      <c r="AX58" s="22">
        <v>11613</v>
      </c>
      <c r="AY58" s="24">
        <v>11613</v>
      </c>
      <c r="AZ58" s="17" t="s">
        <v>65</v>
      </c>
      <c r="BA58" s="17"/>
      <c r="BB58" s="17"/>
      <c r="BC58" s="17"/>
      <c r="BD58" s="17"/>
      <c r="BE58" t="s">
        <v>66</v>
      </c>
      <c r="BF58" t="s">
        <v>67</v>
      </c>
    </row>
    <row r="59" spans="1:58" x14ac:dyDescent="0.35">
      <c r="A59" s="16">
        <f t="shared" si="20"/>
        <v>58</v>
      </c>
      <c r="B59" s="17" t="s">
        <v>163</v>
      </c>
      <c r="C59" s="17" t="s">
        <v>219</v>
      </c>
      <c r="D59" s="18" t="s">
        <v>220</v>
      </c>
      <c r="E59" s="19" t="s">
        <v>173</v>
      </c>
      <c r="F59" s="20" t="s">
        <v>69</v>
      </c>
      <c r="G59" s="20" t="s">
        <v>82</v>
      </c>
      <c r="H59" s="22">
        <v>0</v>
      </c>
      <c r="I59" s="22" t="s">
        <v>168</v>
      </c>
      <c r="J59" s="22" t="s">
        <v>175</v>
      </c>
      <c r="K59" s="22" t="s">
        <v>63</v>
      </c>
      <c r="L59" s="22"/>
      <c r="M59" s="22" t="s">
        <v>64</v>
      </c>
      <c r="N59" s="23">
        <v>30</v>
      </c>
      <c r="O59" s="16">
        <v>31</v>
      </c>
      <c r="P59" s="22">
        <v>12000</v>
      </c>
      <c r="Q59" s="17">
        <v>0</v>
      </c>
      <c r="R59" s="22">
        <v>0</v>
      </c>
      <c r="S59" s="22">
        <v>0</v>
      </c>
      <c r="T59" s="17">
        <v>0</v>
      </c>
      <c r="U59" s="22">
        <v>0</v>
      </c>
      <c r="V59" s="22">
        <v>0</v>
      </c>
      <c r="W59" s="22">
        <v>0</v>
      </c>
      <c r="X59" s="22">
        <v>0</v>
      </c>
      <c r="Y59" s="22">
        <v>12000</v>
      </c>
      <c r="Z59" s="22">
        <v>11613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11613</v>
      </c>
      <c r="AK59" s="22">
        <v>0</v>
      </c>
      <c r="AL59" s="22">
        <v>0</v>
      </c>
      <c r="AM59" s="22">
        <v>0</v>
      </c>
      <c r="AN59" s="22"/>
      <c r="AO59" s="22">
        <v>0</v>
      </c>
      <c r="AP59" s="22">
        <v>11613</v>
      </c>
      <c r="AQ59" s="22">
        <v>0</v>
      </c>
      <c r="AR59" s="22">
        <v>0</v>
      </c>
      <c r="AS59" s="22">
        <v>0</v>
      </c>
      <c r="AT59" s="17">
        <v>0</v>
      </c>
      <c r="AU59" s="22"/>
      <c r="AV59" s="22">
        <v>0</v>
      </c>
      <c r="AW59" s="22">
        <v>0</v>
      </c>
      <c r="AX59" s="22">
        <v>11613</v>
      </c>
      <c r="AY59" s="24">
        <v>11613</v>
      </c>
      <c r="AZ59" s="17" t="s">
        <v>65</v>
      </c>
      <c r="BA59" s="17"/>
      <c r="BB59" s="17"/>
      <c r="BC59" s="17"/>
      <c r="BD59" s="17"/>
      <c r="BE59" t="s">
        <v>66</v>
      </c>
      <c r="BF59" t="s">
        <v>67</v>
      </c>
    </row>
    <row r="60" spans="1:58" x14ac:dyDescent="0.35">
      <c r="A60" s="16">
        <f t="shared" si="20"/>
        <v>59</v>
      </c>
      <c r="B60" s="17" t="s">
        <v>163</v>
      </c>
      <c r="C60" s="17" t="s">
        <v>221</v>
      </c>
      <c r="D60" s="18" t="s">
        <v>222</v>
      </c>
      <c r="E60" s="19" t="s">
        <v>173</v>
      </c>
      <c r="F60" s="20" t="s">
        <v>69</v>
      </c>
      <c r="G60" s="20" t="s">
        <v>82</v>
      </c>
      <c r="H60" s="22">
        <v>0</v>
      </c>
      <c r="I60" s="22" t="s">
        <v>168</v>
      </c>
      <c r="J60" s="22" t="s">
        <v>175</v>
      </c>
      <c r="K60" s="22" t="s">
        <v>63</v>
      </c>
      <c r="L60" s="22"/>
      <c r="M60" s="22" t="s">
        <v>64</v>
      </c>
      <c r="N60" s="23">
        <v>30</v>
      </c>
      <c r="O60" s="16">
        <v>31</v>
      </c>
      <c r="P60" s="22">
        <v>12000</v>
      </c>
      <c r="Q60" s="17">
        <v>0</v>
      </c>
      <c r="R60" s="22">
        <v>0</v>
      </c>
      <c r="S60" s="22">
        <v>0</v>
      </c>
      <c r="T60" s="17">
        <v>0</v>
      </c>
      <c r="U60" s="22">
        <v>0</v>
      </c>
      <c r="V60" s="22">
        <v>0</v>
      </c>
      <c r="W60" s="22">
        <v>0</v>
      </c>
      <c r="X60" s="22">
        <v>0</v>
      </c>
      <c r="Y60" s="22">
        <v>12000</v>
      </c>
      <c r="Z60" s="22">
        <v>11613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11613</v>
      </c>
      <c r="AK60" s="22">
        <v>0</v>
      </c>
      <c r="AL60" s="22">
        <v>0</v>
      </c>
      <c r="AM60" s="22">
        <v>0</v>
      </c>
      <c r="AN60" s="22"/>
      <c r="AO60" s="22">
        <v>0</v>
      </c>
      <c r="AP60" s="22">
        <v>11613</v>
      </c>
      <c r="AQ60" s="22">
        <v>0</v>
      </c>
      <c r="AR60" s="22">
        <v>0</v>
      </c>
      <c r="AS60" s="22">
        <v>0</v>
      </c>
      <c r="AT60" s="17">
        <v>0</v>
      </c>
      <c r="AU60" s="22"/>
      <c r="AV60" s="22">
        <v>0</v>
      </c>
      <c r="AW60" s="22">
        <v>0</v>
      </c>
      <c r="AX60" s="22">
        <v>11613</v>
      </c>
      <c r="AY60" s="24">
        <v>11613</v>
      </c>
      <c r="AZ60" s="17" t="s">
        <v>65</v>
      </c>
      <c r="BA60" s="17"/>
      <c r="BB60" s="17"/>
      <c r="BC60" s="17"/>
      <c r="BD60" s="17"/>
      <c r="BE60" t="s">
        <v>66</v>
      </c>
      <c r="BF60" t="s">
        <v>67</v>
      </c>
    </row>
    <row r="61" spans="1:58" x14ac:dyDescent="0.35">
      <c r="A61" s="16">
        <f t="shared" si="20"/>
        <v>60</v>
      </c>
      <c r="B61" s="17" t="s">
        <v>163</v>
      </c>
      <c r="C61" s="17" t="s">
        <v>223</v>
      </c>
      <c r="D61" s="18" t="s">
        <v>224</v>
      </c>
      <c r="E61" s="19" t="s">
        <v>173</v>
      </c>
      <c r="F61" s="20" t="s">
        <v>69</v>
      </c>
      <c r="G61" s="20" t="s">
        <v>82</v>
      </c>
      <c r="H61" s="22">
        <v>0</v>
      </c>
      <c r="I61" s="22" t="s">
        <v>168</v>
      </c>
      <c r="J61" s="22" t="s">
        <v>175</v>
      </c>
      <c r="K61" s="22" t="s">
        <v>63</v>
      </c>
      <c r="L61" s="22"/>
      <c r="M61" s="22" t="s">
        <v>64</v>
      </c>
      <c r="N61" s="23">
        <v>31</v>
      </c>
      <c r="O61" s="16">
        <v>31</v>
      </c>
      <c r="P61" s="22">
        <v>15000</v>
      </c>
      <c r="Q61" s="17">
        <v>0</v>
      </c>
      <c r="R61" s="22">
        <v>0</v>
      </c>
      <c r="S61" s="22">
        <v>0</v>
      </c>
      <c r="T61" s="17">
        <v>0</v>
      </c>
      <c r="U61" s="22">
        <v>0</v>
      </c>
      <c r="V61" s="22">
        <v>0</v>
      </c>
      <c r="W61" s="22">
        <v>0</v>
      </c>
      <c r="X61" s="22">
        <v>0</v>
      </c>
      <c r="Y61" s="22">
        <v>15000</v>
      </c>
      <c r="Z61" s="22">
        <v>15000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15000</v>
      </c>
      <c r="AK61" s="22">
        <v>0</v>
      </c>
      <c r="AL61" s="22">
        <v>0</v>
      </c>
      <c r="AM61" s="22">
        <v>0</v>
      </c>
      <c r="AN61" s="22"/>
      <c r="AO61" s="22">
        <v>0</v>
      </c>
      <c r="AP61" s="22">
        <v>15000</v>
      </c>
      <c r="AQ61" s="22">
        <v>0</v>
      </c>
      <c r="AR61" s="22">
        <v>0</v>
      </c>
      <c r="AS61" s="22">
        <v>0</v>
      </c>
      <c r="AT61" s="17">
        <v>0</v>
      </c>
      <c r="AU61" s="22"/>
      <c r="AV61" s="22">
        <v>0</v>
      </c>
      <c r="AW61" s="22">
        <v>0</v>
      </c>
      <c r="AX61" s="22">
        <v>15000</v>
      </c>
      <c r="AY61" s="24">
        <v>15000</v>
      </c>
      <c r="AZ61" s="17" t="s">
        <v>65</v>
      </c>
      <c r="BA61" s="17"/>
      <c r="BB61" s="17"/>
      <c r="BC61" s="17"/>
      <c r="BD61" s="17"/>
      <c r="BE61" t="s">
        <v>66</v>
      </c>
      <c r="BF61" t="s">
        <v>67</v>
      </c>
    </row>
    <row r="62" spans="1:58" x14ac:dyDescent="0.35">
      <c r="A62" s="16">
        <f t="shared" si="20"/>
        <v>61</v>
      </c>
      <c r="B62" s="17" t="s">
        <v>109</v>
      </c>
      <c r="C62" s="17" t="s">
        <v>225</v>
      </c>
      <c r="D62" s="25" t="s">
        <v>226</v>
      </c>
      <c r="E62" s="19">
        <v>44409</v>
      </c>
      <c r="F62" s="20" t="s">
        <v>59</v>
      </c>
      <c r="G62" s="21" t="s">
        <v>73</v>
      </c>
      <c r="H62" s="22" t="s">
        <v>74</v>
      </c>
      <c r="I62" s="22" t="s">
        <v>62</v>
      </c>
      <c r="J62" s="22" t="s">
        <v>113</v>
      </c>
      <c r="K62" s="22" t="s">
        <v>63</v>
      </c>
      <c r="L62" s="22"/>
      <c r="M62" s="22" t="s">
        <v>64</v>
      </c>
      <c r="N62" s="23">
        <v>31</v>
      </c>
      <c r="O62" s="16">
        <v>31</v>
      </c>
      <c r="P62" s="22">
        <v>9868</v>
      </c>
      <c r="Q62" s="22">
        <v>4934</v>
      </c>
      <c r="R62" s="22">
        <v>1600</v>
      </c>
      <c r="S62" s="22">
        <v>1250</v>
      </c>
      <c r="T62" s="22">
        <v>2083</v>
      </c>
      <c r="U62" s="22">
        <v>0</v>
      </c>
      <c r="V62" s="22">
        <v>0</v>
      </c>
      <c r="W62" s="22">
        <v>0</v>
      </c>
      <c r="X62" s="22">
        <v>0</v>
      </c>
      <c r="Y62" s="22">
        <v>19735</v>
      </c>
      <c r="Z62" s="22">
        <v>9868</v>
      </c>
      <c r="AA62" s="22">
        <v>4934</v>
      </c>
      <c r="AB62" s="22">
        <v>1600</v>
      </c>
      <c r="AC62" s="22">
        <v>1250</v>
      </c>
      <c r="AD62" s="22">
        <v>2083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19735</v>
      </c>
      <c r="AK62" s="22">
        <v>0</v>
      </c>
      <c r="AL62" s="22">
        <v>0</v>
      </c>
      <c r="AM62" s="22">
        <v>0</v>
      </c>
      <c r="AN62" s="22">
        <v>264.5</v>
      </c>
      <c r="AO62" s="22">
        <v>264.5</v>
      </c>
      <c r="AP62" s="22">
        <v>19999.5</v>
      </c>
      <c r="AQ62" s="22">
        <v>0</v>
      </c>
      <c r="AR62" s="22">
        <v>0</v>
      </c>
      <c r="AS62" s="22">
        <v>200</v>
      </c>
      <c r="AT62" s="22">
        <v>0</v>
      </c>
      <c r="AU62" s="22">
        <v>264.5</v>
      </c>
      <c r="AV62" s="22">
        <v>0</v>
      </c>
      <c r="AW62" s="22">
        <v>464.5</v>
      </c>
      <c r="AX62" s="22">
        <v>19270.5</v>
      </c>
      <c r="AY62" s="24">
        <v>19270.5</v>
      </c>
      <c r="AZ62" s="17" t="s">
        <v>65</v>
      </c>
      <c r="BA62" s="17"/>
      <c r="BB62" s="17"/>
      <c r="BC62" s="17"/>
      <c r="BD62" s="17"/>
      <c r="BE62" t="s">
        <v>66</v>
      </c>
      <c r="BF62" t="s">
        <v>67</v>
      </c>
    </row>
    <row r="63" spans="1:58" x14ac:dyDescent="0.35">
      <c r="A63" s="16">
        <f t="shared" si="20"/>
        <v>62</v>
      </c>
      <c r="B63" s="17" t="s">
        <v>109</v>
      </c>
      <c r="C63" s="17" t="s">
        <v>227</v>
      </c>
      <c r="D63" s="18" t="s">
        <v>228</v>
      </c>
      <c r="E63" s="19">
        <v>44409</v>
      </c>
      <c r="F63" s="20" t="s">
        <v>229</v>
      </c>
      <c r="G63" s="20" t="s">
        <v>82</v>
      </c>
      <c r="H63" s="22" t="s">
        <v>74</v>
      </c>
      <c r="I63" s="22" t="s">
        <v>62</v>
      </c>
      <c r="J63" s="22" t="s">
        <v>113</v>
      </c>
      <c r="K63" s="22" t="s">
        <v>63</v>
      </c>
      <c r="L63" s="22"/>
      <c r="M63" s="22" t="s">
        <v>64</v>
      </c>
      <c r="N63" s="23">
        <v>31</v>
      </c>
      <c r="O63" s="16">
        <v>31</v>
      </c>
      <c r="P63" s="22">
        <v>5500</v>
      </c>
      <c r="Q63" s="22">
        <v>2750</v>
      </c>
      <c r="R63" s="22"/>
      <c r="S63" s="22">
        <v>1250</v>
      </c>
      <c r="T63" s="22">
        <v>1499</v>
      </c>
      <c r="U63" s="22">
        <v>0</v>
      </c>
      <c r="V63" s="22">
        <v>0</v>
      </c>
      <c r="W63" s="22">
        <v>0</v>
      </c>
      <c r="X63" s="22">
        <v>0</v>
      </c>
      <c r="Y63" s="22">
        <v>11000</v>
      </c>
      <c r="Z63" s="22">
        <v>5500</v>
      </c>
      <c r="AA63" s="22">
        <v>2750</v>
      </c>
      <c r="AB63" s="22">
        <v>0</v>
      </c>
      <c r="AC63" s="22">
        <v>1250</v>
      </c>
      <c r="AD63" s="22">
        <v>1499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10999</v>
      </c>
      <c r="AK63" s="22">
        <v>0</v>
      </c>
      <c r="AL63" s="22">
        <v>0</v>
      </c>
      <c r="AM63" s="22">
        <v>0</v>
      </c>
      <c r="AN63" s="22">
        <v>264.5</v>
      </c>
      <c r="AO63" s="22">
        <v>264.5</v>
      </c>
      <c r="AP63" s="22">
        <v>11263.5</v>
      </c>
      <c r="AQ63" s="22">
        <v>0</v>
      </c>
      <c r="AR63" s="22">
        <v>0</v>
      </c>
      <c r="AS63" s="22">
        <v>200</v>
      </c>
      <c r="AT63" s="22">
        <v>0</v>
      </c>
      <c r="AU63" s="22">
        <v>264.5</v>
      </c>
      <c r="AV63" s="22">
        <v>0</v>
      </c>
      <c r="AW63" s="22">
        <v>464.5</v>
      </c>
      <c r="AX63" s="22">
        <v>10534.5</v>
      </c>
      <c r="AY63" s="24">
        <v>10534.5</v>
      </c>
      <c r="AZ63" s="17" t="s">
        <v>65</v>
      </c>
      <c r="BA63" s="17"/>
      <c r="BB63" s="17"/>
      <c r="BC63" s="17"/>
      <c r="BD63" s="17"/>
      <c r="BE63" t="s">
        <v>66</v>
      </c>
      <c r="BF63" t="s">
        <v>67</v>
      </c>
    </row>
    <row r="64" spans="1:58" x14ac:dyDescent="0.35">
      <c r="A64" s="16">
        <f t="shared" si="20"/>
        <v>63</v>
      </c>
      <c r="B64" s="17" t="s">
        <v>109</v>
      </c>
      <c r="C64" s="17" t="s">
        <v>230</v>
      </c>
      <c r="D64" s="25" t="s">
        <v>231</v>
      </c>
      <c r="E64" s="19" t="s">
        <v>173</v>
      </c>
      <c r="F64" s="20" t="s">
        <v>59</v>
      </c>
      <c r="G64" s="20" t="s">
        <v>122</v>
      </c>
      <c r="H64" s="22">
        <v>0</v>
      </c>
      <c r="I64" s="22" t="s">
        <v>62</v>
      </c>
      <c r="J64" s="22" t="s">
        <v>113</v>
      </c>
      <c r="K64" s="22" t="s">
        <v>63</v>
      </c>
      <c r="L64" s="22"/>
      <c r="M64" s="22" t="s">
        <v>64</v>
      </c>
      <c r="N64" s="23">
        <v>31</v>
      </c>
      <c r="O64" s="16">
        <v>31</v>
      </c>
      <c r="P64" s="22">
        <v>10000</v>
      </c>
      <c r="Q64" s="22">
        <v>5000</v>
      </c>
      <c r="R64" s="22">
        <v>1600</v>
      </c>
      <c r="S64" s="22">
        <v>1250</v>
      </c>
      <c r="T64" s="22">
        <v>2149</v>
      </c>
      <c r="U64" s="22">
        <v>0</v>
      </c>
      <c r="V64" s="22">
        <v>0</v>
      </c>
      <c r="W64" s="22">
        <v>0</v>
      </c>
      <c r="X64" s="22">
        <v>0</v>
      </c>
      <c r="Y64" s="22">
        <v>20000</v>
      </c>
      <c r="Z64" s="22">
        <v>10000</v>
      </c>
      <c r="AA64" s="22">
        <v>5000</v>
      </c>
      <c r="AB64" s="22">
        <v>1600</v>
      </c>
      <c r="AC64" s="22">
        <v>1250</v>
      </c>
      <c r="AD64" s="22">
        <v>2149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19999</v>
      </c>
      <c r="AK64" s="22">
        <v>0</v>
      </c>
      <c r="AL64" s="22">
        <v>0</v>
      </c>
      <c r="AM64" s="22">
        <v>0</v>
      </c>
      <c r="AN64" s="22"/>
      <c r="AO64" s="22">
        <v>0</v>
      </c>
      <c r="AP64" s="22">
        <v>19999</v>
      </c>
      <c r="AQ64" s="22">
        <v>0</v>
      </c>
      <c r="AR64" s="22">
        <v>0</v>
      </c>
      <c r="AS64" s="22">
        <v>200</v>
      </c>
      <c r="AT64" s="22">
        <v>0</v>
      </c>
      <c r="AU64" s="22"/>
      <c r="AV64" s="22">
        <v>0</v>
      </c>
      <c r="AW64" s="22">
        <v>200</v>
      </c>
      <c r="AX64" s="22">
        <v>19799</v>
      </c>
      <c r="AY64" s="24">
        <v>19799</v>
      </c>
      <c r="AZ64" s="17" t="s">
        <v>65</v>
      </c>
      <c r="BA64" s="17"/>
      <c r="BB64" s="17"/>
      <c r="BC64" s="17"/>
      <c r="BD64" s="17"/>
      <c r="BE64" t="s">
        <v>66</v>
      </c>
      <c r="BF64" t="s">
        <v>67</v>
      </c>
    </row>
    <row r="65" spans="1:58" x14ac:dyDescent="0.35">
      <c r="A65" s="16">
        <f t="shared" si="20"/>
        <v>64</v>
      </c>
      <c r="B65" s="17" t="s">
        <v>109</v>
      </c>
      <c r="C65" s="17" t="s">
        <v>232</v>
      </c>
      <c r="D65" s="25" t="s">
        <v>233</v>
      </c>
      <c r="E65" s="19">
        <v>44774</v>
      </c>
      <c r="F65" s="20" t="s">
        <v>59</v>
      </c>
      <c r="G65" s="20" t="s">
        <v>122</v>
      </c>
      <c r="H65" s="22" t="s">
        <v>234</v>
      </c>
      <c r="I65" s="22" t="s">
        <v>62</v>
      </c>
      <c r="J65" s="22" t="s">
        <v>113</v>
      </c>
      <c r="K65" s="22" t="s">
        <v>63</v>
      </c>
      <c r="L65" s="22"/>
      <c r="M65" s="22" t="s">
        <v>64</v>
      </c>
      <c r="N65" s="23">
        <v>31</v>
      </c>
      <c r="O65" s="16">
        <v>31</v>
      </c>
      <c r="P65" s="22">
        <v>9000</v>
      </c>
      <c r="Q65" s="22">
        <v>4500</v>
      </c>
      <c r="R65" s="22">
        <v>1600</v>
      </c>
      <c r="S65" s="22">
        <v>1250</v>
      </c>
      <c r="T65" s="22">
        <v>1649</v>
      </c>
      <c r="U65" s="22">
        <v>0</v>
      </c>
      <c r="V65" s="22">
        <v>0</v>
      </c>
      <c r="W65" s="22">
        <v>0</v>
      </c>
      <c r="X65" s="22">
        <v>0</v>
      </c>
      <c r="Y65" s="22">
        <v>18000</v>
      </c>
      <c r="Z65" s="22">
        <v>9000</v>
      </c>
      <c r="AA65" s="22">
        <v>4500</v>
      </c>
      <c r="AB65" s="22">
        <v>1600</v>
      </c>
      <c r="AC65" s="22">
        <v>1250</v>
      </c>
      <c r="AD65" s="22">
        <v>1649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17999</v>
      </c>
      <c r="AK65" s="22">
        <v>0</v>
      </c>
      <c r="AL65" s="22">
        <v>0</v>
      </c>
      <c r="AM65" s="22">
        <v>0</v>
      </c>
      <c r="AN65" s="22"/>
      <c r="AO65" s="22">
        <v>0</v>
      </c>
      <c r="AP65" s="22">
        <v>17999</v>
      </c>
      <c r="AQ65" s="22">
        <v>0</v>
      </c>
      <c r="AR65" s="22">
        <v>0</v>
      </c>
      <c r="AS65" s="22">
        <v>200</v>
      </c>
      <c r="AT65" s="22">
        <v>0</v>
      </c>
      <c r="AU65" s="22"/>
      <c r="AV65" s="22">
        <v>0</v>
      </c>
      <c r="AW65" s="22">
        <v>200</v>
      </c>
      <c r="AX65" s="22">
        <v>17799</v>
      </c>
      <c r="AY65" s="24">
        <v>17799</v>
      </c>
      <c r="AZ65" s="17" t="s">
        <v>65</v>
      </c>
      <c r="BA65" s="17"/>
      <c r="BB65" s="17"/>
      <c r="BC65" s="17"/>
      <c r="BD65" s="17"/>
      <c r="BE65" t="s">
        <v>66</v>
      </c>
      <c r="BF65" t="s">
        <v>67</v>
      </c>
    </row>
    <row r="66" spans="1:58" x14ac:dyDescent="0.35">
      <c r="A66" s="16">
        <f t="shared" si="20"/>
        <v>65</v>
      </c>
      <c r="B66" s="17" t="s">
        <v>109</v>
      </c>
      <c r="C66" s="17" t="s">
        <v>235</v>
      </c>
      <c r="D66" s="25" t="s">
        <v>236</v>
      </c>
      <c r="E66" s="19" t="s">
        <v>173</v>
      </c>
      <c r="F66" s="20" t="s">
        <v>59</v>
      </c>
      <c r="G66" s="20" t="s">
        <v>122</v>
      </c>
      <c r="H66" s="22">
        <v>0</v>
      </c>
      <c r="I66" s="22" t="s">
        <v>62</v>
      </c>
      <c r="J66" s="22" t="s">
        <v>113</v>
      </c>
      <c r="K66" s="22" t="s">
        <v>63</v>
      </c>
      <c r="L66" s="22"/>
      <c r="M66" s="22" t="s">
        <v>64</v>
      </c>
      <c r="N66" s="23">
        <v>31</v>
      </c>
      <c r="O66" s="16">
        <v>31</v>
      </c>
      <c r="P66" s="22">
        <v>9000</v>
      </c>
      <c r="Q66" s="22">
        <v>4500</v>
      </c>
      <c r="R66" s="22">
        <v>1600</v>
      </c>
      <c r="S66" s="22">
        <v>1250</v>
      </c>
      <c r="T66" s="22">
        <v>1649</v>
      </c>
      <c r="U66" s="22">
        <v>0</v>
      </c>
      <c r="V66" s="22">
        <v>0</v>
      </c>
      <c r="W66" s="22">
        <v>0</v>
      </c>
      <c r="X66" s="22">
        <v>0</v>
      </c>
      <c r="Y66" s="22">
        <v>18000</v>
      </c>
      <c r="Z66" s="22">
        <v>9000</v>
      </c>
      <c r="AA66" s="22">
        <v>4500</v>
      </c>
      <c r="AB66" s="22">
        <v>1600</v>
      </c>
      <c r="AC66" s="22">
        <v>1250</v>
      </c>
      <c r="AD66" s="22">
        <v>1649</v>
      </c>
      <c r="AE66" s="22">
        <v>0</v>
      </c>
      <c r="AF66" s="22">
        <v>0</v>
      </c>
      <c r="AG66" s="22">
        <v>0</v>
      </c>
      <c r="AH66" s="22">
        <v>0</v>
      </c>
      <c r="AI66" s="22">
        <v>2390</v>
      </c>
      <c r="AJ66" s="22">
        <v>20389</v>
      </c>
      <c r="AK66" s="22">
        <v>0</v>
      </c>
      <c r="AL66" s="22">
        <v>0</v>
      </c>
      <c r="AM66" s="22">
        <v>0</v>
      </c>
      <c r="AN66" s="22"/>
      <c r="AO66" s="22">
        <v>0</v>
      </c>
      <c r="AP66" s="22">
        <v>20389</v>
      </c>
      <c r="AQ66" s="22">
        <v>0</v>
      </c>
      <c r="AR66" s="22">
        <v>0</v>
      </c>
      <c r="AS66" s="22">
        <v>200</v>
      </c>
      <c r="AT66" s="22">
        <v>0</v>
      </c>
      <c r="AU66" s="22"/>
      <c r="AV66" s="22">
        <v>0</v>
      </c>
      <c r="AW66" s="22">
        <v>200</v>
      </c>
      <c r="AX66" s="22">
        <v>20189</v>
      </c>
      <c r="AY66" s="24">
        <v>20189</v>
      </c>
      <c r="AZ66" s="17" t="s">
        <v>65</v>
      </c>
      <c r="BA66" s="17"/>
      <c r="BB66" s="17"/>
      <c r="BC66" s="17"/>
      <c r="BD66" s="17"/>
      <c r="BE66" t="s">
        <v>66</v>
      </c>
      <c r="BF66" t="s">
        <v>67</v>
      </c>
    </row>
    <row r="67" spans="1:58" x14ac:dyDescent="0.35">
      <c r="A67" s="16">
        <f t="shared" si="20"/>
        <v>66</v>
      </c>
      <c r="B67" s="17" t="s">
        <v>109</v>
      </c>
      <c r="C67" s="17" t="s">
        <v>237</v>
      </c>
      <c r="D67" s="25" t="s">
        <v>238</v>
      </c>
      <c r="E67" s="19">
        <v>44805</v>
      </c>
      <c r="F67" s="20" t="s">
        <v>59</v>
      </c>
      <c r="G67" s="20" t="s">
        <v>122</v>
      </c>
      <c r="H67" s="22" t="s">
        <v>239</v>
      </c>
      <c r="I67" s="22" t="s">
        <v>62</v>
      </c>
      <c r="J67" s="22" t="s">
        <v>113</v>
      </c>
      <c r="K67" s="22" t="s">
        <v>63</v>
      </c>
      <c r="L67" s="22"/>
      <c r="M67" s="22" t="s">
        <v>64</v>
      </c>
      <c r="N67" s="23">
        <v>31</v>
      </c>
      <c r="O67" s="16">
        <v>31</v>
      </c>
      <c r="P67" s="22">
        <v>7000</v>
      </c>
      <c r="Q67" s="22">
        <v>3500</v>
      </c>
      <c r="R67" s="22">
        <v>1600</v>
      </c>
      <c r="S67" s="22">
        <v>1250</v>
      </c>
      <c r="T67" s="22">
        <v>649</v>
      </c>
      <c r="U67" s="22">
        <v>0</v>
      </c>
      <c r="V67" s="22">
        <v>0</v>
      </c>
      <c r="W67" s="22">
        <v>0</v>
      </c>
      <c r="X67" s="22">
        <v>0</v>
      </c>
      <c r="Y67" s="22">
        <v>14000</v>
      </c>
      <c r="Z67" s="22">
        <v>7000</v>
      </c>
      <c r="AA67" s="22">
        <v>3500</v>
      </c>
      <c r="AB67" s="22">
        <v>1600</v>
      </c>
      <c r="AC67" s="22">
        <v>1250</v>
      </c>
      <c r="AD67" s="22">
        <v>649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13999</v>
      </c>
      <c r="AK67" s="22">
        <v>0</v>
      </c>
      <c r="AL67" s="22">
        <v>0</v>
      </c>
      <c r="AM67" s="22">
        <v>0</v>
      </c>
      <c r="AN67" s="22"/>
      <c r="AO67" s="22">
        <v>0</v>
      </c>
      <c r="AP67" s="22">
        <v>13999</v>
      </c>
      <c r="AQ67" s="22">
        <v>0</v>
      </c>
      <c r="AR67" s="22">
        <v>0</v>
      </c>
      <c r="AS67" s="22">
        <v>200</v>
      </c>
      <c r="AT67" s="22">
        <v>0</v>
      </c>
      <c r="AU67" s="22"/>
      <c r="AV67" s="22">
        <v>0</v>
      </c>
      <c r="AW67" s="22">
        <v>200</v>
      </c>
      <c r="AX67" s="22">
        <v>13799</v>
      </c>
      <c r="AY67" s="24">
        <v>13799</v>
      </c>
      <c r="AZ67" s="17" t="s">
        <v>65</v>
      </c>
      <c r="BA67" s="17"/>
      <c r="BB67" s="17"/>
      <c r="BC67" s="17"/>
      <c r="BD67" s="17"/>
      <c r="BE67" t="s">
        <v>66</v>
      </c>
      <c r="BF67" t="s">
        <v>67</v>
      </c>
    </row>
    <row r="68" spans="1:58" x14ac:dyDescent="0.35">
      <c r="A68" s="16">
        <f t="shared" ref="A68:A115" si="40">A67+1</f>
        <v>67</v>
      </c>
      <c r="B68" s="17" t="s">
        <v>68</v>
      </c>
      <c r="C68" s="17" t="s">
        <v>241</v>
      </c>
      <c r="D68" s="25" t="s">
        <v>242</v>
      </c>
      <c r="E68" s="19">
        <v>44900</v>
      </c>
      <c r="F68" s="20" t="s">
        <v>59</v>
      </c>
      <c r="G68" s="20" t="s">
        <v>142</v>
      </c>
      <c r="H68" s="22" t="s">
        <v>146</v>
      </c>
      <c r="I68" s="22" t="s">
        <v>62</v>
      </c>
      <c r="J68" s="22" t="s">
        <v>62</v>
      </c>
      <c r="K68" s="22" t="s">
        <v>63</v>
      </c>
      <c r="L68" s="22"/>
      <c r="M68" s="22" t="s">
        <v>64</v>
      </c>
      <c r="N68" s="23">
        <v>30</v>
      </c>
      <c r="O68" s="16">
        <v>31</v>
      </c>
      <c r="P68" s="22">
        <v>10000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10000</v>
      </c>
      <c r="Z68" s="22">
        <v>9677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9677</v>
      </c>
      <c r="AK68" s="22">
        <v>0</v>
      </c>
      <c r="AL68" s="22">
        <v>0</v>
      </c>
      <c r="AM68" s="22">
        <v>0</v>
      </c>
      <c r="AN68" s="22"/>
      <c r="AO68" s="22">
        <v>0</v>
      </c>
      <c r="AP68" s="22">
        <v>9677</v>
      </c>
      <c r="AQ68" s="22">
        <v>0</v>
      </c>
      <c r="AR68" s="22">
        <v>0</v>
      </c>
      <c r="AS68" s="22">
        <v>0</v>
      </c>
      <c r="AT68" s="24">
        <v>968</v>
      </c>
      <c r="AU68" s="22"/>
      <c r="AV68" s="22">
        <v>0</v>
      </c>
      <c r="AW68" s="22">
        <v>968</v>
      </c>
      <c r="AX68" s="22">
        <v>8709</v>
      </c>
      <c r="AY68" s="24">
        <v>8709</v>
      </c>
      <c r="AZ68" s="17" t="s">
        <v>65</v>
      </c>
      <c r="BA68" s="17"/>
      <c r="BB68" s="17"/>
      <c r="BC68" s="17"/>
      <c r="BD68" s="17"/>
      <c r="BE68" t="s">
        <v>66</v>
      </c>
      <c r="BF68" t="s">
        <v>67</v>
      </c>
    </row>
    <row r="69" spans="1:58" x14ac:dyDescent="0.35">
      <c r="A69" s="16">
        <f t="shared" si="40"/>
        <v>68</v>
      </c>
      <c r="B69" s="20" t="s">
        <v>68</v>
      </c>
      <c r="C69" s="17" t="s">
        <v>243</v>
      </c>
      <c r="D69" s="20" t="s">
        <v>244</v>
      </c>
      <c r="E69" s="19">
        <v>44900</v>
      </c>
      <c r="F69" s="20" t="s">
        <v>59</v>
      </c>
      <c r="G69" s="20" t="s">
        <v>142</v>
      </c>
      <c r="H69" s="22" t="s">
        <v>146</v>
      </c>
      <c r="I69" s="22" t="s">
        <v>62</v>
      </c>
      <c r="J69" s="22" t="s">
        <v>62</v>
      </c>
      <c r="K69" s="22" t="s">
        <v>63</v>
      </c>
      <c r="L69" s="22"/>
      <c r="M69" s="22" t="s">
        <v>64</v>
      </c>
      <c r="N69" s="23">
        <v>31</v>
      </c>
      <c r="O69" s="16">
        <v>31</v>
      </c>
      <c r="P69" s="22">
        <v>10000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10000</v>
      </c>
      <c r="Z69" s="22">
        <v>10000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10000</v>
      </c>
      <c r="AK69" s="22">
        <v>0</v>
      </c>
      <c r="AL69" s="22">
        <v>0</v>
      </c>
      <c r="AM69" s="22">
        <v>0</v>
      </c>
      <c r="AN69" s="22"/>
      <c r="AO69" s="22">
        <v>0</v>
      </c>
      <c r="AP69" s="22">
        <v>10000</v>
      </c>
      <c r="AQ69" s="22">
        <v>0</v>
      </c>
      <c r="AR69" s="22">
        <v>0</v>
      </c>
      <c r="AS69" s="22">
        <v>0</v>
      </c>
      <c r="AT69" s="24">
        <v>1000</v>
      </c>
      <c r="AU69" s="22"/>
      <c r="AV69" s="22">
        <v>0</v>
      </c>
      <c r="AW69" s="22">
        <v>1000</v>
      </c>
      <c r="AX69" s="22">
        <v>9000</v>
      </c>
      <c r="AY69" s="24">
        <v>9000</v>
      </c>
      <c r="AZ69" s="17" t="s">
        <v>65</v>
      </c>
      <c r="BA69" s="17"/>
      <c r="BB69" s="17"/>
      <c r="BC69" s="17"/>
      <c r="BD69" s="17"/>
      <c r="BE69" t="s">
        <v>66</v>
      </c>
      <c r="BF69" t="s">
        <v>67</v>
      </c>
    </row>
    <row r="70" spans="1:58" x14ac:dyDescent="0.35">
      <c r="A70" s="16">
        <f t="shared" si="40"/>
        <v>69</v>
      </c>
      <c r="B70" s="20" t="s">
        <v>68</v>
      </c>
      <c r="C70" s="17" t="s">
        <v>245</v>
      </c>
      <c r="D70" s="20" t="s">
        <v>246</v>
      </c>
      <c r="E70" s="19">
        <v>44900</v>
      </c>
      <c r="F70" s="20" t="s">
        <v>59</v>
      </c>
      <c r="G70" s="20" t="s">
        <v>142</v>
      </c>
      <c r="H70" s="22" t="s">
        <v>146</v>
      </c>
      <c r="I70" s="22" t="s">
        <v>62</v>
      </c>
      <c r="J70" s="22" t="s">
        <v>62</v>
      </c>
      <c r="K70" s="22" t="s">
        <v>63</v>
      </c>
      <c r="L70" s="22"/>
      <c r="M70" s="22" t="s">
        <v>64</v>
      </c>
      <c r="N70" s="23">
        <v>31</v>
      </c>
      <c r="O70" s="16">
        <v>31</v>
      </c>
      <c r="P70" s="22">
        <v>10000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10000</v>
      </c>
      <c r="Z70" s="22">
        <v>10000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10000</v>
      </c>
      <c r="AK70" s="22">
        <v>0</v>
      </c>
      <c r="AL70" s="22">
        <v>0</v>
      </c>
      <c r="AM70" s="22">
        <v>0</v>
      </c>
      <c r="AN70" s="22"/>
      <c r="AO70" s="22">
        <v>0</v>
      </c>
      <c r="AP70" s="22">
        <v>10000</v>
      </c>
      <c r="AQ70" s="22">
        <v>0</v>
      </c>
      <c r="AR70" s="22">
        <v>0</v>
      </c>
      <c r="AS70" s="22">
        <v>0</v>
      </c>
      <c r="AT70" s="24">
        <v>1000</v>
      </c>
      <c r="AU70" s="22"/>
      <c r="AV70" s="22">
        <v>0</v>
      </c>
      <c r="AW70" s="22">
        <v>1000</v>
      </c>
      <c r="AX70" s="22">
        <v>9000</v>
      </c>
      <c r="AY70" s="24">
        <v>9000</v>
      </c>
      <c r="AZ70" s="17" t="s">
        <v>65</v>
      </c>
      <c r="BA70" s="17"/>
      <c r="BB70" s="17"/>
      <c r="BC70" s="17"/>
      <c r="BD70" s="17"/>
      <c r="BE70" t="s">
        <v>66</v>
      </c>
      <c r="BF70" t="s">
        <v>67</v>
      </c>
    </row>
    <row r="71" spans="1:58" x14ac:dyDescent="0.35">
      <c r="A71" s="16">
        <f t="shared" si="40"/>
        <v>70</v>
      </c>
      <c r="B71" s="20" t="s">
        <v>68</v>
      </c>
      <c r="C71" s="17" t="s">
        <v>247</v>
      </c>
      <c r="D71" s="20" t="s">
        <v>248</v>
      </c>
      <c r="E71" s="19">
        <v>44900</v>
      </c>
      <c r="F71" s="20" t="s">
        <v>59</v>
      </c>
      <c r="G71" s="20" t="s">
        <v>142</v>
      </c>
      <c r="H71" s="22" t="s">
        <v>146</v>
      </c>
      <c r="I71" s="22" t="s">
        <v>62</v>
      </c>
      <c r="J71" s="22" t="s">
        <v>62</v>
      </c>
      <c r="K71" s="22" t="s">
        <v>63</v>
      </c>
      <c r="L71" s="22"/>
      <c r="M71" s="22" t="s">
        <v>64</v>
      </c>
      <c r="N71" s="23">
        <v>31</v>
      </c>
      <c r="O71" s="16">
        <v>31</v>
      </c>
      <c r="P71" s="22">
        <v>10000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10000</v>
      </c>
      <c r="Z71" s="22">
        <v>10000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10000</v>
      </c>
      <c r="AK71" s="22">
        <v>0</v>
      </c>
      <c r="AL71" s="22">
        <v>0</v>
      </c>
      <c r="AM71" s="22">
        <v>0</v>
      </c>
      <c r="AN71" s="22"/>
      <c r="AO71" s="22">
        <v>0</v>
      </c>
      <c r="AP71" s="22">
        <v>10000</v>
      </c>
      <c r="AQ71" s="22">
        <v>0</v>
      </c>
      <c r="AR71" s="22">
        <v>0</v>
      </c>
      <c r="AS71" s="22">
        <v>0</v>
      </c>
      <c r="AT71" s="24">
        <v>1000</v>
      </c>
      <c r="AU71" s="22"/>
      <c r="AV71" s="22">
        <v>0</v>
      </c>
      <c r="AW71" s="22">
        <v>1000</v>
      </c>
      <c r="AX71" s="22">
        <v>9000</v>
      </c>
      <c r="AY71" s="24">
        <v>9000</v>
      </c>
      <c r="AZ71" s="17" t="s">
        <v>65</v>
      </c>
      <c r="BA71" s="17"/>
      <c r="BB71" s="17"/>
      <c r="BC71" s="17"/>
      <c r="BD71" s="17"/>
      <c r="BE71" t="s">
        <v>66</v>
      </c>
      <c r="BF71" t="s">
        <v>67</v>
      </c>
    </row>
    <row r="72" spans="1:58" x14ac:dyDescent="0.35">
      <c r="A72" s="16">
        <f t="shared" si="40"/>
        <v>71</v>
      </c>
      <c r="B72" s="20" t="s">
        <v>68</v>
      </c>
      <c r="C72" s="17" t="s">
        <v>249</v>
      </c>
      <c r="D72" s="20" t="s">
        <v>250</v>
      </c>
      <c r="E72" s="19">
        <v>44900</v>
      </c>
      <c r="F72" s="20" t="s">
        <v>59</v>
      </c>
      <c r="G72" s="20" t="s">
        <v>142</v>
      </c>
      <c r="H72" s="22" t="s">
        <v>146</v>
      </c>
      <c r="I72" s="22" t="s">
        <v>62</v>
      </c>
      <c r="J72" s="22" t="s">
        <v>62</v>
      </c>
      <c r="K72" s="22" t="s">
        <v>63</v>
      </c>
      <c r="L72" s="22"/>
      <c r="M72" s="22" t="s">
        <v>64</v>
      </c>
      <c r="N72" s="23">
        <v>31</v>
      </c>
      <c r="O72" s="16">
        <v>31</v>
      </c>
      <c r="P72" s="22">
        <v>10000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10000</v>
      </c>
      <c r="Z72" s="22">
        <v>10000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10000</v>
      </c>
      <c r="AK72" s="22">
        <v>0</v>
      </c>
      <c r="AL72" s="22">
        <v>0</v>
      </c>
      <c r="AM72" s="22">
        <v>0</v>
      </c>
      <c r="AN72" s="22"/>
      <c r="AO72" s="22">
        <v>0</v>
      </c>
      <c r="AP72" s="22">
        <v>10000</v>
      </c>
      <c r="AQ72" s="22">
        <v>0</v>
      </c>
      <c r="AR72" s="22">
        <v>0</v>
      </c>
      <c r="AS72" s="22">
        <v>0</v>
      </c>
      <c r="AT72" s="24">
        <v>1000</v>
      </c>
      <c r="AU72" s="22"/>
      <c r="AV72" s="22">
        <v>0</v>
      </c>
      <c r="AW72" s="22">
        <v>1000</v>
      </c>
      <c r="AX72" s="22">
        <v>9000</v>
      </c>
      <c r="AY72" s="24">
        <v>9000</v>
      </c>
      <c r="AZ72" s="17" t="s">
        <v>65</v>
      </c>
      <c r="BA72" s="17"/>
      <c r="BB72" s="17"/>
      <c r="BC72" s="17"/>
      <c r="BD72" s="17"/>
      <c r="BE72" t="s">
        <v>66</v>
      </c>
      <c r="BF72" t="s">
        <v>67</v>
      </c>
    </row>
    <row r="73" spans="1:58" x14ac:dyDescent="0.35">
      <c r="A73" s="16">
        <f t="shared" si="40"/>
        <v>72</v>
      </c>
      <c r="B73" s="20" t="s">
        <v>68</v>
      </c>
      <c r="C73" s="17" t="s">
        <v>251</v>
      </c>
      <c r="D73" s="20" t="s">
        <v>252</v>
      </c>
      <c r="E73" s="19">
        <v>44900</v>
      </c>
      <c r="F73" s="20" t="s">
        <v>59</v>
      </c>
      <c r="G73" s="20" t="s">
        <v>142</v>
      </c>
      <c r="H73" s="22" t="s">
        <v>146</v>
      </c>
      <c r="I73" s="22" t="s">
        <v>62</v>
      </c>
      <c r="J73" s="22" t="s">
        <v>62</v>
      </c>
      <c r="K73" s="22" t="s">
        <v>63</v>
      </c>
      <c r="L73" s="22"/>
      <c r="M73" s="22" t="s">
        <v>64</v>
      </c>
      <c r="N73" s="23">
        <v>31</v>
      </c>
      <c r="O73" s="16">
        <v>31</v>
      </c>
      <c r="P73" s="22">
        <v>10000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10000</v>
      </c>
      <c r="Z73" s="22">
        <v>10000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10000</v>
      </c>
      <c r="AK73" s="22">
        <v>0</v>
      </c>
      <c r="AL73" s="22">
        <v>0</v>
      </c>
      <c r="AM73" s="22">
        <v>0</v>
      </c>
      <c r="AN73" s="22"/>
      <c r="AO73" s="22">
        <v>0</v>
      </c>
      <c r="AP73" s="22">
        <v>10000</v>
      </c>
      <c r="AQ73" s="22">
        <v>0</v>
      </c>
      <c r="AR73" s="22">
        <v>0</v>
      </c>
      <c r="AS73" s="22">
        <v>0</v>
      </c>
      <c r="AT73" s="24">
        <v>1000</v>
      </c>
      <c r="AU73" s="22"/>
      <c r="AV73" s="22">
        <v>0</v>
      </c>
      <c r="AW73" s="22">
        <v>1000</v>
      </c>
      <c r="AX73" s="22">
        <v>9000</v>
      </c>
      <c r="AY73" s="24">
        <v>9000</v>
      </c>
      <c r="AZ73" s="17" t="s">
        <v>65</v>
      </c>
      <c r="BA73" s="17"/>
      <c r="BB73" s="17"/>
      <c r="BC73" s="17"/>
      <c r="BD73" s="17"/>
      <c r="BE73" t="s">
        <v>66</v>
      </c>
      <c r="BF73" t="s">
        <v>67</v>
      </c>
    </row>
    <row r="74" spans="1:58" x14ac:dyDescent="0.35">
      <c r="A74" s="16">
        <f t="shared" si="40"/>
        <v>73</v>
      </c>
      <c r="B74" s="20" t="s">
        <v>68</v>
      </c>
      <c r="C74" s="17" t="s">
        <v>253</v>
      </c>
      <c r="D74" s="20" t="s">
        <v>254</v>
      </c>
      <c r="E74" s="19">
        <v>44900</v>
      </c>
      <c r="F74" s="20" t="s">
        <v>59</v>
      </c>
      <c r="G74" s="20" t="s">
        <v>142</v>
      </c>
      <c r="H74" s="22" t="s">
        <v>146</v>
      </c>
      <c r="I74" s="22" t="s">
        <v>62</v>
      </c>
      <c r="J74" s="22" t="s">
        <v>62</v>
      </c>
      <c r="K74" s="22" t="s">
        <v>63</v>
      </c>
      <c r="L74" s="22"/>
      <c r="M74" s="22" t="s">
        <v>64</v>
      </c>
      <c r="N74" s="23">
        <v>30</v>
      </c>
      <c r="O74" s="16">
        <v>31</v>
      </c>
      <c r="P74" s="22">
        <v>10000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10000</v>
      </c>
      <c r="Z74" s="22">
        <v>9677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9677</v>
      </c>
      <c r="AK74" s="22">
        <v>0</v>
      </c>
      <c r="AL74" s="22">
        <v>0</v>
      </c>
      <c r="AM74" s="22">
        <v>0</v>
      </c>
      <c r="AN74" s="22"/>
      <c r="AO74" s="22">
        <v>0</v>
      </c>
      <c r="AP74" s="22">
        <v>9677</v>
      </c>
      <c r="AQ74" s="22">
        <v>0</v>
      </c>
      <c r="AR74" s="22">
        <v>0</v>
      </c>
      <c r="AS74" s="22">
        <v>0</v>
      </c>
      <c r="AT74" s="24">
        <v>968</v>
      </c>
      <c r="AU74" s="22"/>
      <c r="AV74" s="22">
        <v>0</v>
      </c>
      <c r="AW74" s="22">
        <v>968</v>
      </c>
      <c r="AX74" s="22">
        <v>8709</v>
      </c>
      <c r="AY74" s="24">
        <v>8709</v>
      </c>
      <c r="AZ74" s="17" t="s">
        <v>65</v>
      </c>
      <c r="BA74" s="17"/>
      <c r="BB74" s="17"/>
      <c r="BC74" s="17"/>
      <c r="BD74" s="17"/>
      <c r="BE74" t="s">
        <v>66</v>
      </c>
      <c r="BF74" t="s">
        <v>67</v>
      </c>
    </row>
    <row r="75" spans="1:58" x14ac:dyDescent="0.35">
      <c r="A75" s="16">
        <f t="shared" si="40"/>
        <v>74</v>
      </c>
      <c r="B75" s="20" t="s">
        <v>68</v>
      </c>
      <c r="C75" s="17" t="s">
        <v>255</v>
      </c>
      <c r="D75" s="20" t="s">
        <v>256</v>
      </c>
      <c r="E75" s="19">
        <v>44900</v>
      </c>
      <c r="F75" s="20" t="s">
        <v>59</v>
      </c>
      <c r="G75" s="20" t="s">
        <v>142</v>
      </c>
      <c r="H75" s="22" t="s">
        <v>146</v>
      </c>
      <c r="I75" s="22" t="s">
        <v>62</v>
      </c>
      <c r="J75" s="22" t="s">
        <v>62</v>
      </c>
      <c r="K75" s="22" t="s">
        <v>63</v>
      </c>
      <c r="L75" s="22"/>
      <c r="M75" s="22" t="s">
        <v>64</v>
      </c>
      <c r="N75" s="23">
        <v>31</v>
      </c>
      <c r="O75" s="16">
        <v>31</v>
      </c>
      <c r="P75" s="22">
        <v>10000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10000</v>
      </c>
      <c r="Z75" s="22">
        <v>10000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10000</v>
      </c>
      <c r="AK75" s="22">
        <v>0</v>
      </c>
      <c r="AL75" s="22">
        <v>0</v>
      </c>
      <c r="AM75" s="22">
        <v>0</v>
      </c>
      <c r="AN75" s="22"/>
      <c r="AO75" s="22">
        <v>0</v>
      </c>
      <c r="AP75" s="22">
        <v>10000</v>
      </c>
      <c r="AQ75" s="22">
        <v>0</v>
      </c>
      <c r="AR75" s="22">
        <v>0</v>
      </c>
      <c r="AS75" s="22">
        <v>0</v>
      </c>
      <c r="AT75" s="24">
        <v>1000</v>
      </c>
      <c r="AU75" s="22"/>
      <c r="AV75" s="22">
        <v>0</v>
      </c>
      <c r="AW75" s="22">
        <v>1000</v>
      </c>
      <c r="AX75" s="22">
        <v>9000</v>
      </c>
      <c r="AY75" s="24">
        <v>9000</v>
      </c>
      <c r="AZ75" s="17" t="s">
        <v>65</v>
      </c>
      <c r="BA75" s="17"/>
      <c r="BB75" s="17"/>
      <c r="BC75" s="17"/>
      <c r="BD75" s="17"/>
      <c r="BE75" t="s">
        <v>66</v>
      </c>
      <c r="BF75" t="s">
        <v>67</v>
      </c>
    </row>
    <row r="76" spans="1:58" x14ac:dyDescent="0.35">
      <c r="A76" s="16">
        <f t="shared" si="40"/>
        <v>75</v>
      </c>
      <c r="B76" s="20" t="s">
        <v>68</v>
      </c>
      <c r="C76" s="17" t="s">
        <v>257</v>
      </c>
      <c r="D76" s="20" t="s">
        <v>258</v>
      </c>
      <c r="E76" s="19">
        <v>44900</v>
      </c>
      <c r="F76" s="20" t="s">
        <v>59</v>
      </c>
      <c r="G76" s="20" t="s">
        <v>142</v>
      </c>
      <c r="H76" s="22" t="s">
        <v>146</v>
      </c>
      <c r="I76" s="22" t="s">
        <v>62</v>
      </c>
      <c r="J76" s="22" t="s">
        <v>62</v>
      </c>
      <c r="K76" s="22" t="s">
        <v>63</v>
      </c>
      <c r="L76" s="22"/>
      <c r="M76" s="22" t="s">
        <v>64</v>
      </c>
      <c r="N76" s="23">
        <v>31</v>
      </c>
      <c r="O76" s="16">
        <v>31</v>
      </c>
      <c r="P76" s="22">
        <v>10000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10000</v>
      </c>
      <c r="Z76" s="22">
        <v>10000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10000</v>
      </c>
      <c r="AK76" s="22">
        <v>0</v>
      </c>
      <c r="AL76" s="22">
        <v>0</v>
      </c>
      <c r="AM76" s="22">
        <v>0</v>
      </c>
      <c r="AN76" s="22"/>
      <c r="AO76" s="22">
        <v>0</v>
      </c>
      <c r="AP76" s="22">
        <v>10000</v>
      </c>
      <c r="AQ76" s="22">
        <v>0</v>
      </c>
      <c r="AR76" s="22">
        <v>0</v>
      </c>
      <c r="AS76" s="22">
        <v>0</v>
      </c>
      <c r="AT76" s="24">
        <v>1000</v>
      </c>
      <c r="AU76" s="22"/>
      <c r="AV76" s="22">
        <v>0</v>
      </c>
      <c r="AW76" s="22">
        <v>1000</v>
      </c>
      <c r="AX76" s="22">
        <v>9000</v>
      </c>
      <c r="AY76" s="24">
        <v>9000</v>
      </c>
      <c r="AZ76" s="17" t="s">
        <v>65</v>
      </c>
      <c r="BA76" s="17"/>
      <c r="BB76" s="17"/>
      <c r="BC76" s="17"/>
      <c r="BD76" s="17"/>
      <c r="BE76" t="s">
        <v>66</v>
      </c>
      <c r="BF76" t="s">
        <v>67</v>
      </c>
    </row>
    <row r="77" spans="1:58" x14ac:dyDescent="0.35">
      <c r="A77" s="16">
        <f t="shared" si="40"/>
        <v>76</v>
      </c>
      <c r="B77" s="20" t="s">
        <v>68</v>
      </c>
      <c r="C77" s="17" t="s">
        <v>259</v>
      </c>
      <c r="D77" s="20" t="s">
        <v>260</v>
      </c>
      <c r="E77" s="19">
        <v>44900</v>
      </c>
      <c r="F77" s="20" t="s">
        <v>59</v>
      </c>
      <c r="G77" s="20" t="s">
        <v>142</v>
      </c>
      <c r="H77" s="22" t="s">
        <v>146</v>
      </c>
      <c r="I77" s="22" t="s">
        <v>62</v>
      </c>
      <c r="J77" s="22" t="s">
        <v>62</v>
      </c>
      <c r="K77" s="22" t="s">
        <v>63</v>
      </c>
      <c r="L77" s="22"/>
      <c r="M77" s="22" t="s">
        <v>64</v>
      </c>
      <c r="N77" s="23">
        <v>30</v>
      </c>
      <c r="O77" s="16">
        <v>31</v>
      </c>
      <c r="P77" s="22">
        <v>10000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10000</v>
      </c>
      <c r="Z77" s="22">
        <v>9677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9677</v>
      </c>
      <c r="AK77" s="22">
        <v>0</v>
      </c>
      <c r="AL77" s="22">
        <v>0</v>
      </c>
      <c r="AM77" s="22">
        <v>0</v>
      </c>
      <c r="AN77" s="22"/>
      <c r="AO77" s="22">
        <v>0</v>
      </c>
      <c r="AP77" s="22">
        <v>9677</v>
      </c>
      <c r="AQ77" s="22">
        <v>0</v>
      </c>
      <c r="AR77" s="22">
        <v>0</v>
      </c>
      <c r="AS77" s="22">
        <v>0</v>
      </c>
      <c r="AT77" s="24">
        <v>968</v>
      </c>
      <c r="AU77" s="22"/>
      <c r="AV77" s="22">
        <v>0</v>
      </c>
      <c r="AW77" s="22">
        <v>968</v>
      </c>
      <c r="AX77" s="22">
        <v>8709</v>
      </c>
      <c r="AY77" s="24">
        <v>8709</v>
      </c>
      <c r="AZ77" s="17" t="s">
        <v>65</v>
      </c>
      <c r="BA77" s="17"/>
      <c r="BB77" s="17"/>
      <c r="BC77" s="17"/>
      <c r="BD77" s="17"/>
      <c r="BE77" t="s">
        <v>66</v>
      </c>
      <c r="BF77" t="s">
        <v>67</v>
      </c>
    </row>
    <row r="78" spans="1:58" x14ac:dyDescent="0.35">
      <c r="A78" s="16">
        <f t="shared" si="40"/>
        <v>77</v>
      </c>
      <c r="B78" s="20" t="s">
        <v>68</v>
      </c>
      <c r="C78" s="17" t="s">
        <v>261</v>
      </c>
      <c r="D78" s="20" t="s">
        <v>262</v>
      </c>
      <c r="E78" s="19">
        <v>44900</v>
      </c>
      <c r="F78" s="20" t="s">
        <v>59</v>
      </c>
      <c r="G78" s="20" t="s">
        <v>142</v>
      </c>
      <c r="H78" s="22" t="s">
        <v>146</v>
      </c>
      <c r="I78" s="22" t="s">
        <v>62</v>
      </c>
      <c r="J78" s="22" t="s">
        <v>62</v>
      </c>
      <c r="K78" s="22" t="s">
        <v>63</v>
      </c>
      <c r="L78" s="22"/>
      <c r="M78" s="22" t="s">
        <v>64</v>
      </c>
      <c r="N78" s="23">
        <v>31</v>
      </c>
      <c r="O78" s="16">
        <v>31</v>
      </c>
      <c r="P78" s="22">
        <v>10000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10000</v>
      </c>
      <c r="Z78" s="22">
        <v>10000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10000</v>
      </c>
      <c r="AK78" s="22">
        <v>0</v>
      </c>
      <c r="AL78" s="22">
        <v>0</v>
      </c>
      <c r="AM78" s="22">
        <v>0</v>
      </c>
      <c r="AN78" s="22"/>
      <c r="AO78" s="22">
        <v>0</v>
      </c>
      <c r="AP78" s="22">
        <v>10000</v>
      </c>
      <c r="AQ78" s="22">
        <v>0</v>
      </c>
      <c r="AR78" s="22">
        <v>0</v>
      </c>
      <c r="AS78" s="22">
        <v>0</v>
      </c>
      <c r="AT78" s="24">
        <v>1000</v>
      </c>
      <c r="AU78" s="22"/>
      <c r="AV78" s="22">
        <v>0</v>
      </c>
      <c r="AW78" s="22">
        <v>1000</v>
      </c>
      <c r="AX78" s="22">
        <v>9000</v>
      </c>
      <c r="AY78" s="24">
        <v>9000</v>
      </c>
      <c r="AZ78" s="17" t="s">
        <v>65</v>
      </c>
      <c r="BA78" s="17"/>
      <c r="BB78" s="17"/>
      <c r="BC78" s="17"/>
      <c r="BD78" s="17"/>
      <c r="BE78" t="s">
        <v>66</v>
      </c>
      <c r="BF78" t="s">
        <v>67</v>
      </c>
    </row>
    <row r="79" spans="1:58" x14ac:dyDescent="0.35">
      <c r="A79" s="16">
        <f t="shared" si="40"/>
        <v>78</v>
      </c>
      <c r="B79" s="20" t="s">
        <v>68</v>
      </c>
      <c r="C79" s="17" t="s">
        <v>263</v>
      </c>
      <c r="D79" s="20" t="s">
        <v>264</v>
      </c>
      <c r="E79" s="19">
        <v>44900</v>
      </c>
      <c r="F79" s="20" t="s">
        <v>59</v>
      </c>
      <c r="G79" s="20" t="s">
        <v>142</v>
      </c>
      <c r="H79" s="22" t="s">
        <v>146</v>
      </c>
      <c r="I79" s="22" t="s">
        <v>62</v>
      </c>
      <c r="J79" s="22" t="s">
        <v>62</v>
      </c>
      <c r="K79" s="22" t="s">
        <v>63</v>
      </c>
      <c r="L79" s="22"/>
      <c r="M79" s="22" t="s">
        <v>64</v>
      </c>
      <c r="N79" s="23">
        <v>31</v>
      </c>
      <c r="O79" s="16">
        <v>31</v>
      </c>
      <c r="P79" s="22">
        <v>10000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10000</v>
      </c>
      <c r="Z79" s="22">
        <v>10000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10000</v>
      </c>
      <c r="AK79" s="22">
        <v>0</v>
      </c>
      <c r="AL79" s="22">
        <v>0</v>
      </c>
      <c r="AM79" s="22">
        <v>0</v>
      </c>
      <c r="AN79" s="22"/>
      <c r="AO79" s="22">
        <v>0</v>
      </c>
      <c r="AP79" s="22">
        <v>10000</v>
      </c>
      <c r="AQ79" s="22">
        <v>0</v>
      </c>
      <c r="AR79" s="22">
        <v>0</v>
      </c>
      <c r="AS79" s="22">
        <v>0</v>
      </c>
      <c r="AT79" s="24">
        <v>1000</v>
      </c>
      <c r="AU79" s="22"/>
      <c r="AV79" s="22">
        <v>0</v>
      </c>
      <c r="AW79" s="22">
        <v>1000</v>
      </c>
      <c r="AX79" s="22">
        <v>9000</v>
      </c>
      <c r="AY79" s="24">
        <v>9000</v>
      </c>
      <c r="AZ79" s="17" t="s">
        <v>65</v>
      </c>
      <c r="BA79" s="17"/>
      <c r="BB79" s="17"/>
      <c r="BC79" s="17"/>
      <c r="BD79" s="17"/>
      <c r="BE79" t="s">
        <v>66</v>
      </c>
      <c r="BF79" t="s">
        <v>67</v>
      </c>
    </row>
    <row r="80" spans="1:58" x14ac:dyDescent="0.35">
      <c r="A80" s="16">
        <f t="shared" si="40"/>
        <v>79</v>
      </c>
      <c r="B80" s="20" t="s">
        <v>68</v>
      </c>
      <c r="C80" s="17" t="s">
        <v>265</v>
      </c>
      <c r="D80" s="20" t="s">
        <v>266</v>
      </c>
      <c r="E80" s="19">
        <v>44900</v>
      </c>
      <c r="F80" s="20" t="s">
        <v>59</v>
      </c>
      <c r="G80" s="20" t="s">
        <v>142</v>
      </c>
      <c r="H80" s="22" t="s">
        <v>146</v>
      </c>
      <c r="I80" s="22" t="s">
        <v>62</v>
      </c>
      <c r="J80" s="22" t="s">
        <v>62</v>
      </c>
      <c r="K80" s="22" t="s">
        <v>63</v>
      </c>
      <c r="L80" s="22"/>
      <c r="M80" s="22" t="s">
        <v>64</v>
      </c>
      <c r="N80" s="23">
        <v>30</v>
      </c>
      <c r="O80" s="16">
        <v>31</v>
      </c>
      <c r="P80" s="22">
        <v>10000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10000</v>
      </c>
      <c r="Z80" s="22">
        <v>9677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9677</v>
      </c>
      <c r="AK80" s="22">
        <v>0</v>
      </c>
      <c r="AL80" s="22">
        <v>0</v>
      </c>
      <c r="AM80" s="22">
        <v>0</v>
      </c>
      <c r="AN80" s="22"/>
      <c r="AO80" s="22">
        <v>0</v>
      </c>
      <c r="AP80" s="22">
        <v>9677</v>
      </c>
      <c r="AQ80" s="22">
        <v>0</v>
      </c>
      <c r="AR80" s="22">
        <v>0</v>
      </c>
      <c r="AS80" s="22">
        <v>0</v>
      </c>
      <c r="AT80" s="24">
        <v>968</v>
      </c>
      <c r="AU80" s="22"/>
      <c r="AV80" s="22">
        <v>0</v>
      </c>
      <c r="AW80" s="22">
        <v>968</v>
      </c>
      <c r="AX80" s="22">
        <v>8709</v>
      </c>
      <c r="AY80" s="24">
        <v>8709</v>
      </c>
      <c r="AZ80" s="17" t="s">
        <v>65</v>
      </c>
      <c r="BA80" s="17"/>
      <c r="BB80" s="17"/>
      <c r="BC80" s="17"/>
      <c r="BD80" s="17"/>
      <c r="BE80" t="s">
        <v>66</v>
      </c>
      <c r="BF80" t="s">
        <v>67</v>
      </c>
    </row>
    <row r="81" spans="1:58" x14ac:dyDescent="0.35">
      <c r="A81" s="16">
        <f t="shared" si="40"/>
        <v>80</v>
      </c>
      <c r="B81" s="20" t="s">
        <v>68</v>
      </c>
      <c r="C81" s="17" t="s">
        <v>267</v>
      </c>
      <c r="D81" s="20" t="s">
        <v>268</v>
      </c>
      <c r="E81" s="19">
        <v>44900</v>
      </c>
      <c r="F81" s="20" t="s">
        <v>59</v>
      </c>
      <c r="G81" s="20" t="s">
        <v>142</v>
      </c>
      <c r="H81" s="22" t="s">
        <v>146</v>
      </c>
      <c r="I81" s="22" t="s">
        <v>62</v>
      </c>
      <c r="J81" s="22" t="s">
        <v>62</v>
      </c>
      <c r="K81" s="22" t="s">
        <v>63</v>
      </c>
      <c r="L81" s="22"/>
      <c r="M81" s="22" t="s">
        <v>64</v>
      </c>
      <c r="N81" s="23">
        <v>31</v>
      </c>
      <c r="O81" s="16">
        <v>31</v>
      </c>
      <c r="P81" s="22">
        <v>10000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10000</v>
      </c>
      <c r="Z81" s="22">
        <v>10000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10000</v>
      </c>
      <c r="AK81" s="22">
        <v>0</v>
      </c>
      <c r="AL81" s="22">
        <v>0</v>
      </c>
      <c r="AM81" s="22">
        <v>0</v>
      </c>
      <c r="AN81" s="22"/>
      <c r="AO81" s="22">
        <v>0</v>
      </c>
      <c r="AP81" s="22">
        <v>10000</v>
      </c>
      <c r="AQ81" s="22">
        <v>0</v>
      </c>
      <c r="AR81" s="22">
        <v>0</v>
      </c>
      <c r="AS81" s="22">
        <v>0</v>
      </c>
      <c r="AT81" s="24">
        <v>1000</v>
      </c>
      <c r="AU81" s="22"/>
      <c r="AV81" s="22">
        <v>0</v>
      </c>
      <c r="AW81" s="22">
        <v>1000</v>
      </c>
      <c r="AX81" s="22">
        <v>9000</v>
      </c>
      <c r="AY81" s="24">
        <v>9000</v>
      </c>
      <c r="AZ81" s="17" t="s">
        <v>65</v>
      </c>
      <c r="BA81" s="17"/>
      <c r="BB81" s="17"/>
      <c r="BC81" s="17"/>
      <c r="BD81" s="17"/>
      <c r="BE81" t="s">
        <v>66</v>
      </c>
      <c r="BF81" t="s">
        <v>67</v>
      </c>
    </row>
    <row r="82" spans="1:58" x14ac:dyDescent="0.35">
      <c r="A82" s="16">
        <f t="shared" si="40"/>
        <v>81</v>
      </c>
      <c r="B82" s="20" t="s">
        <v>68</v>
      </c>
      <c r="C82" s="17" t="s">
        <v>269</v>
      </c>
      <c r="D82" s="20" t="s">
        <v>270</v>
      </c>
      <c r="E82" s="19">
        <v>44917</v>
      </c>
      <c r="F82" s="20" t="s">
        <v>59</v>
      </c>
      <c r="G82" s="20" t="s">
        <v>271</v>
      </c>
      <c r="H82" s="22" t="s">
        <v>272</v>
      </c>
      <c r="I82" s="22" t="s">
        <v>62</v>
      </c>
      <c r="J82" s="22" t="s">
        <v>62</v>
      </c>
      <c r="K82" s="22" t="s">
        <v>63</v>
      </c>
      <c r="L82" s="22"/>
      <c r="M82" s="22" t="s">
        <v>64</v>
      </c>
      <c r="N82" s="23">
        <v>31</v>
      </c>
      <c r="O82" s="16">
        <v>31</v>
      </c>
      <c r="P82" s="22">
        <v>7500</v>
      </c>
      <c r="Q82" s="22">
        <v>3750</v>
      </c>
      <c r="R82" s="22">
        <v>1600</v>
      </c>
      <c r="S82" s="22">
        <v>1250</v>
      </c>
      <c r="T82" s="22">
        <v>900</v>
      </c>
      <c r="U82" s="22">
        <v>0</v>
      </c>
      <c r="V82" s="22">
        <v>0</v>
      </c>
      <c r="W82" s="22">
        <v>0</v>
      </c>
      <c r="X82" s="22">
        <v>0</v>
      </c>
      <c r="Y82" s="22">
        <v>15000</v>
      </c>
      <c r="Z82" s="22">
        <v>7500</v>
      </c>
      <c r="AA82" s="22">
        <v>3750</v>
      </c>
      <c r="AB82" s="22">
        <v>1600</v>
      </c>
      <c r="AC82" s="22">
        <v>1250</v>
      </c>
      <c r="AD82" s="22">
        <v>900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15000</v>
      </c>
      <c r="AK82" s="22">
        <v>0</v>
      </c>
      <c r="AL82" s="22">
        <v>0</v>
      </c>
      <c r="AM82" s="22">
        <v>0</v>
      </c>
      <c r="AN82" s="22"/>
      <c r="AO82" s="22">
        <v>0</v>
      </c>
      <c r="AP82" s="22">
        <v>15000</v>
      </c>
      <c r="AQ82" s="22">
        <v>0</v>
      </c>
      <c r="AR82" s="22">
        <v>0</v>
      </c>
      <c r="AS82" s="22">
        <v>0</v>
      </c>
      <c r="AT82" s="24">
        <v>1500</v>
      </c>
      <c r="AU82" s="22"/>
      <c r="AV82" s="22">
        <v>0</v>
      </c>
      <c r="AW82" s="22">
        <v>1500</v>
      </c>
      <c r="AX82" s="22">
        <v>13500</v>
      </c>
      <c r="AY82" s="24">
        <v>13500</v>
      </c>
      <c r="AZ82" s="17" t="s">
        <v>65</v>
      </c>
      <c r="BA82" s="17"/>
      <c r="BB82" s="17"/>
      <c r="BC82" s="17"/>
      <c r="BD82" s="17"/>
      <c r="BE82" t="s">
        <v>66</v>
      </c>
      <c r="BF82" t="s">
        <v>67</v>
      </c>
    </row>
    <row r="83" spans="1:58" x14ac:dyDescent="0.35">
      <c r="A83" s="16">
        <f t="shared" si="40"/>
        <v>82</v>
      </c>
      <c r="B83" s="17" t="s">
        <v>56</v>
      </c>
      <c r="C83" s="17" t="s">
        <v>273</v>
      </c>
      <c r="D83" s="20" t="s">
        <v>274</v>
      </c>
      <c r="E83" s="19">
        <v>44893</v>
      </c>
      <c r="F83" s="20" t="s">
        <v>59</v>
      </c>
      <c r="G83" s="21" t="s">
        <v>73</v>
      </c>
      <c r="H83" s="22" t="s">
        <v>74</v>
      </c>
      <c r="I83" s="22" t="s">
        <v>62</v>
      </c>
      <c r="J83" s="22" t="s">
        <v>62</v>
      </c>
      <c r="K83" s="22" t="s">
        <v>63</v>
      </c>
      <c r="L83" s="17"/>
      <c r="M83" s="22" t="s">
        <v>64</v>
      </c>
      <c r="N83" s="23">
        <v>30</v>
      </c>
      <c r="O83" s="16">
        <v>31</v>
      </c>
      <c r="P83" s="22">
        <v>6818</v>
      </c>
      <c r="Q83" s="22">
        <v>3409</v>
      </c>
      <c r="R83" s="22">
        <v>1600</v>
      </c>
      <c r="S83" s="22">
        <v>1250</v>
      </c>
      <c r="T83" s="22">
        <v>558</v>
      </c>
      <c r="U83" s="22">
        <v>0</v>
      </c>
      <c r="V83" s="22">
        <v>0</v>
      </c>
      <c r="W83" s="22">
        <v>0</v>
      </c>
      <c r="X83" s="22">
        <v>0</v>
      </c>
      <c r="Y83" s="22">
        <v>13635</v>
      </c>
      <c r="Z83" s="22">
        <v>6598</v>
      </c>
      <c r="AA83" s="22">
        <v>3299</v>
      </c>
      <c r="AB83" s="22">
        <v>1548</v>
      </c>
      <c r="AC83" s="22">
        <v>1210</v>
      </c>
      <c r="AD83" s="22">
        <v>540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13195</v>
      </c>
      <c r="AK83" s="22">
        <v>791.76</v>
      </c>
      <c r="AL83" s="22">
        <v>65.98</v>
      </c>
      <c r="AM83" s="22">
        <v>428.83750000000003</v>
      </c>
      <c r="AN83" s="22"/>
      <c r="AO83" s="22">
        <v>1286.5775000000001</v>
      </c>
      <c r="AP83" s="22">
        <v>14481.577499999999</v>
      </c>
      <c r="AQ83" s="22">
        <v>791.76</v>
      </c>
      <c r="AR83" s="22">
        <v>98.962499999999991</v>
      </c>
      <c r="AS83" s="22">
        <v>200</v>
      </c>
      <c r="AT83" s="22">
        <v>0</v>
      </c>
      <c r="AU83" s="22"/>
      <c r="AV83" s="22">
        <v>0</v>
      </c>
      <c r="AW83" s="22">
        <v>1090.7224999999999</v>
      </c>
      <c r="AX83" s="22">
        <v>12104.2775</v>
      </c>
      <c r="AY83" s="24">
        <v>12104.2775</v>
      </c>
      <c r="AZ83" s="17" t="s">
        <v>65</v>
      </c>
      <c r="BA83" s="17"/>
      <c r="BB83" s="17"/>
      <c r="BC83" s="17"/>
      <c r="BD83" s="17"/>
      <c r="BE83" t="s">
        <v>66</v>
      </c>
      <c r="BF83" t="s">
        <v>67</v>
      </c>
    </row>
    <row r="84" spans="1:58" x14ac:dyDescent="0.35">
      <c r="A84" s="16">
        <f t="shared" si="40"/>
        <v>83</v>
      </c>
      <c r="B84" s="17" t="s">
        <v>163</v>
      </c>
      <c r="C84" s="17" t="s">
        <v>230</v>
      </c>
      <c r="D84" s="20" t="s">
        <v>275</v>
      </c>
      <c r="E84" s="19" t="s">
        <v>173</v>
      </c>
      <c r="F84" s="20" t="s">
        <v>69</v>
      </c>
      <c r="G84" s="20" t="s">
        <v>82</v>
      </c>
      <c r="H84" s="22">
        <v>0</v>
      </c>
      <c r="I84" s="22" t="s">
        <v>168</v>
      </c>
      <c r="J84" s="22" t="s">
        <v>175</v>
      </c>
      <c r="K84" s="22" t="s">
        <v>63</v>
      </c>
      <c r="L84" s="17"/>
      <c r="M84" s="22" t="s">
        <v>64</v>
      </c>
      <c r="N84" s="23">
        <v>30</v>
      </c>
      <c r="O84" s="16">
        <v>31</v>
      </c>
      <c r="P84" s="22">
        <v>10000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31">
        <v>10000</v>
      </c>
      <c r="Z84" s="22">
        <v>9677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9677</v>
      </c>
      <c r="AK84" s="22">
        <v>0</v>
      </c>
      <c r="AL84" s="22">
        <v>0</v>
      </c>
      <c r="AM84" s="22">
        <v>0</v>
      </c>
      <c r="AN84" s="22"/>
      <c r="AO84" s="22">
        <v>0</v>
      </c>
      <c r="AP84" s="22">
        <v>9677</v>
      </c>
      <c r="AQ84" s="22">
        <v>0</v>
      </c>
      <c r="AR84" s="22">
        <v>0</v>
      </c>
      <c r="AS84" s="22">
        <v>0</v>
      </c>
      <c r="AT84" s="22">
        <v>0</v>
      </c>
      <c r="AU84" s="22"/>
      <c r="AV84" s="22">
        <v>0</v>
      </c>
      <c r="AW84" s="22">
        <v>0</v>
      </c>
      <c r="AX84" s="22">
        <v>9677</v>
      </c>
      <c r="AY84" s="24">
        <v>9677</v>
      </c>
      <c r="AZ84" s="17" t="s">
        <v>65</v>
      </c>
      <c r="BA84" s="17"/>
      <c r="BB84" s="17"/>
      <c r="BC84" s="17"/>
      <c r="BD84" s="17"/>
      <c r="BE84" t="s">
        <v>66</v>
      </c>
      <c r="BF84" t="s">
        <v>67</v>
      </c>
    </row>
    <row r="85" spans="1:58" x14ac:dyDescent="0.35">
      <c r="A85" s="16">
        <f t="shared" si="40"/>
        <v>84</v>
      </c>
      <c r="B85" s="17" t="s">
        <v>163</v>
      </c>
      <c r="C85" s="17" t="s">
        <v>235</v>
      </c>
      <c r="D85" s="20" t="s">
        <v>276</v>
      </c>
      <c r="E85" s="19" t="s">
        <v>173</v>
      </c>
      <c r="F85" s="20" t="s">
        <v>69</v>
      </c>
      <c r="G85" s="20" t="s">
        <v>82</v>
      </c>
      <c r="H85" s="22">
        <v>0</v>
      </c>
      <c r="I85" s="22" t="s">
        <v>168</v>
      </c>
      <c r="J85" s="22" t="s">
        <v>175</v>
      </c>
      <c r="K85" s="22" t="s">
        <v>63</v>
      </c>
      <c r="L85" s="17"/>
      <c r="M85" s="22" t="s">
        <v>64</v>
      </c>
      <c r="N85" s="23">
        <v>27</v>
      </c>
      <c r="O85" s="16">
        <v>31</v>
      </c>
      <c r="P85" s="22">
        <v>10000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31">
        <v>10000</v>
      </c>
      <c r="Z85" s="22">
        <v>8710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8710</v>
      </c>
      <c r="AK85" s="22">
        <v>0</v>
      </c>
      <c r="AL85" s="22">
        <v>0</v>
      </c>
      <c r="AM85" s="22">
        <v>0</v>
      </c>
      <c r="AN85" s="22"/>
      <c r="AO85" s="22">
        <v>0</v>
      </c>
      <c r="AP85" s="22">
        <v>8710</v>
      </c>
      <c r="AQ85" s="22">
        <v>0</v>
      </c>
      <c r="AR85" s="22">
        <v>0</v>
      </c>
      <c r="AS85" s="22">
        <v>0</v>
      </c>
      <c r="AT85" s="22">
        <v>0</v>
      </c>
      <c r="AU85" s="22"/>
      <c r="AV85" s="22">
        <v>0</v>
      </c>
      <c r="AW85" s="22">
        <v>0</v>
      </c>
      <c r="AX85" s="22">
        <v>8710</v>
      </c>
      <c r="AY85" s="24">
        <v>8710</v>
      </c>
      <c r="AZ85" s="17" t="s">
        <v>65</v>
      </c>
      <c r="BA85" s="17"/>
      <c r="BB85" s="17"/>
      <c r="BC85" s="17"/>
      <c r="BD85" s="17"/>
      <c r="BE85" t="s">
        <v>66</v>
      </c>
      <c r="BF85" t="s">
        <v>67</v>
      </c>
    </row>
    <row r="86" spans="1:58" x14ac:dyDescent="0.35">
      <c r="A86" s="16">
        <f t="shared" si="40"/>
        <v>85</v>
      </c>
      <c r="B86" s="17" t="s">
        <v>163</v>
      </c>
      <c r="C86" s="17" t="s">
        <v>277</v>
      </c>
      <c r="D86" s="20" t="s">
        <v>278</v>
      </c>
      <c r="E86" s="19" t="s">
        <v>173</v>
      </c>
      <c r="F86" s="20" t="s">
        <v>69</v>
      </c>
      <c r="G86" s="20" t="s">
        <v>82</v>
      </c>
      <c r="H86" s="22">
        <v>0</v>
      </c>
      <c r="I86" s="22" t="s">
        <v>168</v>
      </c>
      <c r="J86" s="22" t="s">
        <v>175</v>
      </c>
      <c r="K86" s="22" t="s">
        <v>63</v>
      </c>
      <c r="L86" s="17"/>
      <c r="M86" s="22" t="s">
        <v>64</v>
      </c>
      <c r="N86" s="23">
        <v>29</v>
      </c>
      <c r="O86" s="16">
        <v>31</v>
      </c>
      <c r="P86" s="22">
        <v>9000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31">
        <v>9000</v>
      </c>
      <c r="Z86" s="22">
        <v>8419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8419</v>
      </c>
      <c r="AK86" s="22">
        <v>0</v>
      </c>
      <c r="AL86" s="22">
        <v>0</v>
      </c>
      <c r="AM86" s="22">
        <v>0</v>
      </c>
      <c r="AN86" s="22"/>
      <c r="AO86" s="22">
        <v>0</v>
      </c>
      <c r="AP86" s="22">
        <v>8419</v>
      </c>
      <c r="AQ86" s="22">
        <v>0</v>
      </c>
      <c r="AR86" s="22">
        <v>0</v>
      </c>
      <c r="AS86" s="22">
        <v>0</v>
      </c>
      <c r="AT86" s="22">
        <v>0</v>
      </c>
      <c r="AU86" s="22"/>
      <c r="AV86" s="22">
        <v>0</v>
      </c>
      <c r="AW86" s="22">
        <v>0</v>
      </c>
      <c r="AX86" s="22">
        <v>8419</v>
      </c>
      <c r="AY86" s="24">
        <v>8419</v>
      </c>
      <c r="AZ86" s="17" t="s">
        <v>65</v>
      </c>
      <c r="BA86" s="17"/>
      <c r="BB86" s="17"/>
      <c r="BC86" s="17"/>
      <c r="BD86" s="17"/>
      <c r="BE86" t="s">
        <v>66</v>
      </c>
      <c r="BF86" t="s">
        <v>67</v>
      </c>
    </row>
    <row r="87" spans="1:58" x14ac:dyDescent="0.35">
      <c r="A87" s="16">
        <f t="shared" si="40"/>
        <v>86</v>
      </c>
      <c r="B87" s="17" t="s">
        <v>163</v>
      </c>
      <c r="C87" s="17" t="s">
        <v>279</v>
      </c>
      <c r="D87" s="20" t="s">
        <v>280</v>
      </c>
      <c r="E87" s="19" t="s">
        <v>173</v>
      </c>
      <c r="F87" s="20" t="s">
        <v>69</v>
      </c>
      <c r="G87" s="20" t="s">
        <v>82</v>
      </c>
      <c r="H87" s="22">
        <v>0</v>
      </c>
      <c r="I87" s="22" t="s">
        <v>168</v>
      </c>
      <c r="J87" s="22" t="s">
        <v>175</v>
      </c>
      <c r="K87" s="22" t="s">
        <v>63</v>
      </c>
      <c r="L87" s="17"/>
      <c r="M87" s="22" t="s">
        <v>64</v>
      </c>
      <c r="N87" s="23">
        <v>27</v>
      </c>
      <c r="O87" s="16">
        <v>31</v>
      </c>
      <c r="P87" s="22">
        <v>9000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31">
        <v>9000</v>
      </c>
      <c r="Z87" s="22">
        <v>7839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7839</v>
      </c>
      <c r="AK87" s="22">
        <v>0</v>
      </c>
      <c r="AL87" s="22">
        <v>0</v>
      </c>
      <c r="AM87" s="22">
        <v>0</v>
      </c>
      <c r="AN87" s="22"/>
      <c r="AO87" s="22">
        <v>0</v>
      </c>
      <c r="AP87" s="22">
        <v>7839</v>
      </c>
      <c r="AQ87" s="22">
        <v>0</v>
      </c>
      <c r="AR87" s="22">
        <v>0</v>
      </c>
      <c r="AS87" s="22">
        <v>0</v>
      </c>
      <c r="AT87" s="22">
        <v>0</v>
      </c>
      <c r="AU87" s="22"/>
      <c r="AV87" s="22">
        <v>0</v>
      </c>
      <c r="AW87" s="22">
        <v>0</v>
      </c>
      <c r="AX87" s="22">
        <v>7839</v>
      </c>
      <c r="AY87" s="24">
        <v>7839</v>
      </c>
      <c r="AZ87" s="17" t="s">
        <v>65</v>
      </c>
      <c r="BA87" s="17"/>
      <c r="BB87" s="17"/>
      <c r="BC87" s="17"/>
      <c r="BD87" s="17"/>
      <c r="BE87" t="s">
        <v>66</v>
      </c>
      <c r="BF87" t="s">
        <v>67</v>
      </c>
    </row>
    <row r="88" spans="1:58" x14ac:dyDescent="0.35">
      <c r="A88" s="16">
        <f t="shared" si="40"/>
        <v>87</v>
      </c>
      <c r="B88" s="17" t="s">
        <v>163</v>
      </c>
      <c r="C88" s="17" t="s">
        <v>281</v>
      </c>
      <c r="D88" s="20" t="s">
        <v>282</v>
      </c>
      <c r="E88" s="19" t="s">
        <v>173</v>
      </c>
      <c r="F88" s="20" t="s">
        <v>69</v>
      </c>
      <c r="G88" s="20" t="s">
        <v>82</v>
      </c>
      <c r="H88" s="22">
        <v>0</v>
      </c>
      <c r="I88" s="22" t="s">
        <v>168</v>
      </c>
      <c r="J88" s="22" t="s">
        <v>175</v>
      </c>
      <c r="K88" s="22" t="s">
        <v>63</v>
      </c>
      <c r="L88" s="17"/>
      <c r="M88" s="22" t="s">
        <v>64</v>
      </c>
      <c r="N88" s="23">
        <v>27</v>
      </c>
      <c r="O88" s="16">
        <v>31</v>
      </c>
      <c r="P88" s="22">
        <v>9000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31">
        <v>9000</v>
      </c>
      <c r="Z88" s="22">
        <v>7839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7839</v>
      </c>
      <c r="AK88" s="22">
        <v>0</v>
      </c>
      <c r="AL88" s="22">
        <v>0</v>
      </c>
      <c r="AM88" s="22">
        <v>0</v>
      </c>
      <c r="AN88" s="22"/>
      <c r="AO88" s="22">
        <v>0</v>
      </c>
      <c r="AP88" s="22">
        <v>7839</v>
      </c>
      <c r="AQ88" s="22">
        <v>0</v>
      </c>
      <c r="AR88" s="22">
        <v>0</v>
      </c>
      <c r="AS88" s="22">
        <v>0</v>
      </c>
      <c r="AT88" s="22">
        <v>0</v>
      </c>
      <c r="AU88" s="22"/>
      <c r="AV88" s="22">
        <v>0</v>
      </c>
      <c r="AW88" s="22">
        <v>0</v>
      </c>
      <c r="AX88" s="22">
        <v>7839</v>
      </c>
      <c r="AY88" s="24">
        <v>7839</v>
      </c>
      <c r="AZ88" s="17" t="s">
        <v>65</v>
      </c>
      <c r="BA88" s="17"/>
      <c r="BB88" s="17"/>
      <c r="BC88" s="17"/>
      <c r="BD88" s="17"/>
      <c r="BE88" t="s">
        <v>66</v>
      </c>
      <c r="BF88" t="s">
        <v>67</v>
      </c>
    </row>
    <row r="89" spans="1:58" x14ac:dyDescent="0.35">
      <c r="A89" s="16">
        <f t="shared" si="40"/>
        <v>88</v>
      </c>
      <c r="B89" s="17" t="s">
        <v>163</v>
      </c>
      <c r="C89" s="17" t="s">
        <v>283</v>
      </c>
      <c r="D89" s="20" t="s">
        <v>284</v>
      </c>
      <c r="E89" s="19" t="s">
        <v>173</v>
      </c>
      <c r="F89" s="20" t="s">
        <v>69</v>
      </c>
      <c r="G89" s="20" t="s">
        <v>82</v>
      </c>
      <c r="H89" s="22">
        <v>0</v>
      </c>
      <c r="I89" s="22" t="s">
        <v>168</v>
      </c>
      <c r="J89" s="22" t="s">
        <v>175</v>
      </c>
      <c r="K89" s="22" t="s">
        <v>63</v>
      </c>
      <c r="L89" s="17"/>
      <c r="M89" s="22" t="s">
        <v>64</v>
      </c>
      <c r="N89" s="23">
        <v>27</v>
      </c>
      <c r="O89" s="16">
        <v>31</v>
      </c>
      <c r="P89" s="22">
        <v>9000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31">
        <v>9000</v>
      </c>
      <c r="Z89" s="22">
        <v>7839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7839</v>
      </c>
      <c r="AK89" s="22">
        <v>0</v>
      </c>
      <c r="AL89" s="22">
        <v>0</v>
      </c>
      <c r="AM89" s="22">
        <v>0</v>
      </c>
      <c r="AN89" s="22"/>
      <c r="AO89" s="22">
        <v>0</v>
      </c>
      <c r="AP89" s="22">
        <v>7839</v>
      </c>
      <c r="AQ89" s="22">
        <v>0</v>
      </c>
      <c r="AR89" s="22">
        <v>0</v>
      </c>
      <c r="AS89" s="22">
        <v>0</v>
      </c>
      <c r="AT89" s="22">
        <v>0</v>
      </c>
      <c r="AU89" s="22"/>
      <c r="AV89" s="22">
        <v>0</v>
      </c>
      <c r="AW89" s="22">
        <v>0</v>
      </c>
      <c r="AX89" s="22">
        <v>7839</v>
      </c>
      <c r="AY89" s="24">
        <v>7839</v>
      </c>
      <c r="AZ89" s="17" t="s">
        <v>65</v>
      </c>
      <c r="BA89" s="17"/>
      <c r="BB89" s="17"/>
      <c r="BC89" s="17"/>
      <c r="BD89" s="17"/>
      <c r="BE89" t="s">
        <v>66</v>
      </c>
      <c r="BF89" t="s">
        <v>67</v>
      </c>
    </row>
    <row r="90" spans="1:58" x14ac:dyDescent="0.35">
      <c r="A90" s="16">
        <f t="shared" si="40"/>
        <v>89</v>
      </c>
      <c r="B90" s="17" t="s">
        <v>163</v>
      </c>
      <c r="C90" s="17" t="s">
        <v>285</v>
      </c>
      <c r="D90" s="20" t="s">
        <v>286</v>
      </c>
      <c r="E90" s="19" t="s">
        <v>173</v>
      </c>
      <c r="F90" s="20" t="s">
        <v>69</v>
      </c>
      <c r="G90" s="20" t="s">
        <v>82</v>
      </c>
      <c r="H90" s="22">
        <v>0</v>
      </c>
      <c r="I90" s="22" t="s">
        <v>168</v>
      </c>
      <c r="J90" s="22" t="s">
        <v>175</v>
      </c>
      <c r="K90" s="22" t="s">
        <v>63</v>
      </c>
      <c r="L90" s="17"/>
      <c r="M90" s="22" t="s">
        <v>64</v>
      </c>
      <c r="N90" s="23">
        <v>24</v>
      </c>
      <c r="O90" s="16">
        <v>31</v>
      </c>
      <c r="P90" s="22">
        <v>9000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31">
        <v>9000</v>
      </c>
      <c r="Z90" s="22">
        <v>6968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6968</v>
      </c>
      <c r="AK90" s="22">
        <v>0</v>
      </c>
      <c r="AL90" s="22">
        <v>0</v>
      </c>
      <c r="AM90" s="22">
        <v>0</v>
      </c>
      <c r="AN90" s="22"/>
      <c r="AO90" s="22">
        <v>0</v>
      </c>
      <c r="AP90" s="22">
        <v>6968</v>
      </c>
      <c r="AQ90" s="22">
        <v>0</v>
      </c>
      <c r="AR90" s="22">
        <v>0</v>
      </c>
      <c r="AS90" s="22">
        <v>0</v>
      </c>
      <c r="AT90" s="22">
        <v>0</v>
      </c>
      <c r="AU90" s="22"/>
      <c r="AV90" s="22">
        <v>0</v>
      </c>
      <c r="AW90" s="22">
        <v>0</v>
      </c>
      <c r="AX90" s="22">
        <v>6968</v>
      </c>
      <c r="AY90" s="24">
        <v>6968</v>
      </c>
      <c r="AZ90" s="17" t="s">
        <v>65</v>
      </c>
      <c r="BA90" s="17"/>
      <c r="BB90" s="17"/>
      <c r="BC90" s="17"/>
      <c r="BD90" s="17"/>
      <c r="BE90" t="s">
        <v>66</v>
      </c>
      <c r="BF90" t="s">
        <v>67</v>
      </c>
    </row>
    <row r="91" spans="1:58" x14ac:dyDescent="0.35">
      <c r="A91" s="16">
        <f t="shared" si="40"/>
        <v>90</v>
      </c>
      <c r="B91" s="17" t="s">
        <v>163</v>
      </c>
      <c r="C91" s="17" t="s">
        <v>287</v>
      </c>
      <c r="D91" s="20" t="s">
        <v>288</v>
      </c>
      <c r="E91" s="19" t="s">
        <v>173</v>
      </c>
      <c r="F91" s="20" t="s">
        <v>69</v>
      </c>
      <c r="G91" s="20" t="s">
        <v>82</v>
      </c>
      <c r="H91" s="22">
        <v>0</v>
      </c>
      <c r="I91" s="22" t="s">
        <v>168</v>
      </c>
      <c r="J91" s="22" t="s">
        <v>175</v>
      </c>
      <c r="K91" s="22" t="s">
        <v>63</v>
      </c>
      <c r="L91" s="17"/>
      <c r="M91" s="22" t="s">
        <v>64</v>
      </c>
      <c r="N91" s="23">
        <v>31</v>
      </c>
      <c r="O91" s="16">
        <v>31</v>
      </c>
      <c r="P91" s="22">
        <v>11000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31">
        <v>11000</v>
      </c>
      <c r="Z91" s="22">
        <v>11000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11000</v>
      </c>
      <c r="AK91" s="22">
        <v>0</v>
      </c>
      <c r="AL91" s="22">
        <v>0</v>
      </c>
      <c r="AM91" s="22">
        <v>0</v>
      </c>
      <c r="AN91" s="22"/>
      <c r="AO91" s="22">
        <v>0</v>
      </c>
      <c r="AP91" s="22">
        <v>11000</v>
      </c>
      <c r="AQ91" s="22">
        <v>0</v>
      </c>
      <c r="AR91" s="22">
        <v>0</v>
      </c>
      <c r="AS91" s="22">
        <v>0</v>
      </c>
      <c r="AT91" s="24">
        <v>0</v>
      </c>
      <c r="AU91" s="22"/>
      <c r="AV91" s="22">
        <v>0</v>
      </c>
      <c r="AW91" s="22">
        <v>0</v>
      </c>
      <c r="AX91" s="22">
        <v>11000</v>
      </c>
      <c r="AY91" s="24">
        <v>11000</v>
      </c>
      <c r="AZ91" s="17" t="s">
        <v>65</v>
      </c>
      <c r="BA91" s="17"/>
      <c r="BB91" s="17"/>
      <c r="BC91" s="17"/>
      <c r="BD91" s="17"/>
      <c r="BE91" t="s">
        <v>66</v>
      </c>
      <c r="BF91" t="s">
        <v>67</v>
      </c>
    </row>
    <row r="92" spans="1:58" ht="15.5" x14ac:dyDescent="0.35">
      <c r="A92" s="16">
        <f t="shared" si="40"/>
        <v>91</v>
      </c>
      <c r="B92" s="17" t="s">
        <v>163</v>
      </c>
      <c r="C92" s="17" t="s">
        <v>289</v>
      </c>
      <c r="D92" s="32" t="s">
        <v>290</v>
      </c>
      <c r="E92" s="19">
        <v>44652</v>
      </c>
      <c r="F92" s="20" t="s">
        <v>69</v>
      </c>
      <c r="G92" s="20" t="s">
        <v>82</v>
      </c>
      <c r="H92" s="22">
        <v>0</v>
      </c>
      <c r="I92" s="22" t="s">
        <v>168</v>
      </c>
      <c r="J92" s="22" t="s">
        <v>175</v>
      </c>
      <c r="K92" s="22" t="s">
        <v>63</v>
      </c>
      <c r="L92" s="17"/>
      <c r="M92" s="22" t="s">
        <v>64</v>
      </c>
      <c r="N92" s="23">
        <v>10</v>
      </c>
      <c r="O92" s="16">
        <v>31</v>
      </c>
      <c r="P92" s="22">
        <v>9500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31">
        <v>9500</v>
      </c>
      <c r="Z92" s="22">
        <v>3065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3065</v>
      </c>
      <c r="AK92" s="22">
        <v>0</v>
      </c>
      <c r="AL92" s="22">
        <v>0</v>
      </c>
      <c r="AM92" s="22">
        <v>0</v>
      </c>
      <c r="AN92" s="22"/>
      <c r="AO92" s="22">
        <v>0</v>
      </c>
      <c r="AP92" s="22">
        <v>3065</v>
      </c>
      <c r="AQ92" s="22">
        <v>0</v>
      </c>
      <c r="AR92" s="22">
        <v>0</v>
      </c>
      <c r="AS92" s="22">
        <v>0</v>
      </c>
      <c r="AT92" s="24">
        <v>0</v>
      </c>
      <c r="AU92" s="22"/>
      <c r="AV92" s="22">
        <v>0</v>
      </c>
      <c r="AW92" s="22">
        <v>0</v>
      </c>
      <c r="AX92" s="22">
        <v>3065</v>
      </c>
      <c r="AY92" s="24">
        <v>3065</v>
      </c>
      <c r="AZ92" s="17" t="s">
        <v>65</v>
      </c>
      <c r="BA92" s="17"/>
      <c r="BB92" s="17"/>
      <c r="BC92" s="17"/>
      <c r="BD92" s="17"/>
      <c r="BE92" t="s">
        <v>66</v>
      </c>
      <c r="BF92" t="s">
        <v>67</v>
      </c>
    </row>
    <row r="93" spans="1:58" ht="15.5" x14ac:dyDescent="0.35">
      <c r="A93" s="16">
        <f t="shared" si="40"/>
        <v>92</v>
      </c>
      <c r="B93" s="17" t="s">
        <v>163</v>
      </c>
      <c r="C93" s="17" t="s">
        <v>291</v>
      </c>
      <c r="D93" s="32" t="s">
        <v>292</v>
      </c>
      <c r="E93" s="19" t="s">
        <v>173</v>
      </c>
      <c r="F93" s="20" t="s">
        <v>69</v>
      </c>
      <c r="G93" s="20" t="s">
        <v>82</v>
      </c>
      <c r="H93" s="22" t="s">
        <v>293</v>
      </c>
      <c r="I93" s="22" t="s">
        <v>168</v>
      </c>
      <c r="J93" s="22" t="s">
        <v>175</v>
      </c>
      <c r="K93" s="22" t="s">
        <v>63</v>
      </c>
      <c r="M93" s="22" t="s">
        <v>64</v>
      </c>
      <c r="N93" s="23">
        <v>19</v>
      </c>
      <c r="O93" s="16">
        <v>31</v>
      </c>
      <c r="P93" s="22">
        <v>9000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31">
        <v>9000</v>
      </c>
      <c r="Z93" s="22">
        <v>5516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17"/>
      <c r="AJ93" s="22">
        <v>5516</v>
      </c>
      <c r="AK93" s="22">
        <v>0</v>
      </c>
      <c r="AL93" s="22">
        <v>0</v>
      </c>
      <c r="AM93" s="22">
        <v>0</v>
      </c>
      <c r="AN93" s="22"/>
      <c r="AO93" s="22">
        <v>0</v>
      </c>
      <c r="AP93" s="22">
        <v>5516</v>
      </c>
      <c r="AQ93" s="22">
        <v>0</v>
      </c>
      <c r="AR93" s="22">
        <v>0</v>
      </c>
      <c r="AS93" s="22">
        <v>0</v>
      </c>
      <c r="AT93" s="22">
        <v>0</v>
      </c>
      <c r="AU93" s="22"/>
      <c r="AV93" s="22">
        <v>0</v>
      </c>
      <c r="AW93" s="22">
        <v>0</v>
      </c>
      <c r="AX93" s="22">
        <v>5516</v>
      </c>
      <c r="AY93" s="24">
        <v>5516</v>
      </c>
      <c r="AZ93" s="17" t="s">
        <v>65</v>
      </c>
      <c r="BA93" s="17"/>
      <c r="BB93" s="17"/>
      <c r="BC93" s="17"/>
      <c r="BD93" s="17"/>
      <c r="BE93" t="s">
        <v>66</v>
      </c>
      <c r="BF93" t="s">
        <v>67</v>
      </c>
    </row>
    <row r="94" spans="1:58" x14ac:dyDescent="0.35">
      <c r="A94" s="16">
        <f t="shared" si="40"/>
        <v>93</v>
      </c>
      <c r="B94" s="17" t="s">
        <v>163</v>
      </c>
      <c r="C94" s="17" t="s">
        <v>294</v>
      </c>
      <c r="D94" s="20" t="s">
        <v>295</v>
      </c>
      <c r="E94" s="19" t="s">
        <v>173</v>
      </c>
      <c r="F94" s="33" t="s">
        <v>69</v>
      </c>
      <c r="G94" s="20" t="s">
        <v>82</v>
      </c>
      <c r="H94" s="22">
        <v>0</v>
      </c>
      <c r="I94" s="22" t="s">
        <v>168</v>
      </c>
      <c r="J94" s="22" t="s">
        <v>175</v>
      </c>
      <c r="K94" s="22" t="s">
        <v>63</v>
      </c>
      <c r="L94" s="17"/>
      <c r="M94" s="22" t="s">
        <v>64</v>
      </c>
      <c r="N94" s="23">
        <v>31</v>
      </c>
      <c r="O94" s="16">
        <v>31</v>
      </c>
      <c r="P94" s="22">
        <v>15000</v>
      </c>
      <c r="Q94" s="17">
        <v>0</v>
      </c>
      <c r="R94" s="17">
        <v>0</v>
      </c>
      <c r="S94" s="17">
        <v>0</v>
      </c>
      <c r="T94" s="17">
        <v>0</v>
      </c>
      <c r="U94" s="22">
        <v>0</v>
      </c>
      <c r="V94" s="22">
        <v>0</v>
      </c>
      <c r="W94" s="22">
        <v>0</v>
      </c>
      <c r="X94" s="22">
        <v>0</v>
      </c>
      <c r="Y94" s="22">
        <v>15000</v>
      </c>
      <c r="Z94" s="22">
        <v>15000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15000</v>
      </c>
      <c r="AK94" s="22">
        <v>0</v>
      </c>
      <c r="AL94" s="22">
        <v>0</v>
      </c>
      <c r="AM94" s="22">
        <v>0</v>
      </c>
      <c r="AN94" s="22"/>
      <c r="AO94" s="22">
        <v>0</v>
      </c>
      <c r="AP94" s="22">
        <v>15000</v>
      </c>
      <c r="AQ94" s="22">
        <v>0</v>
      </c>
      <c r="AR94" s="22">
        <v>0</v>
      </c>
      <c r="AS94" s="22">
        <v>0</v>
      </c>
      <c r="AT94" s="22">
        <v>0</v>
      </c>
      <c r="AU94" s="22"/>
      <c r="AV94" s="22">
        <v>0</v>
      </c>
      <c r="AW94" s="22">
        <v>0</v>
      </c>
      <c r="AX94" s="22">
        <v>15000</v>
      </c>
      <c r="AY94" s="24">
        <v>15000</v>
      </c>
      <c r="AZ94" s="17" t="s">
        <v>65</v>
      </c>
      <c r="BA94" s="17"/>
      <c r="BB94" s="17"/>
      <c r="BC94" s="17"/>
      <c r="BD94" s="17"/>
      <c r="BE94" t="s">
        <v>66</v>
      </c>
      <c r="BF94" t="s">
        <v>67</v>
      </c>
    </row>
    <row r="95" spans="1:58" x14ac:dyDescent="0.35">
      <c r="A95" s="16">
        <f t="shared" si="40"/>
        <v>94</v>
      </c>
      <c r="B95" s="17" t="s">
        <v>68</v>
      </c>
      <c r="C95" s="17" t="s">
        <v>296</v>
      </c>
      <c r="D95" s="34" t="s">
        <v>297</v>
      </c>
      <c r="E95" s="19" t="s">
        <v>173</v>
      </c>
      <c r="F95" s="20" t="s">
        <v>59</v>
      </c>
      <c r="G95" s="20" t="s">
        <v>82</v>
      </c>
      <c r="H95" s="22">
        <v>0</v>
      </c>
      <c r="I95" s="22" t="s">
        <v>62</v>
      </c>
      <c r="J95" s="22" t="s">
        <v>62</v>
      </c>
      <c r="K95" s="22" t="s">
        <v>63</v>
      </c>
      <c r="L95" s="17"/>
      <c r="M95" s="22" t="s">
        <v>64</v>
      </c>
      <c r="N95" s="23">
        <v>28</v>
      </c>
      <c r="O95" s="16">
        <v>31</v>
      </c>
      <c r="P95" s="22">
        <v>9000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9000</v>
      </c>
      <c r="Z95" s="22">
        <v>8129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17"/>
      <c r="AJ95" s="22">
        <v>8129</v>
      </c>
      <c r="AK95" s="17"/>
      <c r="AL95" s="17"/>
      <c r="AM95" s="17"/>
      <c r="AN95" s="22"/>
      <c r="AO95" s="22">
        <v>0</v>
      </c>
      <c r="AP95" s="22">
        <v>8129</v>
      </c>
      <c r="AQ95" s="17"/>
      <c r="AR95" s="17"/>
      <c r="AS95" s="17"/>
      <c r="AT95" s="24">
        <v>813</v>
      </c>
      <c r="AU95" s="17"/>
      <c r="AV95" s="17"/>
      <c r="AW95" s="22">
        <v>813</v>
      </c>
      <c r="AX95" s="22">
        <v>7316</v>
      </c>
      <c r="AY95" s="24">
        <v>7316</v>
      </c>
      <c r="AZ95" s="17" t="s">
        <v>65</v>
      </c>
      <c r="BA95" s="17"/>
      <c r="BB95" s="17"/>
      <c r="BC95" s="17"/>
      <c r="BD95" s="17"/>
      <c r="BE95" t="s">
        <v>66</v>
      </c>
      <c r="BF95" t="s">
        <v>67</v>
      </c>
    </row>
    <row r="96" spans="1:58" x14ac:dyDescent="0.35">
      <c r="A96" s="16">
        <f t="shared" si="40"/>
        <v>95</v>
      </c>
      <c r="B96" s="17" t="s">
        <v>68</v>
      </c>
      <c r="C96" s="17"/>
      <c r="D96" s="35" t="s">
        <v>298</v>
      </c>
      <c r="E96" s="36">
        <v>44930</v>
      </c>
      <c r="F96" s="17"/>
      <c r="G96" s="21" t="s">
        <v>60</v>
      </c>
      <c r="H96" s="17"/>
      <c r="I96" s="17"/>
      <c r="J96" s="17"/>
      <c r="K96" s="17"/>
      <c r="L96" s="17"/>
      <c r="M96" s="17"/>
      <c r="N96" s="23">
        <v>27</v>
      </c>
      <c r="O96" s="16">
        <v>31</v>
      </c>
      <c r="P96" s="22">
        <v>12000</v>
      </c>
      <c r="Q96" s="17"/>
      <c r="R96" s="17"/>
      <c r="S96" s="17"/>
      <c r="T96" s="17"/>
      <c r="U96" s="17"/>
      <c r="V96" s="17"/>
      <c r="W96" s="17"/>
      <c r="X96" s="17"/>
      <c r="Y96" s="24">
        <v>12000</v>
      </c>
      <c r="Z96" s="22">
        <v>10452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17"/>
      <c r="AJ96" s="22">
        <v>10452</v>
      </c>
      <c r="AK96" s="17"/>
      <c r="AL96" s="17"/>
      <c r="AM96" s="17"/>
      <c r="AN96" s="17"/>
      <c r="AO96" s="17"/>
      <c r="AP96" s="22">
        <v>10452</v>
      </c>
      <c r="AQ96" s="17"/>
      <c r="AR96" s="17"/>
      <c r="AS96" s="17"/>
      <c r="AT96" s="24">
        <v>1045</v>
      </c>
      <c r="AU96" s="17"/>
      <c r="AV96" s="17"/>
      <c r="AW96" s="22">
        <v>1045</v>
      </c>
      <c r="AX96" s="22">
        <v>9407</v>
      </c>
      <c r="AY96" s="24">
        <v>9407</v>
      </c>
      <c r="AZ96" s="17" t="s">
        <v>65</v>
      </c>
      <c r="BA96" s="17"/>
      <c r="BB96" s="17"/>
      <c r="BC96" s="17"/>
      <c r="BD96" s="17"/>
      <c r="BE96" t="s">
        <v>66</v>
      </c>
      <c r="BF96" t="s">
        <v>67</v>
      </c>
    </row>
    <row r="97" spans="1:58" x14ac:dyDescent="0.35">
      <c r="A97" s="16">
        <f t="shared" si="40"/>
        <v>96</v>
      </c>
      <c r="B97" s="17" t="s">
        <v>56</v>
      </c>
      <c r="C97" s="17"/>
      <c r="D97" s="20" t="s">
        <v>299</v>
      </c>
      <c r="E97" s="37">
        <v>44942</v>
      </c>
      <c r="F97" s="17"/>
      <c r="G97" s="21" t="s">
        <v>60</v>
      </c>
      <c r="H97" s="17"/>
      <c r="I97" s="17"/>
      <c r="J97" s="17"/>
      <c r="K97" s="17"/>
      <c r="L97" s="17"/>
      <c r="M97" s="17"/>
      <c r="N97" s="23">
        <v>15</v>
      </c>
      <c r="O97" s="16">
        <v>31</v>
      </c>
      <c r="P97" s="22">
        <v>7500</v>
      </c>
      <c r="Q97" s="22">
        <v>3750</v>
      </c>
      <c r="R97" s="22">
        <v>1600</v>
      </c>
      <c r="S97" s="22">
        <v>1250</v>
      </c>
      <c r="T97" s="22">
        <v>899</v>
      </c>
      <c r="U97" s="17"/>
      <c r="V97" s="17"/>
      <c r="W97" s="17"/>
      <c r="X97" s="17"/>
      <c r="Y97" s="24">
        <v>15000</v>
      </c>
      <c r="Z97" s="22">
        <v>3629</v>
      </c>
      <c r="AA97" s="22">
        <v>1815</v>
      </c>
      <c r="AB97" s="22">
        <v>774</v>
      </c>
      <c r="AC97" s="22">
        <v>605</v>
      </c>
      <c r="AD97" s="22">
        <v>435</v>
      </c>
      <c r="AE97" s="22">
        <v>0</v>
      </c>
      <c r="AF97" s="22">
        <v>0</v>
      </c>
      <c r="AG97" s="22">
        <v>0</v>
      </c>
      <c r="AH97" s="22">
        <v>0</v>
      </c>
      <c r="AI97" s="17"/>
      <c r="AJ97" s="22">
        <v>7258</v>
      </c>
      <c r="AK97" s="22">
        <v>435.47999999999996</v>
      </c>
      <c r="AL97" s="22">
        <v>36.29</v>
      </c>
      <c r="AM97" s="22">
        <v>235.88500000000002</v>
      </c>
      <c r="AN97" s="17"/>
      <c r="AO97" s="22">
        <v>707.65499999999997</v>
      </c>
      <c r="AP97" s="22">
        <v>7965.6549999999997</v>
      </c>
      <c r="AQ97" s="22">
        <v>435.47999999999996</v>
      </c>
      <c r="AR97" s="22">
        <v>54.434999999999995</v>
      </c>
      <c r="AS97" s="22">
        <v>175</v>
      </c>
      <c r="AT97" s="22">
        <v>0</v>
      </c>
      <c r="AU97" s="17"/>
      <c r="AV97" s="22">
        <v>0</v>
      </c>
      <c r="AW97" s="22">
        <v>664.91499999999996</v>
      </c>
      <c r="AX97" s="22">
        <v>6593.085</v>
      </c>
      <c r="AY97" s="24">
        <v>6593.085</v>
      </c>
      <c r="AZ97" s="17" t="s">
        <v>65</v>
      </c>
      <c r="BA97" s="17"/>
      <c r="BB97" s="17"/>
      <c r="BC97" s="17"/>
      <c r="BD97" s="17"/>
      <c r="BE97" t="s">
        <v>66</v>
      </c>
      <c r="BF97" t="s">
        <v>67</v>
      </c>
    </row>
    <row r="98" spans="1:58" x14ac:dyDescent="0.35">
      <c r="A98" s="16">
        <f t="shared" si="40"/>
        <v>97</v>
      </c>
      <c r="B98" s="17" t="s">
        <v>56</v>
      </c>
      <c r="C98" s="17"/>
      <c r="D98" s="20" t="s">
        <v>300</v>
      </c>
      <c r="E98" s="36">
        <v>44928</v>
      </c>
      <c r="F98" s="17"/>
      <c r="G98" s="21" t="s">
        <v>126</v>
      </c>
      <c r="H98" s="17"/>
      <c r="I98" s="17"/>
      <c r="J98" s="17"/>
      <c r="K98" s="17"/>
      <c r="L98" s="17"/>
      <c r="M98" s="17"/>
      <c r="N98" s="23">
        <v>31</v>
      </c>
      <c r="O98" s="16">
        <v>31</v>
      </c>
      <c r="P98" s="22">
        <v>9500</v>
      </c>
      <c r="Q98" s="22">
        <v>4750</v>
      </c>
      <c r="R98" s="22">
        <v>1600</v>
      </c>
      <c r="S98" s="22">
        <v>1250</v>
      </c>
      <c r="T98" s="22">
        <v>1899</v>
      </c>
      <c r="U98" s="17"/>
      <c r="V98" s="17"/>
      <c r="W98" s="17"/>
      <c r="X98" s="17"/>
      <c r="Y98" s="24">
        <v>19000</v>
      </c>
      <c r="Z98" s="22">
        <v>9500</v>
      </c>
      <c r="AA98" s="22">
        <v>4750</v>
      </c>
      <c r="AB98" s="22">
        <v>1600</v>
      </c>
      <c r="AC98" s="22">
        <v>1250</v>
      </c>
      <c r="AD98" s="22">
        <v>1899</v>
      </c>
      <c r="AE98" s="22">
        <v>0</v>
      </c>
      <c r="AF98" s="22">
        <v>0</v>
      </c>
      <c r="AG98" s="22">
        <v>0</v>
      </c>
      <c r="AH98" s="22">
        <v>0</v>
      </c>
      <c r="AI98" s="17"/>
      <c r="AJ98" s="22">
        <v>18999</v>
      </c>
      <c r="AK98" s="22">
        <v>1140</v>
      </c>
      <c r="AL98" s="22">
        <v>95</v>
      </c>
      <c r="AM98" s="22">
        <v>617.46749999999997</v>
      </c>
      <c r="AN98" s="17"/>
      <c r="AO98" s="22">
        <v>1852.4675</v>
      </c>
      <c r="AP98" s="22">
        <v>20851.467499999999</v>
      </c>
      <c r="AQ98" s="22">
        <v>1140</v>
      </c>
      <c r="AR98" s="22">
        <v>142.49250000000001</v>
      </c>
      <c r="AS98" s="22">
        <v>200</v>
      </c>
      <c r="AT98" s="22">
        <v>0</v>
      </c>
      <c r="AU98" s="17"/>
      <c r="AV98" s="22">
        <v>0</v>
      </c>
      <c r="AW98" s="22">
        <v>1482.4925000000001</v>
      </c>
      <c r="AX98" s="22">
        <v>17516.5075</v>
      </c>
      <c r="AY98" s="24">
        <v>17516.5075</v>
      </c>
      <c r="AZ98" s="17" t="s">
        <v>65</v>
      </c>
      <c r="BA98" s="17"/>
      <c r="BB98" s="17"/>
      <c r="BC98" s="17"/>
      <c r="BD98" s="17"/>
      <c r="BE98" t="s">
        <v>66</v>
      </c>
      <c r="BF98" t="s">
        <v>67</v>
      </c>
    </row>
    <row r="99" spans="1:58" x14ac:dyDescent="0.35">
      <c r="A99" s="16">
        <f t="shared" si="40"/>
        <v>98</v>
      </c>
      <c r="B99" s="17" t="s">
        <v>56</v>
      </c>
      <c r="C99" s="17"/>
      <c r="D99" s="38" t="s">
        <v>301</v>
      </c>
      <c r="E99" s="36">
        <v>44943</v>
      </c>
      <c r="F99" s="20" t="s">
        <v>59</v>
      </c>
      <c r="G99" s="20" t="s">
        <v>142</v>
      </c>
      <c r="H99" s="22" t="s">
        <v>146</v>
      </c>
      <c r="I99" s="22" t="s">
        <v>62</v>
      </c>
      <c r="J99" s="22" t="s">
        <v>62</v>
      </c>
      <c r="K99" s="22" t="s">
        <v>63</v>
      </c>
      <c r="L99" s="17"/>
      <c r="M99" s="22" t="s">
        <v>64</v>
      </c>
      <c r="N99" s="23">
        <v>12</v>
      </c>
      <c r="O99" s="16">
        <v>31</v>
      </c>
      <c r="P99" s="22">
        <v>17500</v>
      </c>
      <c r="Q99" s="22">
        <v>8750</v>
      </c>
      <c r="R99" s="22">
        <v>1600</v>
      </c>
      <c r="S99" s="22">
        <v>1250</v>
      </c>
      <c r="T99" s="22">
        <v>5899</v>
      </c>
      <c r="U99" s="22">
        <v>0</v>
      </c>
      <c r="V99" s="22">
        <v>0</v>
      </c>
      <c r="W99" s="22">
        <v>0</v>
      </c>
      <c r="X99" s="22">
        <v>0</v>
      </c>
      <c r="Y99" s="22">
        <v>35000</v>
      </c>
      <c r="Z99" s="22">
        <v>6774</v>
      </c>
      <c r="AA99" s="22">
        <v>3387</v>
      </c>
      <c r="AB99" s="22">
        <v>619</v>
      </c>
      <c r="AC99" s="22">
        <v>484</v>
      </c>
      <c r="AD99" s="22">
        <v>2283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13547</v>
      </c>
      <c r="AK99" s="22">
        <v>812.88</v>
      </c>
      <c r="AL99" s="22">
        <v>67.739999999999995</v>
      </c>
      <c r="AM99" s="22">
        <v>440.27750000000003</v>
      </c>
      <c r="AN99" s="22"/>
      <c r="AO99" s="22">
        <v>1320.8975</v>
      </c>
      <c r="AP99" s="22">
        <v>14867.897499999999</v>
      </c>
      <c r="AQ99" s="22">
        <v>812.88</v>
      </c>
      <c r="AR99" s="22">
        <v>101.60249999999999</v>
      </c>
      <c r="AS99" s="22">
        <v>200</v>
      </c>
      <c r="AT99" s="22">
        <v>0</v>
      </c>
      <c r="AU99" s="22"/>
      <c r="AV99" s="22">
        <v>0</v>
      </c>
      <c r="AW99" s="22">
        <v>1114.4825000000001</v>
      </c>
      <c r="AX99" s="22">
        <v>12432.5175</v>
      </c>
      <c r="AY99" s="24">
        <v>12432.5175</v>
      </c>
      <c r="AZ99" s="17" t="s">
        <v>65</v>
      </c>
      <c r="BA99" s="17"/>
      <c r="BB99" s="17"/>
      <c r="BC99" s="17"/>
      <c r="BD99" s="17"/>
      <c r="BE99" t="s">
        <v>66</v>
      </c>
      <c r="BF99" t="s">
        <v>67</v>
      </c>
    </row>
    <row r="100" spans="1:58" x14ac:dyDescent="0.35">
      <c r="A100" s="16">
        <f t="shared" si="40"/>
        <v>99</v>
      </c>
      <c r="B100" s="17" t="s">
        <v>163</v>
      </c>
      <c r="C100" s="17"/>
      <c r="D100" s="20" t="s">
        <v>302</v>
      </c>
      <c r="E100" s="36">
        <v>44949</v>
      </c>
      <c r="F100" s="17"/>
      <c r="G100" s="20" t="s">
        <v>82</v>
      </c>
      <c r="H100" s="17"/>
      <c r="I100" s="17"/>
      <c r="J100" s="17"/>
      <c r="K100" s="17"/>
      <c r="L100" s="17"/>
      <c r="M100" s="17"/>
      <c r="N100" s="23">
        <v>9</v>
      </c>
      <c r="O100" s="16">
        <v>31</v>
      </c>
      <c r="P100" s="22">
        <v>15000</v>
      </c>
      <c r="Q100" s="17"/>
      <c r="R100" s="17"/>
      <c r="S100" s="17"/>
      <c r="T100" s="17"/>
      <c r="U100" s="17"/>
      <c r="V100" s="17"/>
      <c r="W100" s="17"/>
      <c r="X100" s="17"/>
      <c r="Y100" s="39">
        <v>15000</v>
      </c>
      <c r="Z100" s="22">
        <v>4355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17"/>
      <c r="AJ100" s="22">
        <v>4355</v>
      </c>
      <c r="AK100" s="22">
        <v>0</v>
      </c>
      <c r="AL100" s="22">
        <v>0</v>
      </c>
      <c r="AM100" s="22">
        <v>0</v>
      </c>
      <c r="AN100" s="17"/>
      <c r="AO100" s="22">
        <v>0</v>
      </c>
      <c r="AP100" s="22">
        <v>4355</v>
      </c>
      <c r="AQ100" s="22">
        <v>0</v>
      </c>
      <c r="AR100" s="22">
        <v>0</v>
      </c>
      <c r="AS100" s="22">
        <v>0</v>
      </c>
      <c r="AT100" s="17"/>
      <c r="AU100" s="17"/>
      <c r="AV100" s="17"/>
      <c r="AW100" s="17"/>
      <c r="AX100" s="22">
        <v>4355</v>
      </c>
      <c r="AY100" s="24">
        <v>4355</v>
      </c>
      <c r="AZ100" s="17" t="s">
        <v>65</v>
      </c>
      <c r="BA100" s="17"/>
      <c r="BB100" s="17"/>
      <c r="BC100" s="17"/>
      <c r="BD100" s="17"/>
      <c r="BE100" t="s">
        <v>66</v>
      </c>
      <c r="BF100" t="s">
        <v>67</v>
      </c>
    </row>
    <row r="101" spans="1:58" x14ac:dyDescent="0.35">
      <c r="A101" s="16">
        <f t="shared" si="40"/>
        <v>100</v>
      </c>
      <c r="B101" s="17" t="s">
        <v>163</v>
      </c>
      <c r="C101" s="17"/>
      <c r="D101" s="20" t="s">
        <v>303</v>
      </c>
      <c r="E101" s="40">
        <v>44925</v>
      </c>
      <c r="F101" s="17"/>
      <c r="G101" s="20" t="s">
        <v>82</v>
      </c>
      <c r="H101" s="17"/>
      <c r="I101" s="17"/>
      <c r="J101" s="17"/>
      <c r="K101" s="17"/>
      <c r="L101" s="17"/>
      <c r="M101" s="17"/>
      <c r="N101" s="23">
        <v>25</v>
      </c>
      <c r="O101" s="16">
        <v>31</v>
      </c>
      <c r="P101" s="22">
        <v>9500</v>
      </c>
      <c r="Q101" s="17"/>
      <c r="R101" s="17"/>
      <c r="S101" s="17"/>
      <c r="T101" s="17"/>
      <c r="U101" s="17"/>
      <c r="V101" s="17"/>
      <c r="W101" s="17"/>
      <c r="X101" s="17"/>
      <c r="Y101" s="41">
        <v>9500</v>
      </c>
      <c r="Z101" s="22">
        <v>7661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17"/>
      <c r="AJ101" s="22">
        <v>7661</v>
      </c>
      <c r="AK101" s="22">
        <v>0</v>
      </c>
      <c r="AL101" s="22">
        <v>0</v>
      </c>
      <c r="AM101" s="22">
        <v>0</v>
      </c>
      <c r="AN101" s="17"/>
      <c r="AO101" s="22">
        <v>0</v>
      </c>
      <c r="AP101" s="22">
        <v>7661</v>
      </c>
      <c r="AQ101" s="22">
        <v>0</v>
      </c>
      <c r="AR101" s="22">
        <v>0</v>
      </c>
      <c r="AS101" s="22">
        <v>0</v>
      </c>
      <c r="AT101" s="17"/>
      <c r="AU101" s="17"/>
      <c r="AV101" s="17"/>
      <c r="AW101" s="17"/>
      <c r="AX101" s="22">
        <v>7661</v>
      </c>
      <c r="AY101" s="24">
        <v>7661</v>
      </c>
      <c r="AZ101" s="17" t="s">
        <v>65</v>
      </c>
      <c r="BA101" s="17"/>
      <c r="BB101" s="17"/>
      <c r="BC101" s="17"/>
      <c r="BD101" s="17"/>
      <c r="BE101" t="s">
        <v>66</v>
      </c>
      <c r="BF101" t="s">
        <v>67</v>
      </c>
    </row>
    <row r="102" spans="1:58" x14ac:dyDescent="0.35">
      <c r="A102" s="16">
        <f t="shared" si="40"/>
        <v>101</v>
      </c>
      <c r="B102" s="17" t="s">
        <v>163</v>
      </c>
      <c r="C102" s="17"/>
      <c r="D102" s="20" t="s">
        <v>304</v>
      </c>
      <c r="E102" s="40">
        <v>44928</v>
      </c>
      <c r="F102" s="17"/>
      <c r="G102" s="20" t="s">
        <v>82</v>
      </c>
      <c r="H102" s="17"/>
      <c r="I102" s="17"/>
      <c r="J102" s="17"/>
      <c r="K102" s="17"/>
      <c r="L102" s="17"/>
      <c r="M102" s="17"/>
      <c r="N102" s="23">
        <v>25</v>
      </c>
      <c r="O102" s="16">
        <v>31</v>
      </c>
      <c r="P102" s="22">
        <v>9500</v>
      </c>
      <c r="Q102" s="17"/>
      <c r="R102" s="17"/>
      <c r="S102" s="17"/>
      <c r="T102" s="17"/>
      <c r="U102" s="17"/>
      <c r="V102" s="17"/>
      <c r="W102" s="17"/>
      <c r="X102" s="17"/>
      <c r="Y102" s="41">
        <v>9500</v>
      </c>
      <c r="Z102" s="22">
        <v>7661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17"/>
      <c r="AJ102" s="22">
        <v>7661</v>
      </c>
      <c r="AK102" s="22">
        <v>0</v>
      </c>
      <c r="AL102" s="22">
        <v>0</v>
      </c>
      <c r="AM102" s="22">
        <v>0</v>
      </c>
      <c r="AN102" s="17"/>
      <c r="AO102" s="22">
        <v>0</v>
      </c>
      <c r="AP102" s="22">
        <v>7661</v>
      </c>
      <c r="AQ102" s="22">
        <v>0</v>
      </c>
      <c r="AR102" s="22">
        <v>0</v>
      </c>
      <c r="AS102" s="22">
        <v>0</v>
      </c>
      <c r="AT102" s="17"/>
      <c r="AU102" s="17"/>
      <c r="AV102" s="17"/>
      <c r="AW102" s="17"/>
      <c r="AX102" s="22">
        <v>7661</v>
      </c>
      <c r="AY102" s="24">
        <v>7661</v>
      </c>
      <c r="AZ102" s="17" t="s">
        <v>65</v>
      </c>
      <c r="BA102" s="17"/>
      <c r="BB102" s="17"/>
      <c r="BC102" s="17"/>
      <c r="BD102" s="17"/>
      <c r="BE102" t="s">
        <v>66</v>
      </c>
      <c r="BF102" t="s">
        <v>67</v>
      </c>
    </row>
    <row r="103" spans="1:58" x14ac:dyDescent="0.35">
      <c r="A103" s="16">
        <f t="shared" si="40"/>
        <v>102</v>
      </c>
      <c r="B103" s="17" t="s">
        <v>163</v>
      </c>
      <c r="C103" s="17"/>
      <c r="D103" s="20" t="s">
        <v>305</v>
      </c>
      <c r="E103" s="40">
        <v>44909</v>
      </c>
      <c r="F103" s="17"/>
      <c r="G103" s="20" t="s">
        <v>82</v>
      </c>
      <c r="H103" s="17"/>
      <c r="I103" s="17"/>
      <c r="J103" s="17"/>
      <c r="K103" s="17"/>
      <c r="L103" s="17"/>
      <c r="M103" s="17"/>
      <c r="N103" s="23">
        <v>30</v>
      </c>
      <c r="O103" s="16">
        <v>31</v>
      </c>
      <c r="P103" s="22">
        <v>11000</v>
      </c>
      <c r="Q103" s="17"/>
      <c r="R103" s="17"/>
      <c r="S103" s="17"/>
      <c r="T103" s="17"/>
      <c r="U103" s="17"/>
      <c r="V103" s="17"/>
      <c r="W103" s="17"/>
      <c r="X103" s="17"/>
      <c r="Y103" s="41">
        <v>11000</v>
      </c>
      <c r="Z103" s="22">
        <v>10645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17"/>
      <c r="AJ103" s="22">
        <v>10645</v>
      </c>
      <c r="AK103" s="22">
        <v>0</v>
      </c>
      <c r="AL103" s="22">
        <v>0</v>
      </c>
      <c r="AM103" s="22">
        <v>0</v>
      </c>
      <c r="AN103" s="17"/>
      <c r="AO103" s="22">
        <v>0</v>
      </c>
      <c r="AP103" s="22">
        <v>10645</v>
      </c>
      <c r="AQ103" s="22">
        <v>0</v>
      </c>
      <c r="AR103" s="22">
        <v>0</v>
      </c>
      <c r="AS103" s="22">
        <v>0</v>
      </c>
      <c r="AT103" s="17"/>
      <c r="AU103" s="17"/>
      <c r="AV103" s="17"/>
      <c r="AW103" s="17"/>
      <c r="AX103" s="22">
        <v>10645</v>
      </c>
      <c r="AY103" s="24">
        <v>10645</v>
      </c>
      <c r="AZ103" s="17" t="s">
        <v>65</v>
      </c>
      <c r="BA103" s="17"/>
      <c r="BB103" s="17"/>
      <c r="BC103" s="17"/>
      <c r="BD103" s="17"/>
      <c r="BE103" t="s">
        <v>66</v>
      </c>
      <c r="BF103" t="s">
        <v>67</v>
      </c>
    </row>
    <row r="104" spans="1:58" x14ac:dyDescent="0.35">
      <c r="A104" s="16">
        <f t="shared" si="40"/>
        <v>103</v>
      </c>
      <c r="B104" s="17" t="s">
        <v>163</v>
      </c>
      <c r="C104" s="17"/>
      <c r="D104" s="20" t="s">
        <v>306</v>
      </c>
      <c r="E104" s="40">
        <v>44936</v>
      </c>
      <c r="F104" s="17"/>
      <c r="G104" s="20" t="s">
        <v>82</v>
      </c>
      <c r="H104" s="17"/>
      <c r="I104" s="17"/>
      <c r="J104" s="17"/>
      <c r="K104" s="17"/>
      <c r="L104" s="17"/>
      <c r="M104" s="17"/>
      <c r="N104" s="23">
        <v>20</v>
      </c>
      <c r="O104" s="16">
        <v>31</v>
      </c>
      <c r="P104" s="22">
        <v>12000</v>
      </c>
      <c r="Q104" s="17"/>
      <c r="R104" s="17"/>
      <c r="S104" s="17"/>
      <c r="T104" s="17"/>
      <c r="U104" s="17"/>
      <c r="V104" s="17"/>
      <c r="W104" s="17"/>
      <c r="X104" s="17"/>
      <c r="Y104" s="41">
        <v>12000</v>
      </c>
      <c r="Z104" s="22">
        <v>7742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17"/>
      <c r="AJ104" s="22">
        <v>7742</v>
      </c>
      <c r="AK104" s="22">
        <v>0</v>
      </c>
      <c r="AL104" s="22">
        <v>0</v>
      </c>
      <c r="AM104" s="22">
        <v>0</v>
      </c>
      <c r="AN104" s="17"/>
      <c r="AO104" s="22">
        <v>0</v>
      </c>
      <c r="AP104" s="22">
        <v>7742</v>
      </c>
      <c r="AQ104" s="22">
        <v>0</v>
      </c>
      <c r="AR104" s="22">
        <v>0</v>
      </c>
      <c r="AS104" s="22">
        <v>0</v>
      </c>
      <c r="AT104" s="17"/>
      <c r="AU104" s="17"/>
      <c r="AV104" s="17"/>
      <c r="AW104" s="17"/>
      <c r="AX104" s="22">
        <v>7742</v>
      </c>
      <c r="AY104" s="24">
        <v>7742</v>
      </c>
      <c r="AZ104" s="17" t="s">
        <v>65</v>
      </c>
      <c r="BA104" s="17"/>
      <c r="BB104" s="17"/>
      <c r="BC104" s="17"/>
      <c r="BD104" s="17"/>
      <c r="BE104" t="s">
        <v>66</v>
      </c>
      <c r="BF104" t="s">
        <v>67</v>
      </c>
    </row>
    <row r="105" spans="1:58" x14ac:dyDescent="0.35">
      <c r="A105" s="16">
        <f t="shared" si="40"/>
        <v>104</v>
      </c>
      <c r="B105" s="17" t="s">
        <v>163</v>
      </c>
      <c r="C105" s="17"/>
      <c r="D105" s="20" t="s">
        <v>307</v>
      </c>
      <c r="E105" s="40">
        <v>44938</v>
      </c>
      <c r="F105" s="17"/>
      <c r="G105" s="20" t="s">
        <v>82</v>
      </c>
      <c r="H105" s="17"/>
      <c r="I105" s="17"/>
      <c r="J105" s="17"/>
      <c r="K105" s="17"/>
      <c r="L105" s="17"/>
      <c r="M105" s="17"/>
      <c r="N105" s="23">
        <v>6</v>
      </c>
      <c r="O105" s="16">
        <v>31</v>
      </c>
      <c r="P105" s="22">
        <v>11000</v>
      </c>
      <c r="Q105" s="17"/>
      <c r="R105" s="17"/>
      <c r="S105" s="17"/>
      <c r="T105" s="17"/>
      <c r="U105" s="17"/>
      <c r="V105" s="17"/>
      <c r="W105" s="17"/>
      <c r="X105" s="17"/>
      <c r="Y105" s="41">
        <v>11000</v>
      </c>
      <c r="Z105" s="22">
        <v>2129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17"/>
      <c r="AJ105" s="22">
        <v>2129</v>
      </c>
      <c r="AK105" s="22">
        <v>0</v>
      </c>
      <c r="AL105" s="22">
        <v>0</v>
      </c>
      <c r="AM105" s="22">
        <v>0</v>
      </c>
      <c r="AN105" s="17"/>
      <c r="AO105" s="22">
        <v>0</v>
      </c>
      <c r="AP105" s="22">
        <v>2129</v>
      </c>
      <c r="AQ105" s="22">
        <v>0</v>
      </c>
      <c r="AR105" s="22">
        <v>0</v>
      </c>
      <c r="AS105" s="22">
        <v>0</v>
      </c>
      <c r="AT105" s="17"/>
      <c r="AU105" s="17"/>
      <c r="AV105" s="17"/>
      <c r="AW105" s="17"/>
      <c r="AX105" s="22">
        <v>2129</v>
      </c>
      <c r="AY105" s="24">
        <v>2129</v>
      </c>
      <c r="AZ105" s="17" t="s">
        <v>65</v>
      </c>
      <c r="BA105" s="17"/>
      <c r="BB105" s="17"/>
      <c r="BC105" s="17"/>
      <c r="BD105" s="17"/>
      <c r="BE105" t="s">
        <v>66</v>
      </c>
      <c r="BF105" t="s">
        <v>67</v>
      </c>
    </row>
    <row r="106" spans="1:58" x14ac:dyDescent="0.35">
      <c r="A106" s="16">
        <f t="shared" si="40"/>
        <v>105</v>
      </c>
      <c r="B106" s="17" t="s">
        <v>163</v>
      </c>
      <c r="C106" s="17"/>
      <c r="D106" s="20" t="s">
        <v>308</v>
      </c>
      <c r="E106" s="40">
        <v>44940</v>
      </c>
      <c r="F106" s="17"/>
      <c r="G106" s="20" t="s">
        <v>82</v>
      </c>
      <c r="H106" s="17"/>
      <c r="I106" s="17"/>
      <c r="J106" s="17"/>
      <c r="K106" s="17"/>
      <c r="L106" s="17"/>
      <c r="M106" s="17"/>
      <c r="N106" s="23">
        <v>8</v>
      </c>
      <c r="O106" s="16">
        <v>31</v>
      </c>
      <c r="P106" s="22">
        <v>10000</v>
      </c>
      <c r="Q106" s="17"/>
      <c r="R106" s="17"/>
      <c r="S106" s="17"/>
      <c r="T106" s="17"/>
      <c r="U106" s="17"/>
      <c r="V106" s="17"/>
      <c r="W106" s="17"/>
      <c r="X106" s="17"/>
      <c r="Y106" s="41">
        <v>10000</v>
      </c>
      <c r="Z106" s="22">
        <v>2581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17"/>
      <c r="AJ106" s="22">
        <v>2581</v>
      </c>
      <c r="AK106" s="22">
        <v>0</v>
      </c>
      <c r="AL106" s="22">
        <v>0</v>
      </c>
      <c r="AM106" s="22">
        <v>0</v>
      </c>
      <c r="AN106" s="17"/>
      <c r="AO106" s="22">
        <v>0</v>
      </c>
      <c r="AP106" s="22">
        <v>2581</v>
      </c>
      <c r="AQ106" s="22">
        <v>0</v>
      </c>
      <c r="AR106" s="22">
        <v>0</v>
      </c>
      <c r="AS106" s="22">
        <v>0</v>
      </c>
      <c r="AT106" s="17"/>
      <c r="AU106" s="17"/>
      <c r="AV106" s="17"/>
      <c r="AW106" s="17"/>
      <c r="AX106" s="22">
        <v>2581</v>
      </c>
      <c r="AY106" s="24">
        <v>2581</v>
      </c>
      <c r="AZ106" s="17" t="s">
        <v>65</v>
      </c>
      <c r="BA106" s="17"/>
      <c r="BB106" s="17"/>
      <c r="BC106" s="17"/>
      <c r="BD106" s="17"/>
      <c r="BE106" t="s">
        <v>66</v>
      </c>
      <c r="BF106" t="s">
        <v>67</v>
      </c>
    </row>
    <row r="107" spans="1:58" ht="15.5" x14ac:dyDescent="0.35">
      <c r="A107" s="16">
        <f t="shared" si="40"/>
        <v>106</v>
      </c>
      <c r="B107" s="17" t="s">
        <v>163</v>
      </c>
      <c r="C107" s="17"/>
      <c r="D107" s="32" t="s">
        <v>309</v>
      </c>
      <c r="E107" s="40">
        <v>44949</v>
      </c>
      <c r="F107" s="17"/>
      <c r="G107" s="20" t="s">
        <v>82</v>
      </c>
      <c r="H107" s="17"/>
      <c r="I107" s="17"/>
      <c r="J107" s="17"/>
      <c r="K107" s="17"/>
      <c r="L107" s="17"/>
      <c r="M107" s="17"/>
      <c r="N107" s="23">
        <v>12</v>
      </c>
      <c r="O107" s="16">
        <v>31</v>
      </c>
      <c r="P107" s="22">
        <v>8500</v>
      </c>
      <c r="Q107" s="17"/>
      <c r="R107" s="17"/>
      <c r="S107" s="17"/>
      <c r="T107" s="17"/>
      <c r="U107" s="17"/>
      <c r="V107" s="17"/>
      <c r="W107" s="17"/>
      <c r="X107" s="17"/>
      <c r="Y107" s="41">
        <v>8500</v>
      </c>
      <c r="Z107" s="22">
        <v>3290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17"/>
      <c r="AJ107" s="22">
        <v>3290</v>
      </c>
      <c r="AK107" s="22">
        <v>0</v>
      </c>
      <c r="AL107" s="22">
        <v>0</v>
      </c>
      <c r="AM107" s="22">
        <v>0</v>
      </c>
      <c r="AN107" s="17"/>
      <c r="AO107" s="22">
        <v>0</v>
      </c>
      <c r="AP107" s="22">
        <v>3290</v>
      </c>
      <c r="AQ107" s="22">
        <v>0</v>
      </c>
      <c r="AR107" s="22">
        <v>0</v>
      </c>
      <c r="AS107" s="22">
        <v>0</v>
      </c>
      <c r="AT107" s="17"/>
      <c r="AU107" s="17"/>
      <c r="AV107" s="17"/>
      <c r="AW107" s="17"/>
      <c r="AX107" s="22">
        <v>3290</v>
      </c>
      <c r="AY107" s="24">
        <v>3290</v>
      </c>
      <c r="AZ107" s="17" t="s">
        <v>65</v>
      </c>
      <c r="BA107" s="17"/>
      <c r="BB107" s="17"/>
      <c r="BC107" s="17"/>
      <c r="BD107" s="17"/>
      <c r="BE107" t="s">
        <v>66</v>
      </c>
      <c r="BF107" t="s">
        <v>67</v>
      </c>
    </row>
    <row r="108" spans="1:58" x14ac:dyDescent="0.35">
      <c r="A108" s="16">
        <f t="shared" si="40"/>
        <v>107</v>
      </c>
      <c r="B108" s="17" t="s">
        <v>56</v>
      </c>
      <c r="C108" s="17" t="s">
        <v>315</v>
      </c>
      <c r="D108" s="42" t="s">
        <v>316</v>
      </c>
      <c r="E108" s="19">
        <v>44830</v>
      </c>
      <c r="F108" s="20" t="s">
        <v>59</v>
      </c>
      <c r="G108" s="20" t="s">
        <v>166</v>
      </c>
      <c r="H108" s="22" t="s">
        <v>317</v>
      </c>
      <c r="I108" s="22" t="s">
        <v>62</v>
      </c>
      <c r="J108" s="22" t="s">
        <v>62</v>
      </c>
      <c r="K108" s="22" t="s">
        <v>63</v>
      </c>
      <c r="L108" s="22"/>
      <c r="M108" s="22" t="s">
        <v>64</v>
      </c>
      <c r="N108" s="23">
        <v>31</v>
      </c>
      <c r="O108" s="16">
        <v>31</v>
      </c>
      <c r="P108" s="22">
        <f t="shared" ref="P108" si="41">ROUND(Y108*50%,0)</f>
        <v>13444</v>
      </c>
      <c r="Q108" s="22">
        <f t="shared" ref="Q108" si="42">ROUND(P108*50%,0)</f>
        <v>6722</v>
      </c>
      <c r="R108" s="22">
        <v>1600</v>
      </c>
      <c r="S108" s="22">
        <v>1250</v>
      </c>
      <c r="T108" s="22">
        <f t="shared" ref="T108" si="43">ROUND(P108-Q108-R108-S108-U108-V108-W108-X108-1,0)</f>
        <v>3871</v>
      </c>
      <c r="U108" s="22">
        <v>0</v>
      </c>
      <c r="V108" s="22">
        <v>0</v>
      </c>
      <c r="W108" s="22">
        <v>0</v>
      </c>
      <c r="X108" s="22">
        <v>0</v>
      </c>
      <c r="Y108" s="22">
        <v>26887</v>
      </c>
      <c r="Z108" s="22">
        <f>ROUND(P108*N108/O108,0)</f>
        <v>13444</v>
      </c>
      <c r="AA108" s="22">
        <f>ROUND(Q108*N108/O108,0)</f>
        <v>6722</v>
      </c>
      <c r="AB108" s="22">
        <f>ROUND(R108*N108/O108,0)</f>
        <v>1600</v>
      </c>
      <c r="AC108" s="22">
        <f>ROUND(S108*N108/O108,0)</f>
        <v>1250</v>
      </c>
      <c r="AD108" s="22">
        <f>ROUND(T108*N108/O108,0)</f>
        <v>3871</v>
      </c>
      <c r="AE108" s="22">
        <f>ROUND(U108*N108/O108,0)</f>
        <v>0</v>
      </c>
      <c r="AF108" s="22">
        <f>ROUND(V108*N108/O108,0)</f>
        <v>0</v>
      </c>
      <c r="AG108" s="22">
        <f>ROUND(W108*N108/O108,0)</f>
        <v>0</v>
      </c>
      <c r="AH108" s="22">
        <f>ROUND(X108*N108/O108,0)</f>
        <v>0</v>
      </c>
      <c r="AI108" s="22">
        <v>0</v>
      </c>
      <c r="AJ108" s="22">
        <f t="shared" ref="AJ108" si="44">SUM(Z108:AI108)</f>
        <v>26887</v>
      </c>
      <c r="AK108" s="22">
        <f t="shared" ref="AK108" si="45">IF(Z108&gt;=15000,1800,Z108*12%)</f>
        <v>1613.28</v>
      </c>
      <c r="AL108" s="22">
        <f t="shared" ref="AL108" si="46">IF(Z108&gt;=15000,150,Z108*1%)</f>
        <v>134.44</v>
      </c>
      <c r="AM108" s="22">
        <f>IF(Y108&gt;=21000,0,Y108*3.25%)</f>
        <v>0</v>
      </c>
      <c r="AN108" s="22">
        <v>330.5</v>
      </c>
      <c r="AO108" s="22">
        <f t="shared" ref="AO108" si="47">SUM(AK108:AN108)</f>
        <v>2078.2200000000003</v>
      </c>
      <c r="AP108" s="22">
        <f t="shared" ref="AP108" si="48">AJ108+AO108</f>
        <v>28965.22</v>
      </c>
      <c r="AQ108" s="22">
        <f t="shared" ref="AQ108" si="49">IF(Z108&gt;=15000,1800,Z108*12%)</f>
        <v>1613.28</v>
      </c>
      <c r="AR108" s="22">
        <f>IF(Y108&gt;=21000,0,Y108*0.75%)</f>
        <v>0</v>
      </c>
      <c r="AS108" s="22">
        <f>IF(Y108&lt;10001,175,IF(Y108&gt;10000,200))</f>
        <v>200</v>
      </c>
      <c r="AT108" s="22">
        <v>0</v>
      </c>
      <c r="AU108" s="22">
        <v>330.5</v>
      </c>
      <c r="AV108" s="22">
        <v>0</v>
      </c>
      <c r="AW108" s="22">
        <f t="shared" ref="AW108" si="50">SUM(AQ108:AV108)</f>
        <v>2143.7799999999997</v>
      </c>
      <c r="AX108" s="22">
        <f t="shared" ref="AX108" si="51">AJ108-AW108</f>
        <v>24743.22</v>
      </c>
      <c r="AY108" s="24">
        <f t="shared" ref="AY108" si="52">AX108</f>
        <v>24743.22</v>
      </c>
      <c r="AZ108" s="17" t="s">
        <v>65</v>
      </c>
      <c r="BA108" s="17"/>
      <c r="BB108" s="17"/>
      <c r="BC108" s="17"/>
      <c r="BD108" s="17"/>
      <c r="BE108" t="s">
        <v>312</v>
      </c>
      <c r="BF108" t="s">
        <v>313</v>
      </c>
    </row>
    <row r="109" spans="1:58" x14ac:dyDescent="0.35">
      <c r="A109" s="16">
        <f t="shared" si="40"/>
        <v>108</v>
      </c>
      <c r="B109" s="17" t="s">
        <v>56</v>
      </c>
      <c r="C109" s="17" t="s">
        <v>318</v>
      </c>
      <c r="D109" s="43" t="s">
        <v>319</v>
      </c>
      <c r="E109" s="19">
        <v>44809</v>
      </c>
      <c r="F109" s="20" t="s">
        <v>59</v>
      </c>
      <c r="G109" s="20" t="s">
        <v>82</v>
      </c>
      <c r="H109" s="22" t="s">
        <v>320</v>
      </c>
      <c r="I109" s="22" t="s">
        <v>62</v>
      </c>
      <c r="J109" s="22" t="s">
        <v>62</v>
      </c>
      <c r="K109" s="22" t="s">
        <v>63</v>
      </c>
      <c r="L109" s="22"/>
      <c r="M109" s="22" t="s">
        <v>321</v>
      </c>
      <c r="N109" s="23">
        <v>31</v>
      </c>
      <c r="O109" s="16">
        <v>31</v>
      </c>
      <c r="P109" s="22">
        <v>15982</v>
      </c>
      <c r="Q109" s="22">
        <v>7991</v>
      </c>
      <c r="R109" s="22">
        <v>1600</v>
      </c>
      <c r="S109" s="22">
        <v>1250</v>
      </c>
      <c r="T109" s="22">
        <v>5140</v>
      </c>
      <c r="U109" s="22">
        <v>0</v>
      </c>
      <c r="V109" s="22">
        <v>0</v>
      </c>
      <c r="W109" s="22">
        <v>0</v>
      </c>
      <c r="X109" s="22">
        <v>0</v>
      </c>
      <c r="Y109" s="22">
        <v>31964</v>
      </c>
      <c r="Z109" s="22">
        <v>15982</v>
      </c>
      <c r="AA109" s="22">
        <v>7991</v>
      </c>
      <c r="AB109" s="22">
        <v>1600</v>
      </c>
      <c r="AC109" s="22">
        <v>1250</v>
      </c>
      <c r="AD109" s="22">
        <v>5140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31963</v>
      </c>
      <c r="AK109" s="22">
        <v>1800</v>
      </c>
      <c r="AL109" s="22">
        <v>150</v>
      </c>
      <c r="AM109" s="22">
        <v>0</v>
      </c>
      <c r="AN109" s="22"/>
      <c r="AO109" s="22">
        <v>1950</v>
      </c>
      <c r="AP109" s="22">
        <v>33913</v>
      </c>
      <c r="AQ109" s="22">
        <v>1800</v>
      </c>
      <c r="AR109" s="22">
        <v>0</v>
      </c>
      <c r="AS109" s="22">
        <v>200</v>
      </c>
      <c r="AT109" s="22">
        <v>0</v>
      </c>
      <c r="AU109" s="22"/>
      <c r="AV109" s="22">
        <v>0</v>
      </c>
      <c r="AW109" s="22">
        <v>2000</v>
      </c>
      <c r="AX109" s="22">
        <v>29963</v>
      </c>
      <c r="AY109" s="24">
        <v>29963</v>
      </c>
      <c r="AZ109" s="17" t="s">
        <v>65</v>
      </c>
      <c r="BA109" s="17"/>
      <c r="BB109" s="17"/>
      <c r="BC109" s="17"/>
      <c r="BD109" s="17"/>
      <c r="BE109" t="s">
        <v>322</v>
      </c>
      <c r="BF109" t="s">
        <v>323</v>
      </c>
    </row>
    <row r="110" spans="1:58" x14ac:dyDescent="0.35">
      <c r="A110" s="16">
        <f t="shared" si="40"/>
        <v>109</v>
      </c>
      <c r="B110" s="17" t="s">
        <v>56</v>
      </c>
      <c r="C110" s="17" t="s">
        <v>324</v>
      </c>
      <c r="D110" s="42" t="s">
        <v>325</v>
      </c>
      <c r="E110" s="19">
        <v>44652</v>
      </c>
      <c r="F110" s="20" t="s">
        <v>59</v>
      </c>
      <c r="G110" s="20" t="s">
        <v>326</v>
      </c>
      <c r="H110" s="22" t="s">
        <v>327</v>
      </c>
      <c r="I110" s="22" t="s">
        <v>62</v>
      </c>
      <c r="J110" s="22" t="s">
        <v>62</v>
      </c>
      <c r="K110" s="22" t="s">
        <v>63</v>
      </c>
      <c r="L110" s="22"/>
      <c r="M110" s="22" t="s">
        <v>64</v>
      </c>
      <c r="N110" s="23">
        <v>31</v>
      </c>
      <c r="O110" s="16">
        <v>31</v>
      </c>
      <c r="P110" s="22">
        <v>15541</v>
      </c>
      <c r="Q110" s="22">
        <v>7771</v>
      </c>
      <c r="R110" s="22">
        <v>1600</v>
      </c>
      <c r="S110" s="22">
        <v>1250</v>
      </c>
      <c r="T110" s="22">
        <v>4919</v>
      </c>
      <c r="U110" s="22">
        <v>0</v>
      </c>
      <c r="V110" s="22">
        <v>0</v>
      </c>
      <c r="W110" s="22">
        <v>0</v>
      </c>
      <c r="X110" s="22">
        <v>0</v>
      </c>
      <c r="Y110" s="22">
        <v>31081</v>
      </c>
      <c r="Z110" s="22">
        <v>15541</v>
      </c>
      <c r="AA110" s="22">
        <v>7771</v>
      </c>
      <c r="AB110" s="22">
        <v>1600</v>
      </c>
      <c r="AC110" s="22">
        <v>1250</v>
      </c>
      <c r="AD110" s="22">
        <v>4919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31081</v>
      </c>
      <c r="AK110" s="22">
        <v>1800</v>
      </c>
      <c r="AL110" s="22">
        <v>150</v>
      </c>
      <c r="AM110" s="22">
        <v>0</v>
      </c>
      <c r="AN110" s="22">
        <v>264.5</v>
      </c>
      <c r="AO110" s="22">
        <v>2214.5</v>
      </c>
      <c r="AP110" s="22">
        <v>33295.5</v>
      </c>
      <c r="AQ110" s="22">
        <v>1800</v>
      </c>
      <c r="AR110" s="22">
        <v>0</v>
      </c>
      <c r="AS110" s="22">
        <v>200</v>
      </c>
      <c r="AT110" s="22">
        <v>0</v>
      </c>
      <c r="AU110" s="22">
        <v>264.5</v>
      </c>
      <c r="AV110" s="22">
        <v>0</v>
      </c>
      <c r="AW110" s="22">
        <v>2264.5</v>
      </c>
      <c r="AX110" s="22">
        <v>28816.5</v>
      </c>
      <c r="AY110" s="24">
        <v>28816.5</v>
      </c>
      <c r="AZ110" s="17" t="s">
        <v>65</v>
      </c>
      <c r="BA110" s="17"/>
      <c r="BB110" s="17"/>
      <c r="BC110" s="17"/>
      <c r="BD110" s="17"/>
      <c r="BE110" t="s">
        <v>322</v>
      </c>
      <c r="BF110" t="s">
        <v>323</v>
      </c>
    </row>
    <row r="111" spans="1:58" x14ac:dyDescent="0.35">
      <c r="A111" s="16">
        <f t="shared" si="40"/>
        <v>110</v>
      </c>
      <c r="B111" s="17" t="s">
        <v>56</v>
      </c>
      <c r="C111" s="17" t="s">
        <v>310</v>
      </c>
      <c r="D111" s="42" t="s">
        <v>311</v>
      </c>
      <c r="E111" s="19">
        <v>44682</v>
      </c>
      <c r="F111" s="20" t="s">
        <v>59</v>
      </c>
      <c r="G111" s="20" t="s">
        <v>122</v>
      </c>
      <c r="H111" s="22" t="s">
        <v>240</v>
      </c>
      <c r="I111" s="22" t="s">
        <v>62</v>
      </c>
      <c r="J111" s="22" t="s">
        <v>62</v>
      </c>
      <c r="K111" s="22" t="s">
        <v>63</v>
      </c>
      <c r="L111" s="22"/>
      <c r="M111" s="22" t="s">
        <v>64</v>
      </c>
      <c r="N111" s="23">
        <v>31</v>
      </c>
      <c r="O111" s="16">
        <v>31</v>
      </c>
      <c r="P111" s="22">
        <v>10660</v>
      </c>
      <c r="Q111" s="22">
        <v>5330</v>
      </c>
      <c r="R111" s="22">
        <v>1600</v>
      </c>
      <c r="S111" s="22">
        <v>1250</v>
      </c>
      <c r="T111" s="22">
        <v>2479</v>
      </c>
      <c r="U111" s="22">
        <v>0</v>
      </c>
      <c r="V111" s="22">
        <v>0</v>
      </c>
      <c r="W111" s="22">
        <v>0</v>
      </c>
      <c r="X111" s="22">
        <v>0</v>
      </c>
      <c r="Y111" s="22">
        <v>21319.1</v>
      </c>
      <c r="Z111" s="22">
        <v>10660</v>
      </c>
      <c r="AA111" s="22">
        <v>5330</v>
      </c>
      <c r="AB111" s="22">
        <v>1600</v>
      </c>
      <c r="AC111" s="22">
        <v>1250</v>
      </c>
      <c r="AD111" s="22">
        <v>2479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21319</v>
      </c>
      <c r="AK111" s="22">
        <v>1279.2</v>
      </c>
      <c r="AL111" s="22">
        <v>106.60000000000001</v>
      </c>
      <c r="AM111" s="22">
        <v>0</v>
      </c>
      <c r="AN111" s="22">
        <v>660</v>
      </c>
      <c r="AO111" s="22">
        <v>2045.8</v>
      </c>
      <c r="AP111" s="22">
        <v>23364.799999999999</v>
      </c>
      <c r="AQ111" s="22">
        <v>1279.2</v>
      </c>
      <c r="AR111" s="22">
        <v>0</v>
      </c>
      <c r="AS111" s="22">
        <v>200</v>
      </c>
      <c r="AT111" s="22">
        <v>0</v>
      </c>
      <c r="AU111" s="22">
        <v>660</v>
      </c>
      <c r="AV111" s="22">
        <v>0</v>
      </c>
      <c r="AW111" s="22">
        <v>2139.1999999999998</v>
      </c>
      <c r="AX111" s="22">
        <v>19179.8</v>
      </c>
      <c r="AY111" s="24">
        <v>19179.8</v>
      </c>
      <c r="AZ111" s="17" t="s">
        <v>65</v>
      </c>
      <c r="BA111" s="17"/>
      <c r="BB111" s="17"/>
      <c r="BC111" s="17"/>
      <c r="BD111" s="17"/>
      <c r="BE111" t="s">
        <v>312</v>
      </c>
      <c r="BF111" t="s">
        <v>313</v>
      </c>
    </row>
    <row r="112" spans="1:58" x14ac:dyDescent="0.35">
      <c r="A112" s="16">
        <f t="shared" si="40"/>
        <v>111</v>
      </c>
      <c r="B112" s="17" t="s">
        <v>56</v>
      </c>
      <c r="C112" s="17" t="s">
        <v>328</v>
      </c>
      <c r="D112" s="42" t="s">
        <v>329</v>
      </c>
      <c r="E112" s="19">
        <v>43808</v>
      </c>
      <c r="F112" s="20" t="s">
        <v>59</v>
      </c>
      <c r="G112" s="20" t="s">
        <v>126</v>
      </c>
      <c r="H112" s="22" t="s">
        <v>123</v>
      </c>
      <c r="I112" s="22" t="s">
        <v>62</v>
      </c>
      <c r="J112" s="22" t="s">
        <v>62</v>
      </c>
      <c r="K112" s="22" t="s">
        <v>63</v>
      </c>
      <c r="L112" s="22"/>
      <c r="M112" s="22" t="s">
        <v>64</v>
      </c>
      <c r="N112" s="23">
        <v>31</v>
      </c>
      <c r="O112" s="16">
        <v>31</v>
      </c>
      <c r="P112" s="22">
        <v>14068</v>
      </c>
      <c r="Q112" s="22">
        <v>7034</v>
      </c>
      <c r="R112" s="22">
        <v>1600</v>
      </c>
      <c r="S112" s="22">
        <v>1250</v>
      </c>
      <c r="T112" s="22">
        <v>4183</v>
      </c>
      <c r="U112" s="22">
        <v>0</v>
      </c>
      <c r="V112" s="22">
        <v>0</v>
      </c>
      <c r="W112" s="22">
        <v>0</v>
      </c>
      <c r="X112" s="22">
        <v>0</v>
      </c>
      <c r="Y112" s="22">
        <v>28135</v>
      </c>
      <c r="Z112" s="22">
        <v>14068</v>
      </c>
      <c r="AA112" s="22">
        <v>7034</v>
      </c>
      <c r="AB112" s="22">
        <v>1600</v>
      </c>
      <c r="AC112" s="22">
        <v>1250</v>
      </c>
      <c r="AD112" s="22">
        <v>4183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28135</v>
      </c>
      <c r="AK112" s="22">
        <v>1688.1599999999999</v>
      </c>
      <c r="AL112" s="22">
        <v>140.68</v>
      </c>
      <c r="AM112" s="22">
        <v>0</v>
      </c>
      <c r="AN112" s="22"/>
      <c r="AO112" s="22">
        <v>1828.84</v>
      </c>
      <c r="AP112" s="22">
        <v>29963.84</v>
      </c>
      <c r="AQ112" s="22">
        <v>1688.1599999999999</v>
      </c>
      <c r="AR112" s="22">
        <v>0</v>
      </c>
      <c r="AS112" s="22">
        <v>200</v>
      </c>
      <c r="AT112" s="22">
        <v>0</v>
      </c>
      <c r="AU112" s="22"/>
      <c r="AV112" s="22">
        <v>0</v>
      </c>
      <c r="AW112" s="22">
        <v>1888.1599999999999</v>
      </c>
      <c r="AX112" s="22">
        <v>26246.84</v>
      </c>
      <c r="AY112" s="24">
        <v>26246.84</v>
      </c>
      <c r="AZ112" s="17" t="s">
        <v>65</v>
      </c>
      <c r="BA112" s="17"/>
      <c r="BB112" s="17"/>
      <c r="BC112" s="17"/>
      <c r="BD112" s="17"/>
      <c r="BE112" t="s">
        <v>312</v>
      </c>
      <c r="BF112" t="s">
        <v>313</v>
      </c>
    </row>
    <row r="113" spans="1:58" x14ac:dyDescent="0.35">
      <c r="A113" s="16">
        <f t="shared" si="40"/>
        <v>112</v>
      </c>
      <c r="B113" s="17" t="s">
        <v>109</v>
      </c>
      <c r="C113" s="17" t="s">
        <v>277</v>
      </c>
      <c r="D113" s="42" t="s">
        <v>314</v>
      </c>
      <c r="E113" s="19" t="s">
        <v>173</v>
      </c>
      <c r="F113" s="20" t="s">
        <v>69</v>
      </c>
      <c r="G113" s="20" t="s">
        <v>122</v>
      </c>
      <c r="H113" s="22">
        <v>0</v>
      </c>
      <c r="I113" s="22" t="s">
        <v>62</v>
      </c>
      <c r="J113" s="22" t="s">
        <v>113</v>
      </c>
      <c r="K113" s="22" t="s">
        <v>63</v>
      </c>
      <c r="L113" s="22"/>
      <c r="M113" s="22" t="s">
        <v>64</v>
      </c>
      <c r="N113" s="23">
        <v>31</v>
      </c>
      <c r="O113" s="16">
        <v>31</v>
      </c>
      <c r="P113" s="22">
        <f t="shared" ref="P113" si="53">ROUND(Y113*50%,0)</f>
        <v>12000</v>
      </c>
      <c r="Q113" s="22">
        <f t="shared" ref="Q113" si="54">ROUND(P113*50%,0)</f>
        <v>6000</v>
      </c>
      <c r="R113" s="22">
        <v>1600</v>
      </c>
      <c r="S113" s="22">
        <v>1250</v>
      </c>
      <c r="T113" s="22">
        <f t="shared" ref="T113" si="55">ROUND(P113-Q113-R113-S113-U113-V113-W113-X113-1,0)</f>
        <v>3149</v>
      </c>
      <c r="U113" s="22">
        <v>0</v>
      </c>
      <c r="V113" s="22">
        <v>0</v>
      </c>
      <c r="W113" s="22">
        <v>0</v>
      </c>
      <c r="X113" s="22">
        <v>0</v>
      </c>
      <c r="Y113" s="22">
        <v>24000</v>
      </c>
      <c r="Z113" s="22">
        <f>ROUND(P113*N113/O113,0)</f>
        <v>12000</v>
      </c>
      <c r="AA113" s="22">
        <f>ROUND(Q113*N113/O113,0)</f>
        <v>6000</v>
      </c>
      <c r="AB113" s="22">
        <f>ROUND(R113*N113/O113,0)</f>
        <v>1600</v>
      </c>
      <c r="AC113" s="22">
        <f>ROUND(S113*N113/O113,0)</f>
        <v>1250</v>
      </c>
      <c r="AD113" s="22">
        <f>ROUND(T113*N113/O113,0)</f>
        <v>3149</v>
      </c>
      <c r="AE113" s="22">
        <f>ROUND(U113*N113/O113,0)</f>
        <v>0</v>
      </c>
      <c r="AF113" s="22">
        <f>ROUND(V113*N113/O113,0)</f>
        <v>0</v>
      </c>
      <c r="AG113" s="22">
        <f>ROUND(W113*N113/O113,0)</f>
        <v>0</v>
      </c>
      <c r="AH113" s="22">
        <f>ROUND(X113*N113/O113,0)</f>
        <v>0</v>
      </c>
      <c r="AI113" s="22">
        <v>10829</v>
      </c>
      <c r="AJ113" s="22">
        <f t="shared" ref="AJ113" si="56">SUM(Z113:AI113)</f>
        <v>34828</v>
      </c>
      <c r="AK113" s="22">
        <v>0</v>
      </c>
      <c r="AL113" s="22">
        <v>0</v>
      </c>
      <c r="AM113" s="22">
        <f>IF(AJ113&gt;=21000,0,AJ113*3.25%)</f>
        <v>0</v>
      </c>
      <c r="AN113" s="22"/>
      <c r="AO113" s="22">
        <f t="shared" ref="AO113" si="57">SUM(AK113:AN113)</f>
        <v>0</v>
      </c>
      <c r="AP113" s="22">
        <f t="shared" ref="AP113" si="58">AJ113+AO113</f>
        <v>34828</v>
      </c>
      <c r="AQ113" s="22">
        <v>0</v>
      </c>
      <c r="AR113" s="22">
        <f>IF(AJ113&gt;=21000,0,AJ113*0.75%)</f>
        <v>0</v>
      </c>
      <c r="AS113" s="22">
        <f>IF(Y113&lt;10001,175,IF(Y113&gt;10000,200))</f>
        <v>200</v>
      </c>
      <c r="AT113" s="17">
        <v>0</v>
      </c>
      <c r="AU113" s="22"/>
      <c r="AV113" s="22">
        <v>0</v>
      </c>
      <c r="AW113" s="22">
        <f t="shared" ref="AW113" si="59">SUM(AQ113:AV113)</f>
        <v>200</v>
      </c>
      <c r="AX113" s="22">
        <f t="shared" ref="AX113" si="60">AJ113-AW113</f>
        <v>34628</v>
      </c>
      <c r="AY113" s="24">
        <f t="shared" ref="AY113" si="61">AX113</f>
        <v>34628</v>
      </c>
      <c r="AZ113" s="17" t="s">
        <v>65</v>
      </c>
      <c r="BA113" s="17"/>
      <c r="BB113" s="17"/>
      <c r="BC113" s="17"/>
      <c r="BD113" s="17"/>
      <c r="BE113" t="s">
        <v>312</v>
      </c>
      <c r="BF113" t="s">
        <v>313</v>
      </c>
    </row>
    <row r="114" spans="1:58" x14ac:dyDescent="0.35">
      <c r="A114" s="16">
        <f t="shared" si="40"/>
        <v>113</v>
      </c>
      <c r="B114" s="29" t="s">
        <v>330</v>
      </c>
      <c r="C114" s="17" t="s">
        <v>331</v>
      </c>
      <c r="D114" s="17" t="s">
        <v>332</v>
      </c>
      <c r="E114" s="19">
        <v>44835</v>
      </c>
      <c r="F114" s="20" t="s">
        <v>59</v>
      </c>
      <c r="G114" s="20" t="s">
        <v>91</v>
      </c>
      <c r="H114" s="22" t="s">
        <v>333</v>
      </c>
      <c r="I114" s="22" t="s">
        <v>62</v>
      </c>
      <c r="J114" s="22" t="s">
        <v>92</v>
      </c>
      <c r="K114" s="22" t="s">
        <v>63</v>
      </c>
      <c r="L114" s="22" t="s">
        <v>92</v>
      </c>
      <c r="M114" s="22" t="s">
        <v>64</v>
      </c>
      <c r="N114" s="23">
        <v>31</v>
      </c>
      <c r="O114" s="16">
        <v>31</v>
      </c>
      <c r="P114" s="22">
        <v>14883</v>
      </c>
      <c r="Q114" s="22">
        <v>7442</v>
      </c>
      <c r="R114" s="22">
        <v>1600</v>
      </c>
      <c r="S114" s="22">
        <v>1250</v>
      </c>
      <c r="T114" s="22">
        <v>4590</v>
      </c>
      <c r="U114" s="22">
        <v>0</v>
      </c>
      <c r="V114" s="22">
        <v>0</v>
      </c>
      <c r="W114" s="22">
        <v>0</v>
      </c>
      <c r="X114" s="22">
        <v>0</v>
      </c>
      <c r="Y114" s="22">
        <v>29765</v>
      </c>
      <c r="Z114" s="22">
        <v>14883</v>
      </c>
      <c r="AA114" s="22">
        <v>7442</v>
      </c>
      <c r="AB114" s="22">
        <v>1600</v>
      </c>
      <c r="AC114" s="22">
        <v>1250</v>
      </c>
      <c r="AD114" s="22">
        <v>4590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29765</v>
      </c>
      <c r="AK114" s="22">
        <v>0</v>
      </c>
      <c r="AL114" s="22">
        <v>0</v>
      </c>
      <c r="AM114" s="22">
        <v>0</v>
      </c>
      <c r="AN114" s="22">
        <v>264.5</v>
      </c>
      <c r="AO114" s="22">
        <v>264.5</v>
      </c>
      <c r="AP114" s="22">
        <v>30029.5</v>
      </c>
      <c r="AQ114" s="22">
        <v>0</v>
      </c>
      <c r="AR114" s="22">
        <v>0</v>
      </c>
      <c r="AS114" s="22"/>
      <c r="AT114" s="22">
        <v>0</v>
      </c>
      <c r="AU114" s="22">
        <v>264.5</v>
      </c>
      <c r="AV114" s="22">
        <v>0</v>
      </c>
      <c r="AW114" s="22">
        <v>264.5</v>
      </c>
      <c r="AX114" s="22">
        <v>29500.5</v>
      </c>
      <c r="AY114" s="24">
        <v>29500.5</v>
      </c>
      <c r="AZ114" s="17" t="s">
        <v>65</v>
      </c>
      <c r="BA114" s="17"/>
      <c r="BB114" s="17"/>
      <c r="BC114" s="17"/>
      <c r="BD114" s="17"/>
      <c r="BE114" t="s">
        <v>312</v>
      </c>
      <c r="BF114" t="s">
        <v>313</v>
      </c>
    </row>
    <row r="115" spans="1:58" x14ac:dyDescent="0.35">
      <c r="A115" s="16">
        <f t="shared" si="40"/>
        <v>114</v>
      </c>
      <c r="B115" s="17" t="s">
        <v>56</v>
      </c>
      <c r="C115" s="17" t="s">
        <v>334</v>
      </c>
      <c r="D115" s="17" t="s">
        <v>335</v>
      </c>
      <c r="E115" s="19">
        <v>44921</v>
      </c>
      <c r="F115" s="20" t="s">
        <v>59</v>
      </c>
      <c r="G115" s="20" t="s">
        <v>91</v>
      </c>
      <c r="H115" s="22" t="s">
        <v>336</v>
      </c>
      <c r="I115" s="22" t="s">
        <v>62</v>
      </c>
      <c r="J115" s="22" t="s">
        <v>92</v>
      </c>
      <c r="K115" s="22" t="s">
        <v>63</v>
      </c>
      <c r="L115" s="17"/>
      <c r="M115" s="22" t="s">
        <v>64</v>
      </c>
      <c r="N115" s="23">
        <v>31</v>
      </c>
      <c r="O115" s="16">
        <v>31</v>
      </c>
      <c r="P115" s="22">
        <v>19841</v>
      </c>
      <c r="Q115" s="22">
        <v>9921</v>
      </c>
      <c r="R115" s="22">
        <v>1600</v>
      </c>
      <c r="S115" s="22">
        <v>1250</v>
      </c>
      <c r="T115" s="22">
        <v>7069</v>
      </c>
      <c r="U115" s="22">
        <v>0</v>
      </c>
      <c r="V115" s="22">
        <v>0</v>
      </c>
      <c r="W115" s="22">
        <v>0</v>
      </c>
      <c r="X115" s="22">
        <v>0</v>
      </c>
      <c r="Y115" s="22">
        <v>39681</v>
      </c>
      <c r="Z115" s="22">
        <v>19841</v>
      </c>
      <c r="AA115" s="22">
        <v>9921</v>
      </c>
      <c r="AB115" s="22">
        <v>1600</v>
      </c>
      <c r="AC115" s="22">
        <v>1250</v>
      </c>
      <c r="AD115" s="22">
        <v>7069</v>
      </c>
      <c r="AE115" s="22">
        <v>0</v>
      </c>
      <c r="AF115" s="22">
        <v>0</v>
      </c>
      <c r="AG115" s="22">
        <v>0</v>
      </c>
      <c r="AH115" s="22">
        <v>0</v>
      </c>
      <c r="AI115" s="22">
        <v>0</v>
      </c>
      <c r="AJ115" s="22">
        <v>39681</v>
      </c>
      <c r="AK115" s="22">
        <v>1800</v>
      </c>
      <c r="AL115" s="22">
        <v>150</v>
      </c>
      <c r="AM115" s="22">
        <v>0</v>
      </c>
      <c r="AN115" s="22"/>
      <c r="AO115" s="22">
        <v>1950</v>
      </c>
      <c r="AP115" s="22">
        <v>41631</v>
      </c>
      <c r="AQ115" s="22">
        <v>1800</v>
      </c>
      <c r="AR115" s="22">
        <v>0</v>
      </c>
      <c r="AS115" s="22">
        <v>200</v>
      </c>
      <c r="AT115" s="22">
        <v>0</v>
      </c>
      <c r="AU115" s="22"/>
      <c r="AV115" s="22">
        <v>0</v>
      </c>
      <c r="AW115" s="22">
        <v>2000</v>
      </c>
      <c r="AX115" s="22">
        <v>37681</v>
      </c>
      <c r="AY115" s="24">
        <v>37681</v>
      </c>
      <c r="AZ115" s="17" t="s">
        <v>65</v>
      </c>
      <c r="BA115" s="17"/>
      <c r="BB115" s="17"/>
      <c r="BC115" s="17"/>
      <c r="BD115" s="17"/>
      <c r="BE115" t="s">
        <v>322</v>
      </c>
      <c r="BF115" t="s">
        <v>323</v>
      </c>
    </row>
  </sheetData>
  <conditionalFormatting sqref="D1">
    <cfRule type="duplicateValues" dxfId="84" priority="114"/>
    <cfRule type="duplicateValues" dxfId="83" priority="115"/>
  </conditionalFormatting>
  <conditionalFormatting sqref="D93:D94 D1">
    <cfRule type="duplicateValues" dxfId="82" priority="116"/>
  </conditionalFormatting>
  <conditionalFormatting sqref="D46">
    <cfRule type="duplicateValues" dxfId="81" priority="104"/>
    <cfRule type="duplicateValues" dxfId="80" priority="105"/>
  </conditionalFormatting>
  <conditionalFormatting sqref="D93">
    <cfRule type="duplicateValues" dxfId="79" priority="102"/>
  </conditionalFormatting>
  <conditionalFormatting sqref="D68:D80">
    <cfRule type="duplicateValues" dxfId="78" priority="147"/>
  </conditionalFormatting>
  <conditionalFormatting sqref="D109:D112">
    <cfRule type="duplicateValues" dxfId="77" priority="90"/>
    <cfRule type="duplicateValues" dxfId="76" priority="91"/>
  </conditionalFormatting>
  <conditionalFormatting sqref="D109:D112">
    <cfRule type="duplicateValues" dxfId="75" priority="92"/>
    <cfRule type="duplicateValues" dxfId="74" priority="93"/>
    <cfRule type="duplicateValues" dxfId="73" priority="94"/>
    <cfRule type="duplicateValues" dxfId="72" priority="95"/>
  </conditionalFormatting>
  <conditionalFormatting sqref="D109:D112">
    <cfRule type="duplicateValues" dxfId="71" priority="96"/>
  </conditionalFormatting>
  <conditionalFormatting sqref="D109:D112">
    <cfRule type="duplicateValues" dxfId="70" priority="97"/>
  </conditionalFormatting>
  <conditionalFormatting sqref="D109:D112">
    <cfRule type="duplicateValues" dxfId="69" priority="98"/>
  </conditionalFormatting>
  <conditionalFormatting sqref="D109:D112">
    <cfRule type="duplicateValues" dxfId="68" priority="99"/>
  </conditionalFormatting>
  <conditionalFormatting sqref="D109:D112">
    <cfRule type="duplicateValues" dxfId="67" priority="100"/>
    <cfRule type="duplicateValues" dxfId="66" priority="101"/>
  </conditionalFormatting>
  <conditionalFormatting sqref="D113">
    <cfRule type="duplicateValues" dxfId="65" priority="80"/>
    <cfRule type="duplicateValues" dxfId="64" priority="81"/>
  </conditionalFormatting>
  <conditionalFormatting sqref="D113">
    <cfRule type="duplicateValues" dxfId="63" priority="82"/>
    <cfRule type="duplicateValues" dxfId="62" priority="83"/>
    <cfRule type="duplicateValues" dxfId="61" priority="84"/>
    <cfRule type="duplicateValues" dxfId="60" priority="85"/>
  </conditionalFormatting>
  <conditionalFormatting sqref="D113">
    <cfRule type="duplicateValues" dxfId="59" priority="86"/>
  </conditionalFormatting>
  <conditionalFormatting sqref="D108">
    <cfRule type="duplicateValues" dxfId="58" priority="36"/>
    <cfRule type="duplicateValues" dxfId="57" priority="37"/>
  </conditionalFormatting>
  <conditionalFormatting sqref="D108">
    <cfRule type="duplicateValues" dxfId="56" priority="38"/>
    <cfRule type="duplicateValues" dxfId="55" priority="39"/>
    <cfRule type="duplicateValues" dxfId="54" priority="40"/>
    <cfRule type="duplicateValues" dxfId="53" priority="41"/>
  </conditionalFormatting>
  <conditionalFormatting sqref="D108">
    <cfRule type="duplicateValues" dxfId="52" priority="42"/>
  </conditionalFormatting>
  <conditionalFormatting sqref="D108">
    <cfRule type="duplicateValues" dxfId="51" priority="43"/>
  </conditionalFormatting>
  <conditionalFormatting sqref="D108">
    <cfRule type="duplicateValues" dxfId="50" priority="44"/>
  </conditionalFormatting>
  <conditionalFormatting sqref="D108">
    <cfRule type="duplicateValues" dxfId="49" priority="45"/>
  </conditionalFormatting>
  <conditionalFormatting sqref="D108">
    <cfRule type="duplicateValues" dxfId="48" priority="46"/>
    <cfRule type="duplicateValues" dxfId="47" priority="47"/>
  </conditionalFormatting>
  <conditionalFormatting sqref="D114:D115">
    <cfRule type="duplicateValues" dxfId="46" priority="26"/>
    <cfRule type="duplicateValues" dxfId="45" priority="27"/>
  </conditionalFormatting>
  <conditionalFormatting sqref="D114:D115">
    <cfRule type="duplicateValues" dxfId="44" priority="28"/>
    <cfRule type="duplicateValues" dxfId="43" priority="29"/>
    <cfRule type="duplicateValues" dxfId="42" priority="30"/>
    <cfRule type="duplicateValues" dxfId="41" priority="31"/>
  </conditionalFormatting>
  <conditionalFormatting sqref="D114:D115">
    <cfRule type="duplicateValues" dxfId="40" priority="32"/>
  </conditionalFormatting>
  <conditionalFormatting sqref="D114:D115">
    <cfRule type="duplicateValues" dxfId="39" priority="33"/>
  </conditionalFormatting>
  <conditionalFormatting sqref="D114:D115">
    <cfRule type="duplicateValues" dxfId="38" priority="34"/>
  </conditionalFormatting>
  <conditionalFormatting sqref="D114:D115">
    <cfRule type="duplicateValues" dxfId="37" priority="35"/>
  </conditionalFormatting>
  <conditionalFormatting sqref="D1 D19:D1048576 D3:D17">
    <cfRule type="duplicateValues" dxfId="36" priority="25"/>
  </conditionalFormatting>
  <conditionalFormatting sqref="D3:D17 D19:D22">
    <cfRule type="duplicateValues" dxfId="35" priority="356"/>
    <cfRule type="duplicateValues" dxfId="34" priority="357"/>
  </conditionalFormatting>
  <conditionalFormatting sqref="D81:D83 D62:D67 D26:D60 D3:D17 D19:D22">
    <cfRule type="duplicateValues" dxfId="33" priority="376"/>
  </conditionalFormatting>
  <conditionalFormatting sqref="D81:D83 D3:D17 D19:D67">
    <cfRule type="duplicateValues" dxfId="32" priority="380"/>
  </conditionalFormatting>
  <conditionalFormatting sqref="D1 D19:D94 D3:D17">
    <cfRule type="duplicateValues" dxfId="31" priority="385"/>
    <cfRule type="duplicateValues" dxfId="30" priority="386"/>
  </conditionalFormatting>
  <conditionalFormatting sqref="D1 D19:D95 D3:D17">
    <cfRule type="duplicateValues" dxfId="29" priority="389"/>
    <cfRule type="duplicateValues" dxfId="28" priority="390"/>
    <cfRule type="duplicateValues" dxfId="27" priority="391"/>
    <cfRule type="duplicateValues" dxfId="26" priority="392"/>
  </conditionalFormatting>
  <conditionalFormatting sqref="D1 D19:D95 D3:D17">
    <cfRule type="duplicateValues" dxfId="25" priority="397"/>
  </conditionalFormatting>
  <conditionalFormatting sqref="D3:D17 D19:D93">
    <cfRule type="duplicateValues" dxfId="24" priority="399"/>
  </conditionalFormatting>
  <conditionalFormatting sqref="D18">
    <cfRule type="duplicateValues" dxfId="23" priority="13"/>
    <cfRule type="duplicateValues" dxfId="22" priority="14"/>
  </conditionalFormatting>
  <conditionalFormatting sqref="D18">
    <cfRule type="duplicateValues" dxfId="21" priority="15"/>
    <cfRule type="duplicateValues" dxfId="20" priority="16"/>
    <cfRule type="duplicateValues" dxfId="19" priority="17"/>
    <cfRule type="duplicateValues" dxfId="18" priority="18"/>
  </conditionalFormatting>
  <conditionalFormatting sqref="D18">
    <cfRule type="duplicateValues" dxfId="17" priority="19"/>
  </conditionalFormatting>
  <conditionalFormatting sqref="D18">
    <cfRule type="duplicateValues" dxfId="16" priority="20"/>
  </conditionalFormatting>
  <conditionalFormatting sqref="D18">
    <cfRule type="duplicateValues" dxfId="15" priority="21"/>
  </conditionalFormatting>
  <conditionalFormatting sqref="D18">
    <cfRule type="duplicateValues" dxfId="14" priority="22"/>
  </conditionalFormatting>
  <conditionalFormatting sqref="D18">
    <cfRule type="duplicateValues" dxfId="13" priority="23"/>
    <cfRule type="duplicateValues" dxfId="12" priority="24"/>
  </conditionalFormatting>
  <conditionalFormatting sqref="D2">
    <cfRule type="duplicateValues" dxfId="11" priority="1"/>
    <cfRule type="duplicateValues" dxfId="10" priority="2"/>
  </conditionalFormatting>
  <conditionalFormatting sqref="D2">
    <cfRule type="duplicateValues" dxfId="9" priority="3"/>
    <cfRule type="duplicateValues" dxfId="8" priority="4"/>
    <cfRule type="duplicateValues" dxfId="7" priority="5"/>
    <cfRule type="duplicateValues" dxfId="6" priority="6"/>
  </conditionalFormatting>
  <conditionalFormatting sqref="D2">
    <cfRule type="duplicateValues" dxfId="5" priority="7"/>
  </conditionalFormatting>
  <conditionalFormatting sqref="D2">
    <cfRule type="duplicateValues" dxfId="4" priority="8"/>
  </conditionalFormatting>
  <conditionalFormatting sqref="D2">
    <cfRule type="duplicateValues" dxfId="3" priority="9"/>
  </conditionalFormatting>
  <conditionalFormatting sqref="D2">
    <cfRule type="duplicateValues" dxfId="2" priority="10"/>
  </conditionalFormatting>
  <conditionalFormatting sqref="D2">
    <cfRule type="duplicateValues" dxfId="1" priority="11"/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Karishma</cp:lastModifiedBy>
  <dcterms:created xsi:type="dcterms:W3CDTF">2023-02-08T10:03:26Z</dcterms:created>
  <dcterms:modified xsi:type="dcterms:W3CDTF">2023-02-08T11:29:50Z</dcterms:modified>
</cp:coreProperties>
</file>