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finqyhr_finqy_onmicrosoft_com/Documents/Desktop/"/>
    </mc:Choice>
  </mc:AlternateContent>
  <xr:revisionPtr revIDLastSave="0" documentId="8_{2D4FC2FD-C954-4115-8A96-182A5C845163}" xr6:coauthVersionLast="47" xr6:coauthVersionMax="47" xr10:uidLastSave="{00000000-0000-0000-0000-000000000000}"/>
  <bookViews>
    <workbookView xWindow="-110" yWindow="-110" windowWidth="19420" windowHeight="10300" xr2:uid="{EDB575DA-1045-4A01-A701-0C07078AAFF7}"/>
  </bookViews>
  <sheets>
    <sheet name="Salary Register" sheetId="1" r:id="rId1"/>
  </sheets>
  <definedNames>
    <definedName name="_xlnm._FilterDatabase" localSheetId="0" hidden="1">'Salary Register'!$A$1:$AD$57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" i="1" l="1"/>
  <c r="H56" i="1" s="1"/>
  <c r="G55" i="1"/>
  <c r="H55" i="1" s="1"/>
  <c r="AA57" i="1"/>
  <c r="O57" i="1"/>
  <c r="N57" i="1"/>
  <c r="M57" i="1"/>
  <c r="L57" i="1"/>
  <c r="AB57" i="1"/>
  <c r="W57" i="1"/>
  <c r="T57" i="1"/>
  <c r="P57" i="1"/>
  <c r="J57" i="1"/>
  <c r="I57" i="1"/>
  <c r="K55" i="1" l="1"/>
  <c r="K56" i="1"/>
  <c r="S56" i="1"/>
  <c r="Y56" i="1"/>
  <c r="Z56" i="1"/>
  <c r="U55" i="1"/>
  <c r="V55" i="1" s="1"/>
  <c r="Q56" i="1" l="1"/>
  <c r="U56" i="1" s="1"/>
  <c r="V56" i="1" s="1"/>
  <c r="X56" i="1"/>
  <c r="AC56" i="1" s="1"/>
  <c r="AD56" i="1" s="1"/>
  <c r="Z55" i="1" l="1"/>
  <c r="AC55" i="1" s="1"/>
  <c r="AD5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S54" i="1"/>
  <c r="U54" i="1" s="1"/>
  <c r="V54" i="1" s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G54" i="1"/>
  <c r="H54" i="1" s="1"/>
  <c r="G53" i="1"/>
  <c r="H53" i="1" s="1"/>
  <c r="K53" i="1" s="1"/>
  <c r="G52" i="1"/>
  <c r="H52" i="1" s="1"/>
  <c r="K52" i="1" s="1"/>
  <c r="G51" i="1"/>
  <c r="X51" i="1" s="1"/>
  <c r="G50" i="1"/>
  <c r="R50" i="1" s="1"/>
  <c r="G49" i="1"/>
  <c r="H49" i="1" s="1"/>
  <c r="K49" i="1" s="1"/>
  <c r="G48" i="1"/>
  <c r="Q48" i="1" s="1"/>
  <c r="G47" i="1"/>
  <c r="Q47" i="1" s="1"/>
  <c r="G46" i="1"/>
  <c r="R46" i="1" s="1"/>
  <c r="G45" i="1"/>
  <c r="H45" i="1" s="1"/>
  <c r="K45" i="1" s="1"/>
  <c r="G44" i="1"/>
  <c r="X44" i="1" s="1"/>
  <c r="G43" i="1"/>
  <c r="Q43" i="1" s="1"/>
  <c r="G42" i="1"/>
  <c r="Q42" i="1" s="1"/>
  <c r="U42" i="1" s="1"/>
  <c r="V42" i="1" s="1"/>
  <c r="G41" i="1"/>
  <c r="H41" i="1" s="1"/>
  <c r="K41" i="1" s="1"/>
  <c r="G40" i="1"/>
  <c r="X40" i="1" s="1"/>
  <c r="G39" i="1"/>
  <c r="Q39" i="1" s="1"/>
  <c r="G38" i="1"/>
  <c r="R38" i="1" s="1"/>
  <c r="G37" i="1"/>
  <c r="H37" i="1" s="1"/>
  <c r="K37" i="1" s="1"/>
  <c r="G36" i="1"/>
  <c r="Q36" i="1" s="1"/>
  <c r="G35" i="1"/>
  <c r="Q35" i="1" s="1"/>
  <c r="G34" i="1"/>
  <c r="R34" i="1" s="1"/>
  <c r="G33" i="1"/>
  <c r="H33" i="1" s="1"/>
  <c r="K33" i="1" s="1"/>
  <c r="G32" i="1"/>
  <c r="Q32" i="1" s="1"/>
  <c r="G31" i="1"/>
  <c r="Q31" i="1" s="1"/>
  <c r="G30" i="1"/>
  <c r="R30" i="1" s="1"/>
  <c r="G29" i="1"/>
  <c r="H29" i="1" s="1"/>
  <c r="K29" i="1" s="1"/>
  <c r="G28" i="1"/>
  <c r="Q28" i="1" s="1"/>
  <c r="G27" i="1"/>
  <c r="R27" i="1" s="1"/>
  <c r="G26" i="1"/>
  <c r="R26" i="1" s="1"/>
  <c r="G25" i="1"/>
  <c r="H25" i="1" s="1"/>
  <c r="K25" i="1" s="1"/>
  <c r="G24" i="1"/>
  <c r="R24" i="1" s="1"/>
  <c r="G23" i="1"/>
  <c r="Q23" i="1" s="1"/>
  <c r="G22" i="1"/>
  <c r="Q22" i="1" s="1"/>
  <c r="G21" i="1"/>
  <c r="H21" i="1" s="1"/>
  <c r="K21" i="1" s="1"/>
  <c r="G20" i="1"/>
  <c r="R20" i="1" s="1"/>
  <c r="G19" i="1"/>
  <c r="Q19" i="1" s="1"/>
  <c r="G18" i="1"/>
  <c r="Q18" i="1" s="1"/>
  <c r="G17" i="1"/>
  <c r="H17" i="1" s="1"/>
  <c r="K17" i="1" s="1"/>
  <c r="G16" i="1"/>
  <c r="H16" i="1" s="1"/>
  <c r="G15" i="1"/>
  <c r="Q15" i="1" s="1"/>
  <c r="G14" i="1"/>
  <c r="R14" i="1" s="1"/>
  <c r="G13" i="1"/>
  <c r="H13" i="1" s="1"/>
  <c r="K13" i="1" s="1"/>
  <c r="G12" i="1"/>
  <c r="X12" i="1" s="1"/>
  <c r="G11" i="1"/>
  <c r="Q11" i="1" s="1"/>
  <c r="G10" i="1"/>
  <c r="Q10" i="1" s="1"/>
  <c r="U10" i="1" s="1"/>
  <c r="V10" i="1" s="1"/>
  <c r="G9" i="1"/>
  <c r="H9" i="1" s="1"/>
  <c r="K9" i="1" s="1"/>
  <c r="G8" i="1"/>
  <c r="H8" i="1" s="1"/>
  <c r="G7" i="1"/>
  <c r="Q7" i="1" s="1"/>
  <c r="G6" i="1"/>
  <c r="X6" i="1" s="1"/>
  <c r="G5" i="1"/>
  <c r="H5" i="1" s="1"/>
  <c r="K5" i="1" s="1"/>
  <c r="G4" i="1"/>
  <c r="X4" i="1" s="1"/>
  <c r="G3" i="1"/>
  <c r="Q3" i="1" s="1"/>
  <c r="Z2" i="1"/>
  <c r="Y57" i="1" l="1"/>
  <c r="Z57" i="1"/>
  <c r="S57" i="1"/>
  <c r="AC6" i="1"/>
  <c r="AD6" i="1" s="1"/>
  <c r="U3" i="1"/>
  <c r="V3" i="1" s="1"/>
  <c r="U7" i="1"/>
  <c r="V7" i="1" s="1"/>
  <c r="U11" i="1"/>
  <c r="V11" i="1" s="1"/>
  <c r="U15" i="1"/>
  <c r="V15" i="1" s="1"/>
  <c r="U43" i="1"/>
  <c r="V43" i="1" s="1"/>
  <c r="Q51" i="1"/>
  <c r="Q49" i="1"/>
  <c r="X5" i="1"/>
  <c r="AC5" i="1" s="1"/>
  <c r="AD5" i="1" s="1"/>
  <c r="X13" i="1"/>
  <c r="AC13" i="1" s="1"/>
  <c r="AD13" i="1" s="1"/>
  <c r="X25" i="1"/>
  <c r="AC25" i="1" s="1"/>
  <c r="AD25" i="1" s="1"/>
  <c r="X37" i="1"/>
  <c r="AC37" i="1" s="1"/>
  <c r="AD37" i="1" s="1"/>
  <c r="X49" i="1"/>
  <c r="AC49" i="1" s="1"/>
  <c r="AD49" i="1" s="1"/>
  <c r="R49" i="1"/>
  <c r="R51" i="1"/>
  <c r="R53" i="1"/>
  <c r="X10" i="1"/>
  <c r="AC10" i="1" s="1"/>
  <c r="AD10" i="1" s="1"/>
  <c r="X14" i="1"/>
  <c r="AC14" i="1" s="1"/>
  <c r="AD14" i="1" s="1"/>
  <c r="X18" i="1"/>
  <c r="AC18" i="1" s="1"/>
  <c r="AD18" i="1" s="1"/>
  <c r="X22" i="1"/>
  <c r="AC22" i="1" s="1"/>
  <c r="AD22" i="1" s="1"/>
  <c r="X26" i="1"/>
  <c r="AC26" i="1" s="1"/>
  <c r="AD26" i="1" s="1"/>
  <c r="X30" i="1"/>
  <c r="AC30" i="1" s="1"/>
  <c r="AD30" i="1" s="1"/>
  <c r="X34" i="1"/>
  <c r="AC34" i="1" s="1"/>
  <c r="AD34" i="1" s="1"/>
  <c r="X38" i="1"/>
  <c r="AC38" i="1" s="1"/>
  <c r="AD38" i="1" s="1"/>
  <c r="X42" i="1"/>
  <c r="AC42" i="1" s="1"/>
  <c r="AD42" i="1" s="1"/>
  <c r="X46" i="1"/>
  <c r="AC46" i="1" s="1"/>
  <c r="AD46" i="1" s="1"/>
  <c r="X50" i="1"/>
  <c r="AC50" i="1" s="1"/>
  <c r="AD50" i="1" s="1"/>
  <c r="X54" i="1"/>
  <c r="AC54" i="1" s="1"/>
  <c r="AD54" i="1" s="1"/>
  <c r="X9" i="1"/>
  <c r="AC9" i="1" s="1"/>
  <c r="AD9" i="1" s="1"/>
  <c r="X21" i="1"/>
  <c r="AC21" i="1" s="1"/>
  <c r="AD21" i="1" s="1"/>
  <c r="X33" i="1"/>
  <c r="AC33" i="1" s="1"/>
  <c r="AD33" i="1" s="1"/>
  <c r="X45" i="1"/>
  <c r="AC45" i="1" s="1"/>
  <c r="AD45" i="1" s="1"/>
  <c r="Q50" i="1"/>
  <c r="U50" i="1" s="1"/>
  <c r="V50" i="1" s="1"/>
  <c r="Q52" i="1"/>
  <c r="X3" i="1"/>
  <c r="AC3" i="1" s="1"/>
  <c r="AD3" i="1" s="1"/>
  <c r="X7" i="1"/>
  <c r="AC7" i="1" s="1"/>
  <c r="AD7" i="1" s="1"/>
  <c r="X11" i="1"/>
  <c r="AC11" i="1" s="1"/>
  <c r="X15" i="1"/>
  <c r="AC15" i="1" s="1"/>
  <c r="AD15" i="1" s="1"/>
  <c r="X19" i="1"/>
  <c r="AC19" i="1" s="1"/>
  <c r="AD19" i="1" s="1"/>
  <c r="X23" i="1"/>
  <c r="AC23" i="1" s="1"/>
  <c r="AD23" i="1" s="1"/>
  <c r="X27" i="1"/>
  <c r="AC27" i="1" s="1"/>
  <c r="AD27" i="1" s="1"/>
  <c r="X31" i="1"/>
  <c r="AC31" i="1" s="1"/>
  <c r="AD31" i="1" s="1"/>
  <c r="X35" i="1"/>
  <c r="AC35" i="1" s="1"/>
  <c r="AD35" i="1" s="1"/>
  <c r="X39" i="1"/>
  <c r="AC39" i="1" s="1"/>
  <c r="AD39" i="1" s="1"/>
  <c r="X43" i="1"/>
  <c r="AC43" i="1" s="1"/>
  <c r="AD43" i="1" s="1"/>
  <c r="X47" i="1"/>
  <c r="AC47" i="1" s="1"/>
  <c r="AD47" i="1" s="1"/>
  <c r="Q53" i="1"/>
  <c r="X17" i="1"/>
  <c r="AC17" i="1" s="1"/>
  <c r="AD17" i="1" s="1"/>
  <c r="X29" i="1"/>
  <c r="AC29" i="1" s="1"/>
  <c r="AD29" i="1" s="1"/>
  <c r="X41" i="1"/>
  <c r="AC41" i="1" s="1"/>
  <c r="AD41" i="1" s="1"/>
  <c r="X53" i="1"/>
  <c r="AC53" i="1" s="1"/>
  <c r="AD53" i="1" s="1"/>
  <c r="R52" i="1"/>
  <c r="X8" i="1"/>
  <c r="AC8" i="1" s="1"/>
  <c r="AD8" i="1" s="1"/>
  <c r="X16" i="1"/>
  <c r="AC16" i="1" s="1"/>
  <c r="AD16" i="1" s="1"/>
  <c r="X20" i="1"/>
  <c r="AC20" i="1" s="1"/>
  <c r="AD20" i="1" s="1"/>
  <c r="X24" i="1"/>
  <c r="AC24" i="1" s="1"/>
  <c r="AD24" i="1" s="1"/>
  <c r="X28" i="1"/>
  <c r="AC28" i="1" s="1"/>
  <c r="AD28" i="1" s="1"/>
  <c r="X32" i="1"/>
  <c r="AC32" i="1" s="1"/>
  <c r="AD32" i="1" s="1"/>
  <c r="X36" i="1"/>
  <c r="AC36" i="1" s="1"/>
  <c r="AD36" i="1" s="1"/>
  <c r="X48" i="1"/>
  <c r="AC48" i="1" s="1"/>
  <c r="AD48" i="1" s="1"/>
  <c r="X52" i="1"/>
  <c r="AC52" i="1" s="1"/>
  <c r="AD52" i="1" s="1"/>
  <c r="AC4" i="1"/>
  <c r="AD4" i="1" s="1"/>
  <c r="AC12" i="1"/>
  <c r="AD12" i="1" s="1"/>
  <c r="AC40" i="1"/>
  <c r="AD40" i="1" s="1"/>
  <c r="AC44" i="1"/>
  <c r="AD44" i="1" s="1"/>
  <c r="AC51" i="1"/>
  <c r="AD51" i="1" s="1"/>
  <c r="H32" i="1"/>
  <c r="K32" i="1" s="1"/>
  <c r="R31" i="1"/>
  <c r="U31" i="1" s="1"/>
  <c r="V31" i="1" s="1"/>
  <c r="H36" i="1"/>
  <c r="K36" i="1" s="1"/>
  <c r="Q5" i="1"/>
  <c r="U5" i="1" s="1"/>
  <c r="V5" i="1" s="1"/>
  <c r="Q26" i="1"/>
  <c r="U26" i="1" s="1"/>
  <c r="V26" i="1" s="1"/>
  <c r="R13" i="1"/>
  <c r="R35" i="1"/>
  <c r="U35" i="1" s="1"/>
  <c r="V35" i="1" s="1"/>
  <c r="H48" i="1"/>
  <c r="K48" i="1" s="1"/>
  <c r="Q9" i="1"/>
  <c r="U9" i="1" s="1"/>
  <c r="V9" i="1" s="1"/>
  <c r="Q34" i="1"/>
  <c r="U34" i="1" s="1"/>
  <c r="V34" i="1" s="1"/>
  <c r="R18" i="1"/>
  <c r="U18" i="1" s="1"/>
  <c r="V18" i="1" s="1"/>
  <c r="R39" i="1"/>
  <c r="U39" i="1" s="1"/>
  <c r="V39" i="1" s="1"/>
  <c r="Q21" i="1"/>
  <c r="H10" i="1"/>
  <c r="K10" i="1" s="1"/>
  <c r="H20" i="1"/>
  <c r="K20" i="1" s="1"/>
  <c r="Q13" i="1"/>
  <c r="Q38" i="1"/>
  <c r="U38" i="1" s="1"/>
  <c r="V38" i="1" s="1"/>
  <c r="R22" i="1"/>
  <c r="U22" i="1" s="1"/>
  <c r="V22" i="1" s="1"/>
  <c r="R47" i="1"/>
  <c r="U47" i="1" s="1"/>
  <c r="V47" i="1" s="1"/>
  <c r="Q46" i="1"/>
  <c r="U46" i="1" s="1"/>
  <c r="V46" i="1" s="1"/>
  <c r="H24" i="1"/>
  <c r="K24" i="1" s="1"/>
  <c r="H40" i="1"/>
  <c r="K40" i="1" s="1"/>
  <c r="Q6" i="1"/>
  <c r="U6" i="1" s="1"/>
  <c r="V6" i="1" s="1"/>
  <c r="Q14" i="1"/>
  <c r="U14" i="1" s="1"/>
  <c r="V14" i="1" s="1"/>
  <c r="Q27" i="1"/>
  <c r="U27" i="1" s="1"/>
  <c r="V27" i="1" s="1"/>
  <c r="R19" i="1"/>
  <c r="U19" i="1" s="1"/>
  <c r="V19" i="1" s="1"/>
  <c r="R23" i="1"/>
  <c r="U23" i="1" s="1"/>
  <c r="V23" i="1" s="1"/>
  <c r="R28" i="1"/>
  <c r="U28" i="1" s="1"/>
  <c r="V28" i="1" s="1"/>
  <c r="R32" i="1"/>
  <c r="U32" i="1" s="1"/>
  <c r="V32" i="1" s="1"/>
  <c r="R36" i="1"/>
  <c r="U36" i="1" s="1"/>
  <c r="V36" i="1" s="1"/>
  <c r="R40" i="1"/>
  <c r="R48" i="1"/>
  <c r="U48" i="1" s="1"/>
  <c r="V48" i="1" s="1"/>
  <c r="Q17" i="1"/>
  <c r="Q30" i="1"/>
  <c r="U30" i="1" s="1"/>
  <c r="V30" i="1" s="1"/>
  <c r="H6" i="1"/>
  <c r="K6" i="1" s="1"/>
  <c r="H4" i="1"/>
  <c r="K4" i="1" s="1"/>
  <c r="H12" i="1"/>
  <c r="K12" i="1" s="1"/>
  <c r="K16" i="1"/>
  <c r="H28" i="1"/>
  <c r="K28" i="1" s="1"/>
  <c r="H44" i="1"/>
  <c r="K44" i="1" s="1"/>
  <c r="Q40" i="1"/>
  <c r="Q44" i="1"/>
  <c r="U44" i="1" s="1"/>
  <c r="V44" i="1" s="1"/>
  <c r="R16" i="1"/>
  <c r="R29" i="1"/>
  <c r="R33" i="1"/>
  <c r="R37" i="1"/>
  <c r="R45" i="1"/>
  <c r="K8" i="1"/>
  <c r="Q4" i="1"/>
  <c r="U4" i="1" s="1"/>
  <c r="V4" i="1" s="1"/>
  <c r="Q8" i="1"/>
  <c r="U8" i="1" s="1"/>
  <c r="V8" i="1" s="1"/>
  <c r="Q12" i="1"/>
  <c r="U12" i="1" s="1"/>
  <c r="V12" i="1" s="1"/>
  <c r="Q16" i="1"/>
  <c r="Q20" i="1"/>
  <c r="U20" i="1" s="1"/>
  <c r="V20" i="1" s="1"/>
  <c r="Q24" i="1"/>
  <c r="U24" i="1" s="1"/>
  <c r="V24" i="1" s="1"/>
  <c r="Q29" i="1"/>
  <c r="Q33" i="1"/>
  <c r="Q37" i="1"/>
  <c r="Q41" i="1"/>
  <c r="U41" i="1" s="1"/>
  <c r="V41" i="1" s="1"/>
  <c r="Q45" i="1"/>
  <c r="R17" i="1"/>
  <c r="R21" i="1"/>
  <c r="R25" i="1"/>
  <c r="Q25" i="1"/>
  <c r="H3" i="1"/>
  <c r="K3" i="1" s="1"/>
  <c r="H7" i="1"/>
  <c r="K7" i="1" s="1"/>
  <c r="H11" i="1"/>
  <c r="K11" i="1" s="1"/>
  <c r="H15" i="1"/>
  <c r="K15" i="1" s="1"/>
  <c r="H19" i="1"/>
  <c r="K19" i="1" s="1"/>
  <c r="H23" i="1"/>
  <c r="K23" i="1" s="1"/>
  <c r="H27" i="1"/>
  <c r="K27" i="1" s="1"/>
  <c r="H31" i="1"/>
  <c r="K31" i="1" s="1"/>
  <c r="H35" i="1"/>
  <c r="K35" i="1" s="1"/>
  <c r="H39" i="1"/>
  <c r="K39" i="1" s="1"/>
  <c r="H43" i="1"/>
  <c r="K43" i="1" s="1"/>
  <c r="H47" i="1"/>
  <c r="K47" i="1" s="1"/>
  <c r="H51" i="1"/>
  <c r="K51" i="1" s="1"/>
  <c r="H14" i="1"/>
  <c r="K14" i="1" s="1"/>
  <c r="H18" i="1"/>
  <c r="K18" i="1" s="1"/>
  <c r="H22" i="1"/>
  <c r="K22" i="1" s="1"/>
  <c r="H26" i="1"/>
  <c r="K26" i="1" s="1"/>
  <c r="H30" i="1"/>
  <c r="K30" i="1" s="1"/>
  <c r="H34" i="1"/>
  <c r="K34" i="1" s="1"/>
  <c r="H38" i="1"/>
  <c r="K38" i="1" s="1"/>
  <c r="H42" i="1"/>
  <c r="K42" i="1" s="1"/>
  <c r="H46" i="1"/>
  <c r="K46" i="1" s="1"/>
  <c r="H50" i="1"/>
  <c r="K50" i="1" s="1"/>
  <c r="U45" i="1" l="1"/>
  <c r="V45" i="1" s="1"/>
  <c r="R57" i="1"/>
  <c r="U40" i="1"/>
  <c r="V40" i="1" s="1"/>
  <c r="U16" i="1"/>
  <c r="V16" i="1" s="1"/>
  <c r="U33" i="1"/>
  <c r="V33" i="1" s="1"/>
  <c r="U53" i="1"/>
  <c r="V53" i="1" s="1"/>
  <c r="U52" i="1"/>
  <c r="V52" i="1" s="1"/>
  <c r="U37" i="1"/>
  <c r="V37" i="1" s="1"/>
  <c r="U17" i="1"/>
  <c r="V17" i="1" s="1"/>
  <c r="U21" i="1"/>
  <c r="V21" i="1" s="1"/>
  <c r="U13" i="1"/>
  <c r="V13" i="1" s="1"/>
  <c r="U49" i="1"/>
  <c r="V49" i="1" s="1"/>
  <c r="U25" i="1"/>
  <c r="V25" i="1" s="1"/>
  <c r="U29" i="1"/>
  <c r="V29" i="1" s="1"/>
  <c r="U51" i="1"/>
  <c r="V51" i="1" s="1"/>
  <c r="G2" i="1"/>
  <c r="G57" i="1" s="1"/>
  <c r="H2" i="1" l="1"/>
  <c r="Q2" i="1"/>
  <c r="X2" i="1"/>
  <c r="U2" i="1" l="1"/>
  <c r="Q57" i="1"/>
  <c r="AC2" i="1"/>
  <c r="X57" i="1"/>
  <c r="K2" i="1"/>
  <c r="K57" i="1" s="1"/>
  <c r="H57" i="1"/>
  <c r="AD2" i="1" l="1"/>
  <c r="AD57" i="1" s="1"/>
  <c r="AC57" i="1"/>
  <c r="V2" i="1"/>
  <c r="U57" i="1"/>
  <c r="V57" i="1" l="1"/>
</calcChain>
</file>

<file path=xl/sharedStrings.xml><?xml version="1.0" encoding="utf-8"?>
<sst xmlns="http://schemas.openxmlformats.org/spreadsheetml/2006/main" count="258" uniqueCount="100">
  <si>
    <t>Sr.No</t>
  </si>
  <si>
    <t>CAT</t>
  </si>
  <si>
    <t>Employee Name</t>
  </si>
  <si>
    <t>Location</t>
  </si>
  <si>
    <t>Department</t>
  </si>
  <si>
    <t>Days</t>
  </si>
  <si>
    <t>Basic</t>
  </si>
  <si>
    <t>HRA</t>
  </si>
  <si>
    <t>Telephone Allowance (Fixed)</t>
  </si>
  <si>
    <t>Medical Allowance (Fixed)</t>
  </si>
  <si>
    <t>Other Allowance (Difference)</t>
  </si>
  <si>
    <t>LTA</t>
  </si>
  <si>
    <t>Books &amp; Periodical Allowance</t>
  </si>
  <si>
    <t>Meal Allowance</t>
  </si>
  <si>
    <t>Maid Allowance</t>
  </si>
  <si>
    <t>Total (A)</t>
  </si>
  <si>
    <t>PF Contribution of employer (12%)</t>
  </si>
  <si>
    <t>PF Admin Charges (1%)</t>
  </si>
  <si>
    <t>Employer ESIC Contribution (3.25%)</t>
  </si>
  <si>
    <t>Insurance Premium</t>
  </si>
  <si>
    <t>Total (B)</t>
  </si>
  <si>
    <t>Total CTC (A+B)</t>
  </si>
  <si>
    <t>Incentive</t>
  </si>
  <si>
    <t>PF Contribution of employee (on basic)</t>
  </si>
  <si>
    <t>ESIC Contribution of employee (on gross)</t>
  </si>
  <si>
    <t>PT</t>
  </si>
  <si>
    <t>TDS</t>
  </si>
  <si>
    <t>Insurance</t>
  </si>
  <si>
    <t>Total Deduction (Employee)</t>
  </si>
  <si>
    <t>Net Salary</t>
  </si>
  <si>
    <t>ERB/FTE</t>
  </si>
  <si>
    <t>Sunil Talreja</t>
  </si>
  <si>
    <t>Indore</t>
  </si>
  <si>
    <t>Auto Loan</t>
  </si>
  <si>
    <t>Parag Dalvi</t>
  </si>
  <si>
    <t>Mumbai</t>
  </si>
  <si>
    <t>Mahesh Porwal</t>
  </si>
  <si>
    <t>Abhishek Pathak</t>
  </si>
  <si>
    <t>Surat</t>
  </si>
  <si>
    <t>Ujjal Das</t>
  </si>
  <si>
    <t>Hitesh Goswami</t>
  </si>
  <si>
    <t>Narendra Jharne</t>
  </si>
  <si>
    <t>Sandeep Patil</t>
  </si>
  <si>
    <t>Pawan Malviya</t>
  </si>
  <si>
    <t>Sachin Ashar</t>
  </si>
  <si>
    <t>Jayesh Shekhda</t>
  </si>
  <si>
    <t>Anjali Kanojiya</t>
  </si>
  <si>
    <t>Ratan Singh</t>
  </si>
  <si>
    <t>Parvesh Mehroke</t>
  </si>
  <si>
    <t>Ganesh Patil</t>
  </si>
  <si>
    <t>Deepesh Tiwari</t>
  </si>
  <si>
    <t>Jabalpur</t>
  </si>
  <si>
    <t>Vishal Agrawal</t>
  </si>
  <si>
    <t>Bhopal</t>
  </si>
  <si>
    <t>Baldev Vanecha</t>
  </si>
  <si>
    <t>Sawan Patil</t>
  </si>
  <si>
    <t>Anil Kushwah</t>
  </si>
  <si>
    <t>Chetan Khatri</t>
  </si>
  <si>
    <t>Pooja Jain</t>
  </si>
  <si>
    <t>Gwalior</t>
  </si>
  <si>
    <t>Pratibha Kale</t>
  </si>
  <si>
    <t>Vimal Sevani</t>
  </si>
  <si>
    <t>Rahul Boda</t>
  </si>
  <si>
    <t>Anisha Rathore</t>
  </si>
  <si>
    <t>Indore-MP</t>
  </si>
  <si>
    <t>Jitendra Verma</t>
  </si>
  <si>
    <t>Ayush Prajapati</t>
  </si>
  <si>
    <t>Shubham Soni</t>
  </si>
  <si>
    <t>Anirudha Yelwe</t>
  </si>
  <si>
    <t>Niki Prajapati</t>
  </si>
  <si>
    <t>Gaurav  Singh</t>
  </si>
  <si>
    <t>Vasimbhai Rahimbhai</t>
  </si>
  <si>
    <t>Gujarat</t>
  </si>
  <si>
    <t>Deepak Harisangani</t>
  </si>
  <si>
    <t>Dipesh Soni</t>
  </si>
  <si>
    <t>Gujrata</t>
  </si>
  <si>
    <t>Suhas Varekar</t>
  </si>
  <si>
    <t>Rahul yadav</t>
  </si>
  <si>
    <t>Faizan Shaikah</t>
  </si>
  <si>
    <t>Pramod Mali</t>
  </si>
  <si>
    <t>Yash Thathera</t>
  </si>
  <si>
    <t>Vishal Vaghela</t>
  </si>
  <si>
    <t>Rushiket Tambe</t>
  </si>
  <si>
    <t xml:space="preserve">Binesh Chendaval </t>
  </si>
  <si>
    <t xml:space="preserve">Vaibhav Nagar </t>
  </si>
  <si>
    <t>Gamit Sagar Kumar</t>
  </si>
  <si>
    <t>Gourav Chavan</t>
  </si>
  <si>
    <t>Parth Kher</t>
  </si>
  <si>
    <t>Ahmedabad</t>
  </si>
  <si>
    <t>Siddhartha Ranka</t>
  </si>
  <si>
    <t>Ajit Veer</t>
  </si>
  <si>
    <t>Shubham Kushwah</t>
  </si>
  <si>
    <t>Amit Poojary</t>
  </si>
  <si>
    <t>Rajasthan</t>
  </si>
  <si>
    <t>TML/FTE</t>
  </si>
  <si>
    <t xml:space="preserve">Rajat </t>
  </si>
  <si>
    <t>Ajay Yadav</t>
  </si>
  <si>
    <t>Abhishek Upadhyay</t>
  </si>
  <si>
    <t>Hitesh Dilipbhai Wani</t>
  </si>
  <si>
    <t>TDS to be Confirm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</si>
</sst>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/>
    <xf numFmtId="1" fontId="2" fillId="2" borderId="1" xfId="0" applyNumberFormat="1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1" fontId="2" fillId="4" borderId="1" xfId="0" applyNumberFormat="1" applyFont="1" applyFill="1" applyBorder="1"/>
    <xf numFmtId="0" fontId="0" fillId="0" borderId="1" xfId="0" applyBorder="1" applyAlignment="1">
      <alignment horizontal="center"/>
    </xf>
    <xf numFmtId="164" fontId="3" fillId="0" borderId="1" xfId="1" applyNumberFormat="1" applyFont="1" applyFill="1" applyBorder="1" applyAlignment="1">
      <alignment vertical="center"/>
    </xf>
    <xf numFmtId="0" fontId="0" fillId="0" borderId="1" xfId="0" applyBorder="1" applyAlignment="1">
      <alignment vertical="top"/>
    </xf>
    <xf numFmtId="164" fontId="0" fillId="0" borderId="1" xfId="1" applyNumberFormat="1" applyFont="1" applyBorder="1"/>
    <xf numFmtId="164" fontId="1" fillId="0" borderId="1" xfId="1" applyNumberFormat="1" applyFont="1" applyBorder="1"/>
    <xf numFmtId="0" fontId="0" fillId="5" borderId="1" xfId="0" applyFill="1" applyBorder="1"/>
    <xf numFmtId="0" fontId="0" fillId="5" borderId="1" xfId="0" applyFill="1" applyBorder="1" applyAlignment="1">
      <alignment vertical="top"/>
    </xf>
    <xf numFmtId="0" fontId="0" fillId="0" borderId="1" xfId="0" applyBorder="1"/>
    <xf numFmtId="164" fontId="0" fillId="0" borderId="1" xfId="1" applyNumberFormat="1" applyFont="1" applyFill="1" applyBorder="1"/>
    <xf numFmtId="43" fontId="0" fillId="0" borderId="0" xfId="0" applyNumberFormat="1"/>
    <xf numFmtId="0" fontId="4" fillId="0" borderId="0" xfId="0" applyFont="1"/>
    <xf numFmtId="164" fontId="4" fillId="0" borderId="1" xfId="0" applyNumberFormat="1" applyFont="1" applyBorder="1"/>
    <xf numFmtId="164" fontId="4" fillId="0" borderId="1" xfId="1" applyNumberFormat="1" applyFont="1" applyFill="1" applyBorder="1"/>
    <xf numFmtId="164" fontId="4" fillId="0" borderId="1" xfId="1" applyNumberFormat="1" applyFont="1" applyBorder="1"/>
    <xf numFmtId="0" fontId="4" fillId="0" borderId="1" xfId="0" applyFont="1" applyBorder="1" applyAlignment="1">
      <alignment vertical="top"/>
    </xf>
    <xf numFmtId="0" fontId="4" fillId="0" borderId="2" xfId="0" applyFont="1" applyBorder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153A-88EC-448A-9C6E-11E12BF3A056}">
  <dimension ref="A1:AE60"/>
  <sheetViews>
    <sheetView tabSelected="1" workbookViewId="0">
      <pane xSplit="5" ySplit="1" topLeftCell="U3" activePane="bottomRight" state="frozen"/>
      <selection pane="topRight" activeCell="G1" sqref="G1"/>
      <selection pane="bottomLeft" activeCell="A2" sqref="A2"/>
      <selection pane="bottomRight" sqref="A1:AF41"/>
    </sheetView>
  </sheetViews>
  <sheetFormatPr defaultRowHeight="14.5" x14ac:dyDescent="0.35"/>
  <cols>
    <col min="1" max="1" width="5.36328125" bestFit="1" customWidth="1"/>
    <col min="3" max="3" width="19" bestFit="1" customWidth="1"/>
    <col min="4" max="4" width="11.90625" customWidth="1"/>
    <col min="5" max="5" width="10.1796875" bestFit="1" customWidth="1"/>
    <col min="6" max="6" width="8.7265625" hidden="1" customWidth="1"/>
    <col min="7" max="7" width="9.7265625" hidden="1" customWidth="1"/>
    <col min="8" max="15" width="8.7265625" hidden="1" customWidth="1"/>
    <col min="16" max="16" width="9.7265625" hidden="1" customWidth="1"/>
    <col min="17" max="21" width="8.7265625" hidden="1" customWidth="1"/>
    <col min="22" max="22" width="13.81640625" hidden="1" customWidth="1"/>
    <col min="23" max="26" width="0" hidden="1" customWidth="1"/>
    <col min="28" max="28" width="0" hidden="1" customWidth="1"/>
    <col min="30" max="30" width="9.6328125" bestFit="1" customWidth="1"/>
  </cols>
  <sheetData>
    <row r="1" spans="1: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5" t="s">
        <v>29</v>
      </c>
    </row>
    <row r="2" spans="1:31" hidden="1" x14ac:dyDescent="0.35">
      <c r="A2" s="6">
        <v>1</v>
      </c>
      <c r="B2" s="7" t="s">
        <v>30</v>
      </c>
      <c r="C2" s="20" t="s">
        <v>31</v>
      </c>
      <c r="D2" s="7" t="s">
        <v>32</v>
      </c>
      <c r="E2" s="7" t="s">
        <v>33</v>
      </c>
      <c r="F2" s="6">
        <v>31</v>
      </c>
      <c r="G2" s="9">
        <f>ROUND(P2*50%,0)</f>
        <v>78134</v>
      </c>
      <c r="H2" s="9">
        <f>ROUND(G2*50%,0)</f>
        <v>39067</v>
      </c>
      <c r="I2" s="9">
        <v>1600</v>
      </c>
      <c r="J2" s="9">
        <v>1250</v>
      </c>
      <c r="K2" s="9">
        <f>ROUND(G2-H2-I2-J2-L2-M2-N2-O2,0)</f>
        <v>22017</v>
      </c>
      <c r="L2" s="9">
        <v>3500</v>
      </c>
      <c r="M2" s="9">
        <v>3500</v>
      </c>
      <c r="N2" s="9">
        <v>2200</v>
      </c>
      <c r="O2" s="9">
        <v>5000</v>
      </c>
      <c r="P2" s="9">
        <v>156268</v>
      </c>
      <c r="Q2" s="9">
        <f t="shared" ref="Q2" si="0">IF(G2&gt;15000,1800,G2*12%)</f>
        <v>1800</v>
      </c>
      <c r="R2" s="9">
        <v>150</v>
      </c>
      <c r="S2" s="9">
        <f t="shared" ref="S2:S56" si="1">IF(P2&gt;21000,0,P2*3.25%)</f>
        <v>0</v>
      </c>
      <c r="T2" s="9">
        <v>665</v>
      </c>
      <c r="U2" s="9">
        <f>SUM(Q2:T2)</f>
        <v>2615</v>
      </c>
      <c r="V2" s="9">
        <f t="shared" ref="V2:V33" si="2">P2+U2</f>
        <v>158883</v>
      </c>
      <c r="W2" s="9">
        <v>0</v>
      </c>
      <c r="X2" s="9">
        <f t="shared" ref="X2:X33" si="3">IF(G2&gt;15000,1800,G2*12%)</f>
        <v>1800</v>
      </c>
      <c r="Y2" s="9">
        <f t="shared" ref="Y2:Y33" si="4">IF(P2&gt;21000,0,P2*0.75%)</f>
        <v>0</v>
      </c>
      <c r="Z2" s="9">
        <f t="shared" ref="Z2:Z24" si="5">IF(P2&lt;10001,175,IF(P2&gt;10000,200))</f>
        <v>200</v>
      </c>
      <c r="AA2" s="9">
        <v>0</v>
      </c>
      <c r="AB2" s="9">
        <v>665</v>
      </c>
      <c r="AC2" s="9">
        <f>SUM(X2:AB2)</f>
        <v>2665</v>
      </c>
      <c r="AD2" s="9">
        <f t="shared" ref="AD2:AD33" si="6">P2-AC2+W2</f>
        <v>153603</v>
      </c>
    </row>
    <row r="3" spans="1:31" x14ac:dyDescent="0.35">
      <c r="A3" s="6">
        <f>A2+1</f>
        <v>2</v>
      </c>
      <c r="B3" s="7" t="s">
        <v>30</v>
      </c>
      <c r="C3" s="20" t="s">
        <v>34</v>
      </c>
      <c r="D3" s="7" t="s">
        <v>35</v>
      </c>
      <c r="E3" s="7" t="s">
        <v>33</v>
      </c>
      <c r="F3" s="6">
        <v>31</v>
      </c>
      <c r="G3" s="9">
        <f t="shared" ref="G3:G55" si="7">ROUND(P3*50%,0)</f>
        <v>59025</v>
      </c>
      <c r="H3" s="9">
        <f t="shared" ref="H3:H55" si="8">ROUND(G3*50%,0)</f>
        <v>29513</v>
      </c>
      <c r="I3" s="9">
        <v>1600</v>
      </c>
      <c r="J3" s="9">
        <v>1250</v>
      </c>
      <c r="K3" s="9">
        <f t="shared" ref="K3:K55" si="9">ROUND(G3-H3-I3-J3-L3-M3-N3-O3,0)</f>
        <v>12462</v>
      </c>
      <c r="L3" s="9">
        <v>3500</v>
      </c>
      <c r="M3" s="9">
        <v>3500</v>
      </c>
      <c r="N3" s="9">
        <v>2200</v>
      </c>
      <c r="O3" s="9">
        <v>5000</v>
      </c>
      <c r="P3" s="19">
        <v>118050</v>
      </c>
      <c r="Q3" s="9">
        <f t="shared" ref="Q3:Q48" si="10">IF(G3&gt;15000,1800,G3*12%)</f>
        <v>1800</v>
      </c>
      <c r="R3" s="9">
        <v>150</v>
      </c>
      <c r="S3" s="9">
        <f t="shared" si="1"/>
        <v>0</v>
      </c>
      <c r="T3" s="9">
        <v>0</v>
      </c>
      <c r="U3" s="9">
        <f t="shared" ref="U3:U56" si="11">SUM(Q3:T3)</f>
        <v>1950</v>
      </c>
      <c r="V3" s="9">
        <f t="shared" si="2"/>
        <v>120000</v>
      </c>
      <c r="W3" s="9">
        <v>0</v>
      </c>
      <c r="X3" s="9">
        <f t="shared" si="3"/>
        <v>1800</v>
      </c>
      <c r="Y3" s="9">
        <f t="shared" si="4"/>
        <v>0</v>
      </c>
      <c r="Z3" s="9">
        <f t="shared" si="5"/>
        <v>200</v>
      </c>
      <c r="AA3" s="9">
        <v>15685</v>
      </c>
      <c r="AB3" s="9">
        <v>0</v>
      </c>
      <c r="AC3" s="9">
        <f t="shared" ref="AC3:AC56" si="12">SUM(X3:AB3)</f>
        <v>17685</v>
      </c>
      <c r="AD3" s="19">
        <f t="shared" si="6"/>
        <v>100365</v>
      </c>
      <c r="AE3" t="s">
        <v>99</v>
      </c>
    </row>
    <row r="4" spans="1:31" x14ac:dyDescent="0.35">
      <c r="A4" s="6">
        <f t="shared" ref="A4:A56" si="13">A3+1</f>
        <v>3</v>
      </c>
      <c r="B4" s="7" t="s">
        <v>30</v>
      </c>
      <c r="C4" s="20" t="s">
        <v>36</v>
      </c>
      <c r="D4" s="7" t="s">
        <v>32</v>
      </c>
      <c r="E4" s="7" t="s">
        <v>33</v>
      </c>
      <c r="F4" s="6">
        <v>31</v>
      </c>
      <c r="G4" s="9">
        <f t="shared" si="7"/>
        <v>43842</v>
      </c>
      <c r="H4" s="9">
        <f t="shared" si="8"/>
        <v>21921</v>
      </c>
      <c r="I4" s="9">
        <v>1600</v>
      </c>
      <c r="J4" s="9">
        <v>1250</v>
      </c>
      <c r="K4" s="9">
        <f t="shared" si="9"/>
        <v>4871</v>
      </c>
      <c r="L4" s="9">
        <v>3500</v>
      </c>
      <c r="M4" s="9">
        <v>3500</v>
      </c>
      <c r="N4" s="9">
        <v>2200</v>
      </c>
      <c r="O4" s="9">
        <v>5000</v>
      </c>
      <c r="P4" s="9">
        <v>87683</v>
      </c>
      <c r="Q4" s="9">
        <f t="shared" si="10"/>
        <v>1800</v>
      </c>
      <c r="R4" s="9">
        <v>150</v>
      </c>
      <c r="S4" s="9">
        <f t="shared" si="1"/>
        <v>0</v>
      </c>
      <c r="T4" s="9">
        <v>367</v>
      </c>
      <c r="U4" s="9">
        <f t="shared" si="11"/>
        <v>2317</v>
      </c>
      <c r="V4" s="9">
        <f t="shared" si="2"/>
        <v>90000</v>
      </c>
      <c r="W4" s="9">
        <v>2000</v>
      </c>
      <c r="X4" s="9">
        <f t="shared" si="3"/>
        <v>1800</v>
      </c>
      <c r="Y4" s="9">
        <f t="shared" si="4"/>
        <v>0</v>
      </c>
      <c r="Z4" s="9">
        <f t="shared" si="5"/>
        <v>200</v>
      </c>
      <c r="AA4" s="9">
        <v>15474</v>
      </c>
      <c r="AB4" s="9">
        <v>367</v>
      </c>
      <c r="AC4" s="9">
        <f t="shared" si="12"/>
        <v>17841</v>
      </c>
      <c r="AD4" s="19">
        <f t="shared" si="6"/>
        <v>71842</v>
      </c>
      <c r="AE4" t="s">
        <v>99</v>
      </c>
    </row>
    <row r="5" spans="1:31" x14ac:dyDescent="0.35">
      <c r="A5" s="6">
        <f t="shared" si="13"/>
        <v>4</v>
      </c>
      <c r="B5" s="7" t="s">
        <v>30</v>
      </c>
      <c r="C5" s="20" t="s">
        <v>37</v>
      </c>
      <c r="D5" s="7" t="s">
        <v>38</v>
      </c>
      <c r="E5" s="7" t="s">
        <v>33</v>
      </c>
      <c r="F5" s="6">
        <v>31</v>
      </c>
      <c r="G5" s="9">
        <f t="shared" si="7"/>
        <v>39766</v>
      </c>
      <c r="H5" s="9">
        <f t="shared" si="8"/>
        <v>19883</v>
      </c>
      <c r="I5" s="9">
        <v>1600</v>
      </c>
      <c r="J5" s="9">
        <v>1250</v>
      </c>
      <c r="K5" s="9">
        <f t="shared" si="9"/>
        <v>2833</v>
      </c>
      <c r="L5" s="9">
        <v>3500</v>
      </c>
      <c r="M5" s="9">
        <v>3500</v>
      </c>
      <c r="N5" s="9">
        <v>2200</v>
      </c>
      <c r="O5" s="9">
        <v>5000</v>
      </c>
      <c r="P5" s="9">
        <v>79531</v>
      </c>
      <c r="Q5" s="9">
        <f t="shared" si="10"/>
        <v>1800</v>
      </c>
      <c r="R5" s="9">
        <v>150</v>
      </c>
      <c r="S5" s="9">
        <f t="shared" si="1"/>
        <v>0</v>
      </c>
      <c r="T5" s="9">
        <v>518.5</v>
      </c>
      <c r="U5" s="9">
        <f t="shared" si="11"/>
        <v>2468.5</v>
      </c>
      <c r="V5" s="9">
        <f t="shared" si="2"/>
        <v>81999.5</v>
      </c>
      <c r="W5" s="9">
        <v>5000</v>
      </c>
      <c r="X5" s="9">
        <f t="shared" si="3"/>
        <v>1800</v>
      </c>
      <c r="Y5" s="9">
        <f t="shared" si="4"/>
        <v>0</v>
      </c>
      <c r="Z5" s="9">
        <f t="shared" si="5"/>
        <v>200</v>
      </c>
      <c r="AA5" s="9">
        <v>0</v>
      </c>
      <c r="AB5" s="9">
        <v>518.5</v>
      </c>
      <c r="AC5" s="9">
        <f t="shared" si="12"/>
        <v>2518.5</v>
      </c>
      <c r="AD5" s="19">
        <f t="shared" si="6"/>
        <v>82012.5</v>
      </c>
      <c r="AE5" t="s">
        <v>99</v>
      </c>
    </row>
    <row r="6" spans="1:31" x14ac:dyDescent="0.35">
      <c r="A6" s="6">
        <f t="shared" si="13"/>
        <v>5</v>
      </c>
      <c r="B6" s="7" t="s">
        <v>30</v>
      </c>
      <c r="C6" s="20" t="s">
        <v>89</v>
      </c>
      <c r="D6" s="7" t="s">
        <v>32</v>
      </c>
      <c r="E6" s="7" t="s">
        <v>33</v>
      </c>
      <c r="F6" s="6">
        <v>31</v>
      </c>
      <c r="G6" s="9">
        <f t="shared" si="7"/>
        <v>33393</v>
      </c>
      <c r="H6" s="9">
        <f t="shared" si="8"/>
        <v>16697</v>
      </c>
      <c r="I6" s="9">
        <v>1600</v>
      </c>
      <c r="J6" s="9">
        <v>1250</v>
      </c>
      <c r="K6" s="9">
        <f t="shared" si="9"/>
        <v>8146</v>
      </c>
      <c r="L6" s="9">
        <v>0</v>
      </c>
      <c r="M6" s="9">
        <v>3500</v>
      </c>
      <c r="N6" s="9">
        <v>2200</v>
      </c>
      <c r="O6" s="9">
        <v>0</v>
      </c>
      <c r="P6" s="9">
        <v>66785</v>
      </c>
      <c r="Q6" s="9">
        <f t="shared" si="10"/>
        <v>1800</v>
      </c>
      <c r="R6" s="9">
        <v>150</v>
      </c>
      <c r="S6" s="9">
        <f t="shared" si="1"/>
        <v>0</v>
      </c>
      <c r="T6" s="9">
        <v>264.5</v>
      </c>
      <c r="U6" s="9">
        <f t="shared" si="11"/>
        <v>2214.5</v>
      </c>
      <c r="V6" s="9">
        <f t="shared" si="2"/>
        <v>68999.5</v>
      </c>
      <c r="W6" s="9">
        <v>3000</v>
      </c>
      <c r="X6" s="9">
        <f t="shared" si="3"/>
        <v>1800</v>
      </c>
      <c r="Y6" s="9">
        <f t="shared" si="4"/>
        <v>0</v>
      </c>
      <c r="Z6" s="9">
        <f t="shared" si="5"/>
        <v>200</v>
      </c>
      <c r="AA6" s="9">
        <v>0</v>
      </c>
      <c r="AB6" s="9">
        <v>264.5</v>
      </c>
      <c r="AC6" s="9">
        <f t="shared" si="12"/>
        <v>2264.5</v>
      </c>
      <c r="AD6" s="19">
        <f t="shared" si="6"/>
        <v>67520.5</v>
      </c>
      <c r="AE6" t="s">
        <v>99</v>
      </c>
    </row>
    <row r="7" spans="1:31" x14ac:dyDescent="0.35">
      <c r="A7" s="6">
        <f t="shared" si="13"/>
        <v>6</v>
      </c>
      <c r="B7" s="7" t="s">
        <v>30</v>
      </c>
      <c r="C7" s="20" t="s">
        <v>90</v>
      </c>
      <c r="D7" s="7" t="s">
        <v>35</v>
      </c>
      <c r="E7" s="7" t="s">
        <v>33</v>
      </c>
      <c r="F7" s="6">
        <v>31</v>
      </c>
      <c r="G7" s="9">
        <f t="shared" si="7"/>
        <v>30781</v>
      </c>
      <c r="H7" s="9">
        <f t="shared" si="8"/>
        <v>15391</v>
      </c>
      <c r="I7" s="9">
        <v>1600</v>
      </c>
      <c r="J7" s="9">
        <v>1250</v>
      </c>
      <c r="K7" s="9">
        <f t="shared" si="9"/>
        <v>6840</v>
      </c>
      <c r="L7" s="9">
        <v>0</v>
      </c>
      <c r="M7" s="9">
        <v>3500</v>
      </c>
      <c r="N7" s="9">
        <v>2200</v>
      </c>
      <c r="O7" s="9">
        <v>0</v>
      </c>
      <c r="P7" s="9">
        <v>61562</v>
      </c>
      <c r="Q7" s="9">
        <f t="shared" si="10"/>
        <v>1800</v>
      </c>
      <c r="R7" s="9">
        <v>150</v>
      </c>
      <c r="S7" s="9">
        <f t="shared" si="1"/>
        <v>0</v>
      </c>
      <c r="T7" s="9">
        <v>488</v>
      </c>
      <c r="U7" s="9">
        <f t="shared" si="11"/>
        <v>2438</v>
      </c>
      <c r="V7" s="9">
        <f t="shared" si="2"/>
        <v>64000</v>
      </c>
      <c r="W7" s="9">
        <v>0</v>
      </c>
      <c r="X7" s="9">
        <f t="shared" si="3"/>
        <v>1800</v>
      </c>
      <c r="Y7" s="9">
        <f t="shared" si="4"/>
        <v>0</v>
      </c>
      <c r="Z7" s="9">
        <f t="shared" si="5"/>
        <v>200</v>
      </c>
      <c r="AA7" s="9">
        <v>8416</v>
      </c>
      <c r="AB7" s="9">
        <v>488</v>
      </c>
      <c r="AC7" s="9">
        <f t="shared" si="12"/>
        <v>10904</v>
      </c>
      <c r="AD7" s="19">
        <f t="shared" si="6"/>
        <v>50658</v>
      </c>
      <c r="AE7" t="s">
        <v>99</v>
      </c>
    </row>
    <row r="8" spans="1:31" x14ac:dyDescent="0.35">
      <c r="A8" s="6">
        <f t="shared" si="13"/>
        <v>7</v>
      </c>
      <c r="B8" s="7" t="s">
        <v>30</v>
      </c>
      <c r="C8" s="20" t="s">
        <v>39</v>
      </c>
      <c r="D8" s="7" t="s">
        <v>35</v>
      </c>
      <c r="E8" s="7" t="s">
        <v>33</v>
      </c>
      <c r="F8" s="6">
        <v>31</v>
      </c>
      <c r="G8" s="9">
        <f t="shared" si="7"/>
        <v>30973</v>
      </c>
      <c r="H8" s="9">
        <f t="shared" si="8"/>
        <v>15487</v>
      </c>
      <c r="I8" s="9">
        <v>1600</v>
      </c>
      <c r="J8" s="9">
        <v>1250</v>
      </c>
      <c r="K8" s="9">
        <f t="shared" si="9"/>
        <v>6936</v>
      </c>
      <c r="L8" s="9">
        <v>0</v>
      </c>
      <c r="M8" s="9">
        <v>3500</v>
      </c>
      <c r="N8" s="9">
        <v>2200</v>
      </c>
      <c r="O8" s="9">
        <v>0</v>
      </c>
      <c r="P8" s="9">
        <v>61945.5</v>
      </c>
      <c r="Q8" s="9">
        <f t="shared" si="10"/>
        <v>1800</v>
      </c>
      <c r="R8" s="9">
        <v>150</v>
      </c>
      <c r="S8" s="9">
        <f t="shared" si="1"/>
        <v>0</v>
      </c>
      <c r="T8" s="9">
        <v>104.5</v>
      </c>
      <c r="U8" s="9">
        <f t="shared" si="11"/>
        <v>2054.5</v>
      </c>
      <c r="V8" s="9">
        <f t="shared" si="2"/>
        <v>64000</v>
      </c>
      <c r="W8" s="9">
        <v>4000</v>
      </c>
      <c r="X8" s="9">
        <f t="shared" si="3"/>
        <v>1800</v>
      </c>
      <c r="Y8" s="9">
        <f t="shared" si="4"/>
        <v>0</v>
      </c>
      <c r="Z8" s="9">
        <f t="shared" si="5"/>
        <v>200</v>
      </c>
      <c r="AA8" s="9">
        <v>0</v>
      </c>
      <c r="AB8" s="9">
        <v>104.5</v>
      </c>
      <c r="AC8" s="9">
        <f t="shared" si="12"/>
        <v>2104.5</v>
      </c>
      <c r="AD8" s="19">
        <f t="shared" si="6"/>
        <v>63841</v>
      </c>
      <c r="AE8" t="s">
        <v>99</v>
      </c>
    </row>
    <row r="9" spans="1:31" x14ac:dyDescent="0.35">
      <c r="A9" s="6">
        <f t="shared" si="13"/>
        <v>8</v>
      </c>
      <c r="B9" s="7" t="s">
        <v>30</v>
      </c>
      <c r="C9" s="20" t="s">
        <v>91</v>
      </c>
      <c r="D9" s="7" t="s">
        <v>32</v>
      </c>
      <c r="E9" s="7" t="s">
        <v>33</v>
      </c>
      <c r="F9" s="6">
        <v>31</v>
      </c>
      <c r="G9" s="9">
        <f t="shared" si="7"/>
        <v>24973</v>
      </c>
      <c r="H9" s="9">
        <f t="shared" si="8"/>
        <v>12487</v>
      </c>
      <c r="I9" s="9">
        <v>1600</v>
      </c>
      <c r="J9" s="9">
        <v>1250</v>
      </c>
      <c r="K9" s="9">
        <f t="shared" si="9"/>
        <v>3936</v>
      </c>
      <c r="L9" s="9">
        <v>0</v>
      </c>
      <c r="M9" s="9">
        <v>3500</v>
      </c>
      <c r="N9" s="9">
        <v>2200</v>
      </c>
      <c r="O9" s="9">
        <v>0</v>
      </c>
      <c r="P9" s="9">
        <v>49945.5</v>
      </c>
      <c r="Q9" s="9">
        <f t="shared" si="10"/>
        <v>1800</v>
      </c>
      <c r="R9" s="9">
        <v>150</v>
      </c>
      <c r="S9" s="9">
        <f t="shared" si="1"/>
        <v>0</v>
      </c>
      <c r="T9" s="9">
        <v>104.5</v>
      </c>
      <c r="U9" s="9">
        <f t="shared" si="11"/>
        <v>2054.5</v>
      </c>
      <c r="V9" s="9">
        <f t="shared" si="2"/>
        <v>52000</v>
      </c>
      <c r="W9" s="9">
        <v>27400</v>
      </c>
      <c r="X9" s="9">
        <f t="shared" si="3"/>
        <v>1800</v>
      </c>
      <c r="Y9" s="9">
        <f t="shared" si="4"/>
        <v>0</v>
      </c>
      <c r="Z9" s="9">
        <f t="shared" si="5"/>
        <v>200</v>
      </c>
      <c r="AA9" s="9">
        <v>0</v>
      </c>
      <c r="AB9" s="9">
        <v>104.5</v>
      </c>
      <c r="AC9" s="9">
        <f t="shared" si="12"/>
        <v>2104.5</v>
      </c>
      <c r="AD9" s="19">
        <f t="shared" si="6"/>
        <v>75241</v>
      </c>
      <c r="AE9" t="s">
        <v>99</v>
      </c>
    </row>
    <row r="10" spans="1:31" hidden="1" x14ac:dyDescent="0.35">
      <c r="A10" s="6">
        <f t="shared" si="13"/>
        <v>9</v>
      </c>
      <c r="B10" s="7" t="s">
        <v>30</v>
      </c>
      <c r="C10" s="20" t="s">
        <v>40</v>
      </c>
      <c r="D10" s="7" t="s">
        <v>38</v>
      </c>
      <c r="E10" s="7" t="s">
        <v>33</v>
      </c>
      <c r="F10" s="6">
        <v>31</v>
      </c>
      <c r="G10" s="9">
        <f t="shared" si="7"/>
        <v>16431</v>
      </c>
      <c r="H10" s="9">
        <f t="shared" si="8"/>
        <v>8216</v>
      </c>
      <c r="I10" s="9">
        <v>1600</v>
      </c>
      <c r="J10" s="9">
        <v>1250</v>
      </c>
      <c r="K10" s="9">
        <f t="shared" si="9"/>
        <v>5365</v>
      </c>
      <c r="L10" s="9">
        <v>0</v>
      </c>
      <c r="M10" s="9">
        <v>0</v>
      </c>
      <c r="N10" s="9">
        <v>0</v>
      </c>
      <c r="O10" s="9">
        <v>0</v>
      </c>
      <c r="P10" s="9">
        <v>32862</v>
      </c>
      <c r="Q10" s="9">
        <f t="shared" si="10"/>
        <v>1800</v>
      </c>
      <c r="R10" s="9">
        <v>150</v>
      </c>
      <c r="S10" s="9">
        <f t="shared" si="1"/>
        <v>0</v>
      </c>
      <c r="T10" s="9">
        <v>518.5</v>
      </c>
      <c r="U10" s="9">
        <f t="shared" si="11"/>
        <v>2468.5</v>
      </c>
      <c r="V10" s="9">
        <f t="shared" si="2"/>
        <v>35330.5</v>
      </c>
      <c r="W10" s="9">
        <v>14400</v>
      </c>
      <c r="X10" s="9">
        <f t="shared" si="3"/>
        <v>1800</v>
      </c>
      <c r="Y10" s="9">
        <f t="shared" si="4"/>
        <v>0</v>
      </c>
      <c r="Z10" s="9">
        <f t="shared" si="5"/>
        <v>200</v>
      </c>
      <c r="AA10" s="9">
        <v>0</v>
      </c>
      <c r="AB10" s="9">
        <v>518.5</v>
      </c>
      <c r="AC10" s="9">
        <f t="shared" si="12"/>
        <v>2518.5</v>
      </c>
      <c r="AD10" s="19">
        <f t="shared" si="6"/>
        <v>44743.5</v>
      </c>
    </row>
    <row r="11" spans="1:31" hidden="1" x14ac:dyDescent="0.35">
      <c r="A11" s="6">
        <f t="shared" si="13"/>
        <v>10</v>
      </c>
      <c r="B11" s="7" t="s">
        <v>30</v>
      </c>
      <c r="C11" s="20" t="s">
        <v>41</v>
      </c>
      <c r="D11" s="7" t="s">
        <v>32</v>
      </c>
      <c r="E11" s="7" t="s">
        <v>33</v>
      </c>
      <c r="F11" s="6">
        <v>31</v>
      </c>
      <c r="G11" s="9">
        <f t="shared" si="7"/>
        <v>16223</v>
      </c>
      <c r="H11" s="9">
        <f t="shared" si="8"/>
        <v>8112</v>
      </c>
      <c r="I11" s="9">
        <v>1600</v>
      </c>
      <c r="J11" s="9">
        <v>1250</v>
      </c>
      <c r="K11" s="9">
        <f t="shared" si="9"/>
        <v>5261</v>
      </c>
      <c r="L11" s="9">
        <v>0</v>
      </c>
      <c r="M11" s="9">
        <v>0</v>
      </c>
      <c r="N11" s="9">
        <v>0</v>
      </c>
      <c r="O11" s="9">
        <v>0</v>
      </c>
      <c r="P11" s="9">
        <v>32445.5</v>
      </c>
      <c r="Q11" s="9">
        <f t="shared" si="10"/>
        <v>1800</v>
      </c>
      <c r="R11" s="9">
        <v>150</v>
      </c>
      <c r="S11" s="9">
        <f t="shared" si="1"/>
        <v>0</v>
      </c>
      <c r="T11" s="9">
        <v>104.5</v>
      </c>
      <c r="U11" s="9">
        <f t="shared" si="11"/>
        <v>2054.5</v>
      </c>
      <c r="V11" s="9">
        <f t="shared" si="2"/>
        <v>34500</v>
      </c>
      <c r="W11" s="9">
        <v>28300</v>
      </c>
      <c r="X11" s="9">
        <f t="shared" si="3"/>
        <v>1800</v>
      </c>
      <c r="Y11" s="9">
        <f t="shared" si="4"/>
        <v>0</v>
      </c>
      <c r="Z11" s="9">
        <f t="shared" si="5"/>
        <v>200</v>
      </c>
      <c r="AA11" s="9">
        <v>0</v>
      </c>
      <c r="AB11" s="9">
        <v>104.5</v>
      </c>
      <c r="AC11" s="9">
        <f t="shared" si="12"/>
        <v>2104.5</v>
      </c>
      <c r="AD11" s="19">
        <v>58641</v>
      </c>
    </row>
    <row r="12" spans="1:31" hidden="1" x14ac:dyDescent="0.35">
      <c r="A12" s="6">
        <f t="shared" si="13"/>
        <v>11</v>
      </c>
      <c r="B12" s="7" t="s">
        <v>30</v>
      </c>
      <c r="C12" s="20" t="s">
        <v>42</v>
      </c>
      <c r="D12" s="7" t="s">
        <v>35</v>
      </c>
      <c r="E12" s="7" t="s">
        <v>33</v>
      </c>
      <c r="F12" s="6">
        <v>31</v>
      </c>
      <c r="G12" s="9">
        <f t="shared" si="7"/>
        <v>15279</v>
      </c>
      <c r="H12" s="9">
        <f t="shared" si="8"/>
        <v>7640</v>
      </c>
      <c r="I12" s="9">
        <v>1600</v>
      </c>
      <c r="J12" s="9">
        <v>1250</v>
      </c>
      <c r="K12" s="9">
        <f t="shared" si="9"/>
        <v>4789</v>
      </c>
      <c r="L12" s="9">
        <v>0</v>
      </c>
      <c r="M12" s="9">
        <v>0</v>
      </c>
      <c r="N12" s="9">
        <v>0</v>
      </c>
      <c r="O12" s="9">
        <v>0</v>
      </c>
      <c r="P12" s="9">
        <v>30557</v>
      </c>
      <c r="Q12" s="9">
        <f t="shared" si="10"/>
        <v>1800</v>
      </c>
      <c r="R12" s="9">
        <v>150</v>
      </c>
      <c r="S12" s="9">
        <f t="shared" si="1"/>
        <v>0</v>
      </c>
      <c r="T12" s="9">
        <v>293</v>
      </c>
      <c r="U12" s="9">
        <f t="shared" si="11"/>
        <v>2243</v>
      </c>
      <c r="V12" s="9">
        <f t="shared" si="2"/>
        <v>32800</v>
      </c>
      <c r="W12" s="9">
        <v>3000</v>
      </c>
      <c r="X12" s="9">
        <f t="shared" si="3"/>
        <v>1800</v>
      </c>
      <c r="Y12" s="9">
        <f t="shared" si="4"/>
        <v>0</v>
      </c>
      <c r="Z12" s="9">
        <f t="shared" si="5"/>
        <v>200</v>
      </c>
      <c r="AA12" s="9">
        <v>0</v>
      </c>
      <c r="AB12" s="9">
        <v>293</v>
      </c>
      <c r="AC12" s="9">
        <f t="shared" si="12"/>
        <v>2293</v>
      </c>
      <c r="AD12" s="19">
        <f t="shared" si="6"/>
        <v>31264</v>
      </c>
    </row>
    <row r="13" spans="1:31" hidden="1" x14ac:dyDescent="0.35">
      <c r="A13" s="6">
        <f t="shared" si="13"/>
        <v>12</v>
      </c>
      <c r="B13" s="7" t="s">
        <v>30</v>
      </c>
      <c r="C13" s="20" t="s">
        <v>43</v>
      </c>
      <c r="D13" s="7" t="s">
        <v>35</v>
      </c>
      <c r="E13" s="7" t="s">
        <v>33</v>
      </c>
      <c r="F13" s="6">
        <v>31</v>
      </c>
      <c r="G13" s="9">
        <f t="shared" si="7"/>
        <v>14886</v>
      </c>
      <c r="H13" s="9">
        <f t="shared" si="8"/>
        <v>7443</v>
      </c>
      <c r="I13" s="9">
        <v>1600</v>
      </c>
      <c r="J13" s="9">
        <v>1250</v>
      </c>
      <c r="K13" s="9">
        <f t="shared" si="9"/>
        <v>4593</v>
      </c>
      <c r="L13" s="9">
        <v>0</v>
      </c>
      <c r="M13" s="9">
        <v>0</v>
      </c>
      <c r="N13" s="9">
        <v>0</v>
      </c>
      <c r="O13" s="9">
        <v>0</v>
      </c>
      <c r="P13" s="9">
        <v>29772</v>
      </c>
      <c r="Q13" s="9">
        <f t="shared" si="10"/>
        <v>1786.32</v>
      </c>
      <c r="R13" s="9">
        <f>ROUND(G13*1%,0)</f>
        <v>149</v>
      </c>
      <c r="S13" s="9">
        <f t="shared" si="1"/>
        <v>0</v>
      </c>
      <c r="T13" s="9">
        <v>293</v>
      </c>
      <c r="U13" s="9">
        <f t="shared" si="11"/>
        <v>2228.3199999999997</v>
      </c>
      <c r="V13" s="9">
        <f t="shared" si="2"/>
        <v>32000.32</v>
      </c>
      <c r="W13" s="9">
        <v>18000</v>
      </c>
      <c r="X13" s="9">
        <f t="shared" si="3"/>
        <v>1786.32</v>
      </c>
      <c r="Y13" s="9">
        <f t="shared" si="4"/>
        <v>0</v>
      </c>
      <c r="Z13" s="9">
        <f t="shared" si="5"/>
        <v>200</v>
      </c>
      <c r="AA13" s="9">
        <v>0</v>
      </c>
      <c r="AB13" s="9">
        <v>293</v>
      </c>
      <c r="AC13" s="9">
        <f t="shared" si="12"/>
        <v>2279.3199999999997</v>
      </c>
      <c r="AD13" s="19">
        <f t="shared" si="6"/>
        <v>45492.68</v>
      </c>
    </row>
    <row r="14" spans="1:31" hidden="1" x14ac:dyDescent="0.35">
      <c r="A14" s="6">
        <f t="shared" si="13"/>
        <v>13</v>
      </c>
      <c r="B14" s="7" t="s">
        <v>30</v>
      </c>
      <c r="C14" s="20" t="s">
        <v>44</v>
      </c>
      <c r="D14" s="7" t="s">
        <v>35</v>
      </c>
      <c r="E14" s="7" t="s">
        <v>33</v>
      </c>
      <c r="F14" s="6">
        <v>31</v>
      </c>
      <c r="G14" s="9">
        <f t="shared" si="7"/>
        <v>14645</v>
      </c>
      <c r="H14" s="9">
        <f t="shared" si="8"/>
        <v>7323</v>
      </c>
      <c r="I14" s="9">
        <v>1600</v>
      </c>
      <c r="J14" s="9">
        <v>1250</v>
      </c>
      <c r="K14" s="9">
        <f t="shared" si="9"/>
        <v>4472</v>
      </c>
      <c r="L14" s="9">
        <v>0</v>
      </c>
      <c r="M14" s="9">
        <v>0</v>
      </c>
      <c r="N14" s="9">
        <v>0</v>
      </c>
      <c r="O14" s="9">
        <v>0</v>
      </c>
      <c r="P14" s="9">
        <v>29290</v>
      </c>
      <c r="Q14" s="9">
        <f t="shared" si="10"/>
        <v>1757.3999999999999</v>
      </c>
      <c r="R14" s="9">
        <f>ROUND(G14*1%,0)</f>
        <v>146</v>
      </c>
      <c r="S14" s="9">
        <f t="shared" si="1"/>
        <v>0</v>
      </c>
      <c r="T14" s="9">
        <v>807</v>
      </c>
      <c r="U14" s="9">
        <f t="shared" si="11"/>
        <v>2710.3999999999996</v>
      </c>
      <c r="V14" s="9">
        <f t="shared" si="2"/>
        <v>32000.400000000001</v>
      </c>
      <c r="W14" s="9">
        <v>18000</v>
      </c>
      <c r="X14" s="9">
        <f t="shared" si="3"/>
        <v>1757.3999999999999</v>
      </c>
      <c r="Y14" s="9">
        <f t="shared" si="4"/>
        <v>0</v>
      </c>
      <c r="Z14" s="9">
        <f t="shared" si="5"/>
        <v>200</v>
      </c>
      <c r="AA14" s="9">
        <v>0</v>
      </c>
      <c r="AB14" s="9">
        <v>807</v>
      </c>
      <c r="AC14" s="9">
        <f t="shared" si="12"/>
        <v>2764.3999999999996</v>
      </c>
      <c r="AD14" s="19">
        <f t="shared" si="6"/>
        <v>44525.599999999999</v>
      </c>
    </row>
    <row r="15" spans="1:31" hidden="1" x14ac:dyDescent="0.35">
      <c r="A15" s="6">
        <f t="shared" si="13"/>
        <v>14</v>
      </c>
      <c r="B15" s="7" t="s">
        <v>30</v>
      </c>
      <c r="C15" s="20" t="s">
        <v>45</v>
      </c>
      <c r="D15" s="7" t="s">
        <v>38</v>
      </c>
      <c r="E15" s="7" t="s">
        <v>33</v>
      </c>
      <c r="F15" s="6">
        <v>31</v>
      </c>
      <c r="G15" s="9">
        <f t="shared" si="7"/>
        <v>15025</v>
      </c>
      <c r="H15" s="9">
        <f t="shared" si="8"/>
        <v>7513</v>
      </c>
      <c r="I15" s="9">
        <v>1600</v>
      </c>
      <c r="J15" s="9">
        <v>1250</v>
      </c>
      <c r="K15" s="9">
        <f t="shared" si="9"/>
        <v>4662</v>
      </c>
      <c r="L15" s="9">
        <v>0</v>
      </c>
      <c r="M15" s="9">
        <v>0</v>
      </c>
      <c r="N15" s="9">
        <v>0</v>
      </c>
      <c r="O15" s="9">
        <v>0</v>
      </c>
      <c r="P15" s="9">
        <v>30050</v>
      </c>
      <c r="Q15" s="9">
        <f t="shared" si="10"/>
        <v>1800</v>
      </c>
      <c r="R15" s="9">
        <v>150</v>
      </c>
      <c r="S15" s="9">
        <f t="shared" si="1"/>
        <v>0</v>
      </c>
      <c r="T15" s="9">
        <v>0</v>
      </c>
      <c r="U15" s="9">
        <f t="shared" si="11"/>
        <v>1950</v>
      </c>
      <c r="V15" s="9">
        <f t="shared" si="2"/>
        <v>32000</v>
      </c>
      <c r="W15" s="9">
        <v>10800</v>
      </c>
      <c r="X15" s="9">
        <f t="shared" si="3"/>
        <v>1800</v>
      </c>
      <c r="Y15" s="9">
        <f t="shared" si="4"/>
        <v>0</v>
      </c>
      <c r="Z15" s="9">
        <f t="shared" si="5"/>
        <v>200</v>
      </c>
      <c r="AA15" s="9">
        <v>0</v>
      </c>
      <c r="AB15" s="9">
        <v>0</v>
      </c>
      <c r="AC15" s="9">
        <f t="shared" si="12"/>
        <v>2000</v>
      </c>
      <c r="AD15" s="19">
        <f t="shared" si="6"/>
        <v>38850</v>
      </c>
    </row>
    <row r="16" spans="1:31" hidden="1" x14ac:dyDescent="0.35">
      <c r="A16" s="6">
        <f t="shared" si="13"/>
        <v>15</v>
      </c>
      <c r="B16" s="7" t="s">
        <v>30</v>
      </c>
      <c r="C16" s="20" t="s">
        <v>46</v>
      </c>
      <c r="D16" s="7" t="s">
        <v>35</v>
      </c>
      <c r="E16" s="7" t="s">
        <v>33</v>
      </c>
      <c r="F16" s="6">
        <v>31</v>
      </c>
      <c r="G16" s="9">
        <f t="shared" si="7"/>
        <v>13961</v>
      </c>
      <c r="H16" s="9">
        <f t="shared" si="8"/>
        <v>6981</v>
      </c>
      <c r="I16" s="9">
        <v>1600</v>
      </c>
      <c r="J16" s="9">
        <v>1250</v>
      </c>
      <c r="K16" s="9">
        <f t="shared" si="9"/>
        <v>4130</v>
      </c>
      <c r="L16" s="9">
        <v>0</v>
      </c>
      <c r="M16" s="9">
        <v>0</v>
      </c>
      <c r="N16" s="9">
        <v>0</v>
      </c>
      <c r="O16" s="9">
        <v>0</v>
      </c>
      <c r="P16" s="9">
        <v>27921</v>
      </c>
      <c r="Q16" s="9">
        <f t="shared" si="10"/>
        <v>1675.32</v>
      </c>
      <c r="R16" s="9">
        <f t="shared" ref="R16:R40" si="14">ROUND(G16*1%,0)</f>
        <v>140</v>
      </c>
      <c r="S16" s="9">
        <f t="shared" si="1"/>
        <v>0</v>
      </c>
      <c r="T16" s="9">
        <v>264.5</v>
      </c>
      <c r="U16" s="9">
        <f t="shared" si="11"/>
        <v>2079.8199999999997</v>
      </c>
      <c r="V16" s="9">
        <f t="shared" si="2"/>
        <v>30000.82</v>
      </c>
      <c r="W16" s="9">
        <v>0</v>
      </c>
      <c r="X16" s="9">
        <f t="shared" si="3"/>
        <v>1675.32</v>
      </c>
      <c r="Y16" s="9">
        <f t="shared" si="4"/>
        <v>0</v>
      </c>
      <c r="Z16" s="9">
        <f t="shared" si="5"/>
        <v>200</v>
      </c>
      <c r="AA16" s="9">
        <v>0</v>
      </c>
      <c r="AB16" s="9">
        <v>264.5</v>
      </c>
      <c r="AC16" s="9">
        <f t="shared" si="12"/>
        <v>2139.8199999999997</v>
      </c>
      <c r="AD16" s="19">
        <f t="shared" si="6"/>
        <v>25781.18</v>
      </c>
    </row>
    <row r="17" spans="1:30" hidden="1" x14ac:dyDescent="0.35">
      <c r="A17" s="6">
        <f t="shared" si="13"/>
        <v>16</v>
      </c>
      <c r="B17" s="7" t="s">
        <v>30</v>
      </c>
      <c r="C17" s="20" t="s">
        <v>47</v>
      </c>
      <c r="D17" s="7" t="s">
        <v>35</v>
      </c>
      <c r="E17" s="7" t="s">
        <v>33</v>
      </c>
      <c r="F17" s="6">
        <v>31</v>
      </c>
      <c r="G17" s="9">
        <f t="shared" si="7"/>
        <v>13772</v>
      </c>
      <c r="H17" s="9">
        <f t="shared" si="8"/>
        <v>6886</v>
      </c>
      <c r="I17" s="9">
        <v>1600</v>
      </c>
      <c r="J17" s="9">
        <v>1250</v>
      </c>
      <c r="K17" s="9">
        <f t="shared" si="9"/>
        <v>4036</v>
      </c>
      <c r="L17" s="9">
        <v>0</v>
      </c>
      <c r="M17" s="9">
        <v>0</v>
      </c>
      <c r="N17" s="9">
        <v>0</v>
      </c>
      <c r="O17" s="9">
        <v>0</v>
      </c>
      <c r="P17" s="9">
        <v>27544</v>
      </c>
      <c r="Q17" s="9">
        <f t="shared" si="10"/>
        <v>1652.6399999999999</v>
      </c>
      <c r="R17" s="9">
        <f t="shared" si="14"/>
        <v>138</v>
      </c>
      <c r="S17" s="9">
        <f t="shared" si="1"/>
        <v>0</v>
      </c>
      <c r="T17" s="9">
        <v>665</v>
      </c>
      <c r="U17" s="9">
        <f t="shared" si="11"/>
        <v>2455.64</v>
      </c>
      <c r="V17" s="9">
        <f t="shared" si="2"/>
        <v>29999.64</v>
      </c>
      <c r="W17" s="9">
        <v>3000</v>
      </c>
      <c r="X17" s="9">
        <f t="shared" si="3"/>
        <v>1652.6399999999999</v>
      </c>
      <c r="Y17" s="9">
        <f t="shared" si="4"/>
        <v>0</v>
      </c>
      <c r="Z17" s="9">
        <f t="shared" si="5"/>
        <v>200</v>
      </c>
      <c r="AA17" s="9">
        <v>0</v>
      </c>
      <c r="AB17" s="9">
        <v>665</v>
      </c>
      <c r="AC17" s="9">
        <f t="shared" si="12"/>
        <v>2517.64</v>
      </c>
      <c r="AD17" s="19">
        <f t="shared" si="6"/>
        <v>28026.36</v>
      </c>
    </row>
    <row r="18" spans="1:30" hidden="1" x14ac:dyDescent="0.35">
      <c r="A18" s="6">
        <f t="shared" si="13"/>
        <v>17</v>
      </c>
      <c r="B18" s="7" t="s">
        <v>30</v>
      </c>
      <c r="C18" s="20" t="s">
        <v>48</v>
      </c>
      <c r="D18" s="7" t="s">
        <v>35</v>
      </c>
      <c r="E18" s="7" t="s">
        <v>33</v>
      </c>
      <c r="F18" s="6">
        <v>31</v>
      </c>
      <c r="G18" s="9">
        <f t="shared" si="7"/>
        <v>13772</v>
      </c>
      <c r="H18" s="9">
        <f t="shared" si="8"/>
        <v>6886</v>
      </c>
      <c r="I18" s="9">
        <v>1600</v>
      </c>
      <c r="J18" s="9">
        <v>1250</v>
      </c>
      <c r="K18" s="9">
        <f t="shared" si="9"/>
        <v>4036</v>
      </c>
      <c r="L18" s="9">
        <v>0</v>
      </c>
      <c r="M18" s="9">
        <v>0</v>
      </c>
      <c r="N18" s="9">
        <v>0</v>
      </c>
      <c r="O18" s="9">
        <v>0</v>
      </c>
      <c r="P18" s="9">
        <v>27544</v>
      </c>
      <c r="Q18" s="9">
        <f t="shared" si="10"/>
        <v>1652.6399999999999</v>
      </c>
      <c r="R18" s="9">
        <f t="shared" si="14"/>
        <v>138</v>
      </c>
      <c r="S18" s="9">
        <f t="shared" si="1"/>
        <v>0</v>
      </c>
      <c r="T18" s="9">
        <v>665</v>
      </c>
      <c r="U18" s="9">
        <f t="shared" si="11"/>
        <v>2455.64</v>
      </c>
      <c r="V18" s="9">
        <f t="shared" si="2"/>
        <v>29999.64</v>
      </c>
      <c r="W18" s="9">
        <v>3500</v>
      </c>
      <c r="X18" s="9">
        <f t="shared" si="3"/>
        <v>1652.6399999999999</v>
      </c>
      <c r="Y18" s="9">
        <f t="shared" si="4"/>
        <v>0</v>
      </c>
      <c r="Z18" s="9">
        <f t="shared" si="5"/>
        <v>200</v>
      </c>
      <c r="AA18" s="9">
        <v>0</v>
      </c>
      <c r="AB18" s="9">
        <v>665</v>
      </c>
      <c r="AC18" s="9">
        <f t="shared" si="12"/>
        <v>2517.64</v>
      </c>
      <c r="AD18" s="19">
        <f t="shared" si="6"/>
        <v>28526.36</v>
      </c>
    </row>
    <row r="19" spans="1:30" hidden="1" x14ac:dyDescent="0.35">
      <c r="A19" s="6">
        <f t="shared" si="13"/>
        <v>18</v>
      </c>
      <c r="B19" s="7" t="s">
        <v>30</v>
      </c>
      <c r="C19" s="20" t="s">
        <v>49</v>
      </c>
      <c r="D19" s="7" t="s">
        <v>35</v>
      </c>
      <c r="E19" s="7" t="s">
        <v>33</v>
      </c>
      <c r="F19" s="6">
        <v>31</v>
      </c>
      <c r="G19" s="9">
        <f t="shared" si="7"/>
        <v>13478</v>
      </c>
      <c r="H19" s="9">
        <f t="shared" si="8"/>
        <v>6739</v>
      </c>
      <c r="I19" s="9">
        <v>1600</v>
      </c>
      <c r="J19" s="9">
        <v>1250</v>
      </c>
      <c r="K19" s="9">
        <f t="shared" si="9"/>
        <v>3889</v>
      </c>
      <c r="L19" s="9">
        <v>0</v>
      </c>
      <c r="M19" s="9">
        <v>0</v>
      </c>
      <c r="N19" s="9">
        <v>0</v>
      </c>
      <c r="O19" s="9">
        <v>0</v>
      </c>
      <c r="P19" s="9">
        <v>26955</v>
      </c>
      <c r="Q19" s="9">
        <f t="shared" si="10"/>
        <v>1617.36</v>
      </c>
      <c r="R19" s="9">
        <f t="shared" si="14"/>
        <v>135</v>
      </c>
      <c r="S19" s="9">
        <f t="shared" si="1"/>
        <v>0</v>
      </c>
      <c r="T19" s="9">
        <v>293</v>
      </c>
      <c r="U19" s="9">
        <f t="shared" si="11"/>
        <v>2045.36</v>
      </c>
      <c r="V19" s="9">
        <f t="shared" si="2"/>
        <v>29000.36</v>
      </c>
      <c r="W19" s="9">
        <v>3000</v>
      </c>
      <c r="X19" s="9">
        <f t="shared" si="3"/>
        <v>1617.36</v>
      </c>
      <c r="Y19" s="9">
        <f t="shared" si="4"/>
        <v>0</v>
      </c>
      <c r="Z19" s="9">
        <f t="shared" si="5"/>
        <v>200</v>
      </c>
      <c r="AA19" s="9">
        <v>0</v>
      </c>
      <c r="AB19" s="9">
        <v>293</v>
      </c>
      <c r="AC19" s="9">
        <f t="shared" si="12"/>
        <v>2110.3599999999997</v>
      </c>
      <c r="AD19" s="19">
        <f t="shared" si="6"/>
        <v>27844.639999999999</v>
      </c>
    </row>
    <row r="20" spans="1:30" hidden="1" x14ac:dyDescent="0.35">
      <c r="A20" s="6">
        <f t="shared" si="13"/>
        <v>19</v>
      </c>
      <c r="B20" s="7" t="s">
        <v>30</v>
      </c>
      <c r="C20" s="20" t="s">
        <v>50</v>
      </c>
      <c r="D20" s="7" t="s">
        <v>51</v>
      </c>
      <c r="E20" s="7" t="s">
        <v>33</v>
      </c>
      <c r="F20" s="6">
        <v>31</v>
      </c>
      <c r="G20" s="9">
        <f t="shared" si="7"/>
        <v>13022</v>
      </c>
      <c r="H20" s="9">
        <f t="shared" si="8"/>
        <v>6511</v>
      </c>
      <c r="I20" s="9">
        <v>1600</v>
      </c>
      <c r="J20" s="9">
        <v>1250</v>
      </c>
      <c r="K20" s="9">
        <f t="shared" si="9"/>
        <v>3661</v>
      </c>
      <c r="L20" s="9">
        <v>0</v>
      </c>
      <c r="M20" s="9">
        <v>0</v>
      </c>
      <c r="N20" s="9">
        <v>0</v>
      </c>
      <c r="O20" s="9">
        <v>0</v>
      </c>
      <c r="P20" s="9">
        <v>26043</v>
      </c>
      <c r="Q20" s="9">
        <f t="shared" si="10"/>
        <v>1562.6399999999999</v>
      </c>
      <c r="R20" s="9">
        <f t="shared" si="14"/>
        <v>130</v>
      </c>
      <c r="S20" s="9">
        <f t="shared" si="1"/>
        <v>0</v>
      </c>
      <c r="T20" s="9">
        <v>264.5</v>
      </c>
      <c r="U20" s="9">
        <f t="shared" si="11"/>
        <v>1957.1399999999999</v>
      </c>
      <c r="V20" s="9">
        <f t="shared" si="2"/>
        <v>28000.14</v>
      </c>
      <c r="W20" s="9">
        <v>2500</v>
      </c>
      <c r="X20" s="9">
        <f t="shared" si="3"/>
        <v>1562.6399999999999</v>
      </c>
      <c r="Y20" s="9">
        <f t="shared" si="4"/>
        <v>0</v>
      </c>
      <c r="Z20" s="9">
        <f t="shared" si="5"/>
        <v>200</v>
      </c>
      <c r="AA20" s="9">
        <v>0</v>
      </c>
      <c r="AB20" s="9">
        <v>264.5</v>
      </c>
      <c r="AC20" s="9">
        <f t="shared" si="12"/>
        <v>2027.1399999999999</v>
      </c>
      <c r="AD20" s="19">
        <f t="shared" si="6"/>
        <v>26515.86</v>
      </c>
    </row>
    <row r="21" spans="1:30" hidden="1" x14ac:dyDescent="0.35">
      <c r="A21" s="6">
        <f t="shared" si="13"/>
        <v>20</v>
      </c>
      <c r="B21" s="7" t="s">
        <v>30</v>
      </c>
      <c r="C21" s="20" t="s">
        <v>52</v>
      </c>
      <c r="D21" s="7" t="s">
        <v>53</v>
      </c>
      <c r="E21" s="7" t="s">
        <v>33</v>
      </c>
      <c r="F21" s="6">
        <v>31</v>
      </c>
      <c r="G21" s="9">
        <f t="shared" si="7"/>
        <v>11963</v>
      </c>
      <c r="H21" s="9">
        <f t="shared" si="8"/>
        <v>5982</v>
      </c>
      <c r="I21" s="9">
        <v>1600</v>
      </c>
      <c r="J21" s="9">
        <v>1250</v>
      </c>
      <c r="K21" s="9">
        <f t="shared" si="9"/>
        <v>3131</v>
      </c>
      <c r="L21" s="9">
        <v>0</v>
      </c>
      <c r="M21" s="9">
        <v>0</v>
      </c>
      <c r="N21" s="9">
        <v>0</v>
      </c>
      <c r="O21" s="9">
        <v>0</v>
      </c>
      <c r="P21" s="9">
        <v>23926</v>
      </c>
      <c r="Q21" s="9">
        <f t="shared" si="10"/>
        <v>1435.56</v>
      </c>
      <c r="R21" s="9">
        <f t="shared" si="14"/>
        <v>120</v>
      </c>
      <c r="S21" s="9">
        <f t="shared" si="1"/>
        <v>0</v>
      </c>
      <c r="T21" s="9">
        <v>518.5</v>
      </c>
      <c r="U21" s="9">
        <f t="shared" si="11"/>
        <v>2074.06</v>
      </c>
      <c r="V21" s="9">
        <f t="shared" si="2"/>
        <v>26000.06</v>
      </c>
      <c r="W21" s="9">
        <v>16400</v>
      </c>
      <c r="X21" s="9">
        <f t="shared" si="3"/>
        <v>1435.56</v>
      </c>
      <c r="Y21" s="9">
        <f t="shared" si="4"/>
        <v>0</v>
      </c>
      <c r="Z21" s="9">
        <f t="shared" si="5"/>
        <v>200</v>
      </c>
      <c r="AA21" s="9">
        <v>0</v>
      </c>
      <c r="AB21" s="9">
        <v>518.5</v>
      </c>
      <c r="AC21" s="9">
        <f t="shared" si="12"/>
        <v>2154.06</v>
      </c>
      <c r="AD21" s="19">
        <f t="shared" si="6"/>
        <v>38171.94</v>
      </c>
    </row>
    <row r="22" spans="1:30" hidden="1" x14ac:dyDescent="0.35">
      <c r="A22" s="6">
        <f t="shared" si="13"/>
        <v>21</v>
      </c>
      <c r="B22" s="7" t="s">
        <v>30</v>
      </c>
      <c r="C22" s="20" t="s">
        <v>54</v>
      </c>
      <c r="D22" s="7" t="s">
        <v>38</v>
      </c>
      <c r="E22" s="7" t="s">
        <v>33</v>
      </c>
      <c r="F22" s="6">
        <v>31</v>
      </c>
      <c r="G22" s="9">
        <f t="shared" si="7"/>
        <v>11737</v>
      </c>
      <c r="H22" s="9">
        <f t="shared" si="8"/>
        <v>5869</v>
      </c>
      <c r="I22" s="9">
        <v>1600</v>
      </c>
      <c r="J22" s="9">
        <v>1250</v>
      </c>
      <c r="K22" s="9">
        <f t="shared" si="9"/>
        <v>3018</v>
      </c>
      <c r="L22" s="9">
        <v>0</v>
      </c>
      <c r="M22" s="9">
        <v>0</v>
      </c>
      <c r="N22" s="9">
        <v>0</v>
      </c>
      <c r="O22" s="9">
        <v>0</v>
      </c>
      <c r="P22" s="9">
        <v>23474</v>
      </c>
      <c r="Q22" s="9">
        <f t="shared" si="10"/>
        <v>1408.44</v>
      </c>
      <c r="R22" s="9">
        <f t="shared" si="14"/>
        <v>117</v>
      </c>
      <c r="S22" s="9">
        <f t="shared" si="1"/>
        <v>0</v>
      </c>
      <c r="T22" s="9">
        <v>0</v>
      </c>
      <c r="U22" s="9">
        <f t="shared" si="11"/>
        <v>1525.44</v>
      </c>
      <c r="V22" s="9">
        <f t="shared" si="2"/>
        <v>24999.439999999999</v>
      </c>
      <c r="W22" s="9">
        <v>12200</v>
      </c>
      <c r="X22" s="9">
        <f t="shared" si="3"/>
        <v>1408.44</v>
      </c>
      <c r="Y22" s="9">
        <f t="shared" si="4"/>
        <v>0</v>
      </c>
      <c r="Z22" s="9">
        <f t="shared" si="5"/>
        <v>200</v>
      </c>
      <c r="AA22" s="9">
        <v>0</v>
      </c>
      <c r="AB22" s="9">
        <v>0</v>
      </c>
      <c r="AC22" s="9">
        <f t="shared" si="12"/>
        <v>1608.44</v>
      </c>
      <c r="AD22" s="19">
        <f t="shared" si="6"/>
        <v>34065.56</v>
      </c>
    </row>
    <row r="23" spans="1:30" hidden="1" x14ac:dyDescent="0.35">
      <c r="A23" s="6">
        <f t="shared" si="13"/>
        <v>22</v>
      </c>
      <c r="B23" s="7" t="s">
        <v>30</v>
      </c>
      <c r="C23" s="20" t="s">
        <v>55</v>
      </c>
      <c r="D23" s="7" t="s">
        <v>32</v>
      </c>
      <c r="E23" s="7" t="s">
        <v>33</v>
      </c>
      <c r="F23" s="6">
        <v>31</v>
      </c>
      <c r="G23" s="9">
        <f t="shared" si="7"/>
        <v>11560</v>
      </c>
      <c r="H23" s="9">
        <f t="shared" si="8"/>
        <v>5780</v>
      </c>
      <c r="I23" s="9">
        <v>1600</v>
      </c>
      <c r="J23" s="9">
        <v>1250</v>
      </c>
      <c r="K23" s="9">
        <f t="shared" si="9"/>
        <v>2930</v>
      </c>
      <c r="L23" s="9">
        <v>0</v>
      </c>
      <c r="M23" s="9">
        <v>0</v>
      </c>
      <c r="N23" s="9">
        <v>0</v>
      </c>
      <c r="O23" s="9">
        <v>0</v>
      </c>
      <c r="P23" s="9">
        <v>23120</v>
      </c>
      <c r="Q23" s="9">
        <f t="shared" si="10"/>
        <v>1387.2</v>
      </c>
      <c r="R23" s="9">
        <f t="shared" si="14"/>
        <v>116</v>
      </c>
      <c r="S23" s="9">
        <f t="shared" si="1"/>
        <v>0</v>
      </c>
      <c r="T23" s="9">
        <v>377</v>
      </c>
      <c r="U23" s="9">
        <f t="shared" si="11"/>
        <v>1880.2</v>
      </c>
      <c r="V23" s="9">
        <f t="shared" si="2"/>
        <v>25000.2</v>
      </c>
      <c r="W23" s="9">
        <v>18600</v>
      </c>
      <c r="X23" s="9">
        <f t="shared" si="3"/>
        <v>1387.2</v>
      </c>
      <c r="Y23" s="9">
        <f t="shared" si="4"/>
        <v>0</v>
      </c>
      <c r="Z23" s="9">
        <f t="shared" si="5"/>
        <v>200</v>
      </c>
      <c r="AA23" s="9">
        <v>0</v>
      </c>
      <c r="AB23" s="9">
        <v>377</v>
      </c>
      <c r="AC23" s="9">
        <f t="shared" si="12"/>
        <v>1964.2</v>
      </c>
      <c r="AD23" s="19">
        <f t="shared" si="6"/>
        <v>39755.800000000003</v>
      </c>
    </row>
    <row r="24" spans="1:30" hidden="1" x14ac:dyDescent="0.35">
      <c r="A24" s="6">
        <f t="shared" si="13"/>
        <v>23</v>
      </c>
      <c r="B24" s="7" t="s">
        <v>30</v>
      </c>
      <c r="C24" s="20" t="s">
        <v>56</v>
      </c>
      <c r="D24" s="7" t="s">
        <v>53</v>
      </c>
      <c r="E24" s="7" t="s">
        <v>33</v>
      </c>
      <c r="F24" s="6">
        <v>31</v>
      </c>
      <c r="G24" s="9">
        <f t="shared" si="7"/>
        <v>11173</v>
      </c>
      <c r="H24" s="9">
        <f t="shared" si="8"/>
        <v>5587</v>
      </c>
      <c r="I24" s="9">
        <v>1600</v>
      </c>
      <c r="J24" s="9">
        <v>1250</v>
      </c>
      <c r="K24" s="9">
        <f t="shared" si="9"/>
        <v>2736</v>
      </c>
      <c r="L24" s="9">
        <v>0</v>
      </c>
      <c r="M24" s="9">
        <v>0</v>
      </c>
      <c r="N24" s="9">
        <v>0</v>
      </c>
      <c r="O24" s="9">
        <v>0</v>
      </c>
      <c r="P24" s="9">
        <v>22346</v>
      </c>
      <c r="Q24" s="9">
        <f t="shared" si="10"/>
        <v>1340.76</v>
      </c>
      <c r="R24" s="9">
        <f t="shared" si="14"/>
        <v>112</v>
      </c>
      <c r="S24" s="9">
        <f t="shared" si="1"/>
        <v>0</v>
      </c>
      <c r="T24" s="9">
        <v>200.5</v>
      </c>
      <c r="U24" s="9">
        <f t="shared" si="11"/>
        <v>1653.26</v>
      </c>
      <c r="V24" s="9">
        <f t="shared" si="2"/>
        <v>23999.26</v>
      </c>
      <c r="W24" s="9">
        <v>0</v>
      </c>
      <c r="X24" s="9">
        <f t="shared" si="3"/>
        <v>1340.76</v>
      </c>
      <c r="Y24" s="9">
        <f t="shared" si="4"/>
        <v>0</v>
      </c>
      <c r="Z24" s="9">
        <f t="shared" si="5"/>
        <v>200</v>
      </c>
      <c r="AA24" s="9">
        <v>0</v>
      </c>
      <c r="AB24" s="9">
        <v>200.5</v>
      </c>
      <c r="AC24" s="9">
        <f t="shared" si="12"/>
        <v>1741.26</v>
      </c>
      <c r="AD24" s="19">
        <f t="shared" si="6"/>
        <v>20604.740000000002</v>
      </c>
    </row>
    <row r="25" spans="1:30" hidden="1" x14ac:dyDescent="0.35">
      <c r="A25" s="6">
        <f t="shared" si="13"/>
        <v>24</v>
      </c>
      <c r="B25" s="7" t="s">
        <v>30</v>
      </c>
      <c r="C25" s="20" t="s">
        <v>57</v>
      </c>
      <c r="D25" s="7" t="s">
        <v>32</v>
      </c>
      <c r="E25" s="7" t="s">
        <v>33</v>
      </c>
      <c r="F25" s="6">
        <v>0</v>
      </c>
      <c r="G25" s="10">
        <f t="shared" si="7"/>
        <v>0</v>
      </c>
      <c r="H25" s="10">
        <f t="shared" si="8"/>
        <v>0</v>
      </c>
      <c r="I25" s="10">
        <v>1600</v>
      </c>
      <c r="J25" s="10">
        <v>1250</v>
      </c>
      <c r="K25" s="10">
        <f t="shared" si="9"/>
        <v>-2850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f t="shared" si="10"/>
        <v>0</v>
      </c>
      <c r="R25" s="10">
        <f t="shared" si="14"/>
        <v>0</v>
      </c>
      <c r="S25" s="10">
        <f t="shared" si="1"/>
        <v>0</v>
      </c>
      <c r="T25" s="10">
        <v>0</v>
      </c>
      <c r="U25" s="9">
        <f t="shared" si="11"/>
        <v>0</v>
      </c>
      <c r="V25" s="10">
        <f t="shared" si="2"/>
        <v>0</v>
      </c>
      <c r="W25" s="10">
        <v>0</v>
      </c>
      <c r="X25" s="10">
        <f t="shared" si="3"/>
        <v>0</v>
      </c>
      <c r="Y25" s="10">
        <f t="shared" si="4"/>
        <v>0</v>
      </c>
      <c r="Z25" s="10">
        <v>0</v>
      </c>
      <c r="AA25" s="10">
        <v>0</v>
      </c>
      <c r="AB25" s="10">
        <v>0</v>
      </c>
      <c r="AC25" s="10">
        <f t="shared" si="12"/>
        <v>0</v>
      </c>
      <c r="AD25" s="10">
        <f t="shared" si="6"/>
        <v>0</v>
      </c>
    </row>
    <row r="26" spans="1:30" hidden="1" x14ac:dyDescent="0.35">
      <c r="A26" s="6">
        <f t="shared" si="13"/>
        <v>25</v>
      </c>
      <c r="B26" s="7" t="s">
        <v>30</v>
      </c>
      <c r="C26" s="20" t="s">
        <v>58</v>
      </c>
      <c r="D26" s="7" t="s">
        <v>35</v>
      </c>
      <c r="E26" s="7" t="s">
        <v>33</v>
      </c>
      <c r="F26" s="6">
        <v>31</v>
      </c>
      <c r="G26" s="9">
        <f t="shared" si="7"/>
        <v>9961</v>
      </c>
      <c r="H26" s="9">
        <f t="shared" si="8"/>
        <v>4981</v>
      </c>
      <c r="I26" s="9">
        <v>1600</v>
      </c>
      <c r="J26" s="9">
        <v>1250</v>
      </c>
      <c r="K26" s="9">
        <f t="shared" si="9"/>
        <v>2130</v>
      </c>
      <c r="L26" s="9">
        <v>0</v>
      </c>
      <c r="M26" s="9">
        <v>0</v>
      </c>
      <c r="N26" s="9">
        <v>0</v>
      </c>
      <c r="O26" s="9">
        <v>0</v>
      </c>
      <c r="P26" s="9">
        <v>19922</v>
      </c>
      <c r="Q26" s="9">
        <f t="shared" si="10"/>
        <v>1195.32</v>
      </c>
      <c r="R26" s="9">
        <f t="shared" si="14"/>
        <v>100</v>
      </c>
      <c r="S26" s="9">
        <f t="shared" si="1"/>
        <v>647.46500000000003</v>
      </c>
      <c r="T26" s="9">
        <v>264.5</v>
      </c>
      <c r="U26" s="9">
        <f t="shared" si="11"/>
        <v>2207.2849999999999</v>
      </c>
      <c r="V26" s="9">
        <f t="shared" si="2"/>
        <v>22129.285</v>
      </c>
      <c r="W26" s="9">
        <v>8000</v>
      </c>
      <c r="X26" s="9">
        <f t="shared" si="3"/>
        <v>1195.32</v>
      </c>
      <c r="Y26" s="9">
        <f t="shared" si="4"/>
        <v>149.41499999999999</v>
      </c>
      <c r="Z26" s="9">
        <f t="shared" ref="Z26:Z56" si="15">IF(P26&lt;10001,175,IF(P26&gt;10000,200))</f>
        <v>200</v>
      </c>
      <c r="AA26" s="9">
        <v>0</v>
      </c>
      <c r="AB26" s="9">
        <v>264.5</v>
      </c>
      <c r="AC26" s="9">
        <f t="shared" si="12"/>
        <v>1809.2349999999999</v>
      </c>
      <c r="AD26" s="19">
        <f t="shared" si="6"/>
        <v>26112.764999999999</v>
      </c>
    </row>
    <row r="27" spans="1:30" hidden="1" x14ac:dyDescent="0.35">
      <c r="A27" s="6">
        <f t="shared" si="13"/>
        <v>26</v>
      </c>
      <c r="B27" s="7" t="s">
        <v>30</v>
      </c>
      <c r="C27" s="20" t="s">
        <v>97</v>
      </c>
      <c r="D27" s="7" t="s">
        <v>59</v>
      </c>
      <c r="E27" s="7" t="s">
        <v>33</v>
      </c>
      <c r="F27" s="6">
        <v>31</v>
      </c>
      <c r="G27" s="9">
        <f t="shared" si="7"/>
        <v>9975</v>
      </c>
      <c r="H27" s="9">
        <f t="shared" si="8"/>
        <v>4988</v>
      </c>
      <c r="I27" s="9">
        <v>1600</v>
      </c>
      <c r="J27" s="9">
        <v>1250</v>
      </c>
      <c r="K27" s="9">
        <f t="shared" si="9"/>
        <v>2137</v>
      </c>
      <c r="L27" s="9">
        <v>0</v>
      </c>
      <c r="M27" s="9">
        <v>0</v>
      </c>
      <c r="N27" s="9">
        <v>0</v>
      </c>
      <c r="O27" s="9">
        <v>0</v>
      </c>
      <c r="P27" s="9">
        <v>19950</v>
      </c>
      <c r="Q27" s="9">
        <f t="shared" si="10"/>
        <v>1197</v>
      </c>
      <c r="R27" s="9">
        <f t="shared" si="14"/>
        <v>100</v>
      </c>
      <c r="S27" s="9">
        <f t="shared" si="1"/>
        <v>648.375</v>
      </c>
      <c r="T27" s="9">
        <v>104.5</v>
      </c>
      <c r="U27" s="9">
        <f t="shared" si="11"/>
        <v>2049.875</v>
      </c>
      <c r="V27" s="9">
        <f t="shared" si="2"/>
        <v>21999.875</v>
      </c>
      <c r="W27" s="9">
        <v>12200</v>
      </c>
      <c r="X27" s="9">
        <f t="shared" si="3"/>
        <v>1197</v>
      </c>
      <c r="Y27" s="9">
        <f t="shared" si="4"/>
        <v>149.625</v>
      </c>
      <c r="Z27" s="9">
        <f t="shared" si="15"/>
        <v>200</v>
      </c>
      <c r="AA27" s="9">
        <v>0</v>
      </c>
      <c r="AB27" s="9">
        <v>104.5</v>
      </c>
      <c r="AC27" s="9">
        <f t="shared" si="12"/>
        <v>1651.125</v>
      </c>
      <c r="AD27" s="19">
        <f t="shared" si="6"/>
        <v>30498.875</v>
      </c>
    </row>
    <row r="28" spans="1:30" hidden="1" x14ac:dyDescent="0.35">
      <c r="A28" s="6">
        <f t="shared" si="13"/>
        <v>27</v>
      </c>
      <c r="B28" s="7" t="s">
        <v>30</v>
      </c>
      <c r="C28" s="20" t="s">
        <v>60</v>
      </c>
      <c r="D28" s="7" t="s">
        <v>35</v>
      </c>
      <c r="E28" s="7" t="s">
        <v>33</v>
      </c>
      <c r="F28" s="6">
        <v>31</v>
      </c>
      <c r="G28" s="9">
        <f t="shared" si="7"/>
        <v>10023</v>
      </c>
      <c r="H28" s="9">
        <f t="shared" si="8"/>
        <v>5012</v>
      </c>
      <c r="I28" s="9">
        <v>1600</v>
      </c>
      <c r="J28" s="9">
        <v>1250</v>
      </c>
      <c r="K28" s="9">
        <f t="shared" si="9"/>
        <v>2161</v>
      </c>
      <c r="L28" s="9">
        <v>0</v>
      </c>
      <c r="M28" s="9">
        <v>0</v>
      </c>
      <c r="N28" s="9">
        <v>0</v>
      </c>
      <c r="O28" s="9">
        <v>0</v>
      </c>
      <c r="P28" s="9">
        <v>20045</v>
      </c>
      <c r="Q28" s="9">
        <f t="shared" si="10"/>
        <v>1202.76</v>
      </c>
      <c r="R28" s="9">
        <f t="shared" si="14"/>
        <v>100</v>
      </c>
      <c r="S28" s="9">
        <f t="shared" si="1"/>
        <v>651.46249999999998</v>
      </c>
      <c r="T28" s="9">
        <v>0</v>
      </c>
      <c r="U28" s="9">
        <f t="shared" si="11"/>
        <v>1954.2224999999999</v>
      </c>
      <c r="V28" s="9">
        <f t="shared" si="2"/>
        <v>21999.2225</v>
      </c>
      <c r="W28" s="9">
        <v>3000</v>
      </c>
      <c r="X28" s="9">
        <f t="shared" si="3"/>
        <v>1202.76</v>
      </c>
      <c r="Y28" s="9">
        <f t="shared" si="4"/>
        <v>150.33750000000001</v>
      </c>
      <c r="Z28" s="9">
        <f t="shared" si="15"/>
        <v>200</v>
      </c>
      <c r="AA28" s="9">
        <v>0</v>
      </c>
      <c r="AB28" s="9">
        <v>0</v>
      </c>
      <c r="AC28" s="9">
        <f t="shared" si="12"/>
        <v>1553.0975000000001</v>
      </c>
      <c r="AD28" s="19">
        <f t="shared" si="6"/>
        <v>21491.9025</v>
      </c>
    </row>
    <row r="29" spans="1:30" hidden="1" x14ac:dyDescent="0.35">
      <c r="A29" s="6">
        <f t="shared" si="13"/>
        <v>28</v>
      </c>
      <c r="B29" s="7" t="s">
        <v>30</v>
      </c>
      <c r="C29" s="20" t="s">
        <v>61</v>
      </c>
      <c r="D29" s="7" t="s">
        <v>38</v>
      </c>
      <c r="E29" s="7" t="s">
        <v>33</v>
      </c>
      <c r="F29" s="6">
        <v>31</v>
      </c>
      <c r="G29" s="9">
        <f t="shared" si="7"/>
        <v>9567</v>
      </c>
      <c r="H29" s="9">
        <f t="shared" si="8"/>
        <v>4784</v>
      </c>
      <c r="I29" s="9">
        <v>1600</v>
      </c>
      <c r="J29" s="9">
        <v>1250</v>
      </c>
      <c r="K29" s="9">
        <f t="shared" si="9"/>
        <v>1933</v>
      </c>
      <c r="L29" s="9">
        <v>0</v>
      </c>
      <c r="M29" s="9">
        <v>0</v>
      </c>
      <c r="N29" s="9">
        <v>0</v>
      </c>
      <c r="O29" s="9">
        <v>0</v>
      </c>
      <c r="P29" s="9">
        <v>19134</v>
      </c>
      <c r="Q29" s="9">
        <f t="shared" si="10"/>
        <v>1148.04</v>
      </c>
      <c r="R29" s="9">
        <f t="shared" si="14"/>
        <v>96</v>
      </c>
      <c r="S29" s="9">
        <f t="shared" si="1"/>
        <v>621.85500000000002</v>
      </c>
      <c r="T29" s="9">
        <v>0</v>
      </c>
      <c r="U29" s="9">
        <f t="shared" si="11"/>
        <v>1865.895</v>
      </c>
      <c r="V29" s="9">
        <f t="shared" si="2"/>
        <v>20999.895</v>
      </c>
      <c r="W29" s="9">
        <v>3000</v>
      </c>
      <c r="X29" s="9">
        <f t="shared" si="3"/>
        <v>1148.04</v>
      </c>
      <c r="Y29" s="9">
        <f t="shared" si="4"/>
        <v>143.505</v>
      </c>
      <c r="Z29" s="9">
        <f t="shared" si="15"/>
        <v>200</v>
      </c>
      <c r="AA29" s="9">
        <v>0</v>
      </c>
      <c r="AB29" s="9">
        <v>0</v>
      </c>
      <c r="AC29" s="9">
        <f t="shared" si="12"/>
        <v>1491.5450000000001</v>
      </c>
      <c r="AD29" s="19">
        <f t="shared" si="6"/>
        <v>20642.455000000002</v>
      </c>
    </row>
    <row r="30" spans="1:30" hidden="1" x14ac:dyDescent="0.35">
      <c r="A30" s="6">
        <f t="shared" si="13"/>
        <v>29</v>
      </c>
      <c r="B30" s="7" t="s">
        <v>30</v>
      </c>
      <c r="C30" s="20" t="s">
        <v>62</v>
      </c>
      <c r="D30" s="7" t="s">
        <v>35</v>
      </c>
      <c r="E30" s="7" t="s">
        <v>33</v>
      </c>
      <c r="F30" s="6">
        <v>31</v>
      </c>
      <c r="G30" s="9">
        <f t="shared" si="7"/>
        <v>9392</v>
      </c>
      <c r="H30" s="9">
        <f t="shared" si="8"/>
        <v>4696</v>
      </c>
      <c r="I30" s="9">
        <v>1600</v>
      </c>
      <c r="J30" s="9">
        <v>1250</v>
      </c>
      <c r="K30" s="9">
        <f t="shared" si="9"/>
        <v>1846</v>
      </c>
      <c r="L30" s="9">
        <v>0</v>
      </c>
      <c r="M30" s="9">
        <v>0</v>
      </c>
      <c r="N30" s="9">
        <v>0</v>
      </c>
      <c r="O30" s="9">
        <v>0</v>
      </c>
      <c r="P30" s="9">
        <v>18784</v>
      </c>
      <c r="Q30" s="9">
        <f t="shared" si="10"/>
        <v>1127.04</v>
      </c>
      <c r="R30" s="9">
        <f t="shared" si="14"/>
        <v>94</v>
      </c>
      <c r="S30" s="9">
        <f t="shared" si="1"/>
        <v>610.48</v>
      </c>
      <c r="T30" s="9">
        <v>104.5</v>
      </c>
      <c r="U30" s="9">
        <f t="shared" si="11"/>
        <v>1936.02</v>
      </c>
      <c r="V30" s="9">
        <f t="shared" si="2"/>
        <v>20720.02</v>
      </c>
      <c r="W30" s="9">
        <v>0</v>
      </c>
      <c r="X30" s="9">
        <f t="shared" si="3"/>
        <v>1127.04</v>
      </c>
      <c r="Y30" s="9">
        <f t="shared" si="4"/>
        <v>140.88</v>
      </c>
      <c r="Z30" s="9">
        <f t="shared" si="15"/>
        <v>200</v>
      </c>
      <c r="AA30" s="9">
        <v>0</v>
      </c>
      <c r="AB30" s="9">
        <v>104.5</v>
      </c>
      <c r="AC30" s="9">
        <f t="shared" si="12"/>
        <v>1572.42</v>
      </c>
      <c r="AD30" s="19">
        <f t="shared" si="6"/>
        <v>17211.580000000002</v>
      </c>
    </row>
    <row r="31" spans="1:30" hidden="1" x14ac:dyDescent="0.35">
      <c r="A31" s="6">
        <f t="shared" si="13"/>
        <v>30</v>
      </c>
      <c r="B31" s="7" t="s">
        <v>30</v>
      </c>
      <c r="C31" s="20" t="s">
        <v>63</v>
      </c>
      <c r="D31" s="7" t="s">
        <v>64</v>
      </c>
      <c r="E31" s="7" t="s">
        <v>33</v>
      </c>
      <c r="F31" s="6">
        <v>31</v>
      </c>
      <c r="G31" s="9">
        <f t="shared" si="7"/>
        <v>9249</v>
      </c>
      <c r="H31" s="9">
        <f t="shared" si="8"/>
        <v>4625</v>
      </c>
      <c r="I31" s="9">
        <v>1600</v>
      </c>
      <c r="J31" s="9">
        <v>1250</v>
      </c>
      <c r="K31" s="9">
        <f t="shared" si="9"/>
        <v>1774</v>
      </c>
      <c r="L31" s="9">
        <v>0</v>
      </c>
      <c r="M31" s="9">
        <v>0</v>
      </c>
      <c r="N31" s="9">
        <v>0</v>
      </c>
      <c r="O31" s="9">
        <v>0</v>
      </c>
      <c r="P31" s="9">
        <v>18497</v>
      </c>
      <c r="Q31" s="9">
        <f t="shared" si="10"/>
        <v>1109.8799999999999</v>
      </c>
      <c r="R31" s="9">
        <f t="shared" si="14"/>
        <v>92</v>
      </c>
      <c r="S31" s="9">
        <f t="shared" si="1"/>
        <v>601.15250000000003</v>
      </c>
      <c r="T31" s="9">
        <v>104.5</v>
      </c>
      <c r="U31" s="9">
        <f t="shared" si="11"/>
        <v>1907.5324999999998</v>
      </c>
      <c r="V31" s="9">
        <f t="shared" si="2"/>
        <v>20404.532500000001</v>
      </c>
      <c r="W31" s="9">
        <v>0</v>
      </c>
      <c r="X31" s="9">
        <f t="shared" si="3"/>
        <v>1109.8799999999999</v>
      </c>
      <c r="Y31" s="9">
        <f t="shared" si="4"/>
        <v>138.72749999999999</v>
      </c>
      <c r="Z31" s="9">
        <f t="shared" si="15"/>
        <v>200</v>
      </c>
      <c r="AA31" s="9">
        <v>0</v>
      </c>
      <c r="AB31" s="9">
        <v>104.5</v>
      </c>
      <c r="AC31" s="9">
        <f t="shared" si="12"/>
        <v>1553.1074999999998</v>
      </c>
      <c r="AD31" s="19">
        <f t="shared" si="6"/>
        <v>16943.892500000002</v>
      </c>
    </row>
    <row r="32" spans="1:30" hidden="1" x14ac:dyDescent="0.35">
      <c r="A32" s="6">
        <f t="shared" si="13"/>
        <v>31</v>
      </c>
      <c r="B32" s="7" t="s">
        <v>30</v>
      </c>
      <c r="C32" s="20" t="s">
        <v>65</v>
      </c>
      <c r="D32" s="7" t="s">
        <v>64</v>
      </c>
      <c r="E32" s="7" t="s">
        <v>33</v>
      </c>
      <c r="F32" s="6">
        <v>31</v>
      </c>
      <c r="G32" s="9">
        <f t="shared" si="7"/>
        <v>8929</v>
      </c>
      <c r="H32" s="9">
        <f t="shared" si="8"/>
        <v>4465</v>
      </c>
      <c r="I32" s="9">
        <v>1600</v>
      </c>
      <c r="J32" s="9">
        <v>1250</v>
      </c>
      <c r="K32" s="9">
        <f t="shared" si="9"/>
        <v>1614</v>
      </c>
      <c r="L32" s="9">
        <v>0</v>
      </c>
      <c r="M32" s="9">
        <v>0</v>
      </c>
      <c r="N32" s="9">
        <v>0</v>
      </c>
      <c r="O32" s="9">
        <v>0</v>
      </c>
      <c r="P32" s="9">
        <v>17857</v>
      </c>
      <c r="Q32" s="9">
        <f t="shared" si="10"/>
        <v>1071.48</v>
      </c>
      <c r="R32" s="9">
        <f t="shared" si="14"/>
        <v>89</v>
      </c>
      <c r="S32" s="9">
        <f t="shared" si="1"/>
        <v>580.35249999999996</v>
      </c>
      <c r="T32" s="9">
        <v>807</v>
      </c>
      <c r="U32" s="9">
        <f t="shared" si="11"/>
        <v>2547.8325</v>
      </c>
      <c r="V32" s="9">
        <f t="shared" si="2"/>
        <v>20404.8325</v>
      </c>
      <c r="W32" s="9">
        <v>0</v>
      </c>
      <c r="X32" s="9">
        <f t="shared" si="3"/>
        <v>1071.48</v>
      </c>
      <c r="Y32" s="9">
        <f t="shared" si="4"/>
        <v>133.92750000000001</v>
      </c>
      <c r="Z32" s="9">
        <f t="shared" si="15"/>
        <v>200</v>
      </c>
      <c r="AA32" s="9">
        <v>0</v>
      </c>
      <c r="AB32" s="9">
        <v>807</v>
      </c>
      <c r="AC32" s="9">
        <f t="shared" si="12"/>
        <v>2212.4075000000003</v>
      </c>
      <c r="AD32" s="19">
        <f t="shared" si="6"/>
        <v>15644.592499999999</v>
      </c>
    </row>
    <row r="33" spans="1:31" hidden="1" x14ac:dyDescent="0.35">
      <c r="A33" s="6">
        <f t="shared" si="13"/>
        <v>32</v>
      </c>
      <c r="B33" s="7" t="s">
        <v>30</v>
      </c>
      <c r="C33" s="20" t="s">
        <v>66</v>
      </c>
      <c r="D33" s="7" t="s">
        <v>32</v>
      </c>
      <c r="E33" s="7" t="s">
        <v>33</v>
      </c>
      <c r="F33" s="6">
        <v>31</v>
      </c>
      <c r="G33" s="9">
        <f t="shared" si="7"/>
        <v>8807</v>
      </c>
      <c r="H33" s="9">
        <f t="shared" si="8"/>
        <v>4404</v>
      </c>
      <c r="I33" s="9">
        <v>1600</v>
      </c>
      <c r="J33" s="9">
        <v>1250</v>
      </c>
      <c r="K33" s="9">
        <f t="shared" si="9"/>
        <v>1553</v>
      </c>
      <c r="L33" s="9">
        <v>0</v>
      </c>
      <c r="M33" s="9">
        <v>0</v>
      </c>
      <c r="N33" s="9">
        <v>0</v>
      </c>
      <c r="O33" s="9">
        <v>0</v>
      </c>
      <c r="P33" s="9">
        <v>17614</v>
      </c>
      <c r="Q33" s="9">
        <f t="shared" si="10"/>
        <v>1056.8399999999999</v>
      </c>
      <c r="R33" s="9">
        <f t="shared" si="14"/>
        <v>88</v>
      </c>
      <c r="S33" s="9">
        <f t="shared" si="1"/>
        <v>572.45500000000004</v>
      </c>
      <c r="T33" s="9">
        <v>104.5</v>
      </c>
      <c r="U33" s="9">
        <f t="shared" si="11"/>
        <v>1821.7950000000001</v>
      </c>
      <c r="V33" s="9">
        <f t="shared" si="2"/>
        <v>19435.794999999998</v>
      </c>
      <c r="W33" s="9">
        <v>0</v>
      </c>
      <c r="X33" s="9">
        <f t="shared" si="3"/>
        <v>1056.8399999999999</v>
      </c>
      <c r="Y33" s="9">
        <f t="shared" si="4"/>
        <v>132.10499999999999</v>
      </c>
      <c r="Z33" s="9">
        <f t="shared" si="15"/>
        <v>200</v>
      </c>
      <c r="AA33" s="9">
        <v>0</v>
      </c>
      <c r="AB33" s="9">
        <v>104.5</v>
      </c>
      <c r="AC33" s="9">
        <f t="shared" si="12"/>
        <v>1493.4449999999999</v>
      </c>
      <c r="AD33" s="19">
        <f t="shared" si="6"/>
        <v>16120.555</v>
      </c>
    </row>
    <row r="34" spans="1:31" hidden="1" x14ac:dyDescent="0.35">
      <c r="A34" s="6">
        <f t="shared" si="13"/>
        <v>33</v>
      </c>
      <c r="B34" s="7" t="s">
        <v>30</v>
      </c>
      <c r="C34" s="20" t="s">
        <v>67</v>
      </c>
      <c r="D34" s="7" t="s">
        <v>32</v>
      </c>
      <c r="E34" s="7" t="s">
        <v>33</v>
      </c>
      <c r="F34" s="6">
        <v>31</v>
      </c>
      <c r="G34" s="9">
        <f t="shared" si="7"/>
        <v>8735</v>
      </c>
      <c r="H34" s="9">
        <f t="shared" si="8"/>
        <v>4368</v>
      </c>
      <c r="I34" s="9">
        <v>1600</v>
      </c>
      <c r="J34" s="9">
        <v>1250</v>
      </c>
      <c r="K34" s="9">
        <f t="shared" si="9"/>
        <v>1517</v>
      </c>
      <c r="L34" s="9">
        <v>0</v>
      </c>
      <c r="M34" s="9">
        <v>0</v>
      </c>
      <c r="N34" s="9">
        <v>0</v>
      </c>
      <c r="O34" s="9">
        <v>0</v>
      </c>
      <c r="P34" s="9">
        <v>17469</v>
      </c>
      <c r="Q34" s="9">
        <f t="shared" si="10"/>
        <v>1048.2</v>
      </c>
      <c r="R34" s="9">
        <f t="shared" si="14"/>
        <v>87</v>
      </c>
      <c r="S34" s="9">
        <f t="shared" si="1"/>
        <v>567.74250000000006</v>
      </c>
      <c r="T34" s="9">
        <v>264.5</v>
      </c>
      <c r="U34" s="9">
        <f t="shared" si="11"/>
        <v>1967.4425000000001</v>
      </c>
      <c r="V34" s="9">
        <f t="shared" ref="V34:V56" si="16">P34+U34</f>
        <v>19436.442500000001</v>
      </c>
      <c r="W34" s="9">
        <v>0</v>
      </c>
      <c r="X34" s="9">
        <f t="shared" ref="X34:X54" si="17">IF(G34&gt;15000,1800,G34*12%)</f>
        <v>1048.2</v>
      </c>
      <c r="Y34" s="9">
        <f t="shared" ref="Y34:Y54" si="18">IF(P34&gt;21000,0,P34*0.75%)</f>
        <v>131.01749999999998</v>
      </c>
      <c r="Z34" s="9">
        <f t="shared" si="15"/>
        <v>200</v>
      </c>
      <c r="AA34" s="9">
        <v>0</v>
      </c>
      <c r="AB34" s="9">
        <v>264.5</v>
      </c>
      <c r="AC34" s="9">
        <f t="shared" si="12"/>
        <v>1643.7175</v>
      </c>
      <c r="AD34" s="19">
        <f t="shared" ref="AD34:AD56" si="19">P34-AC34+W34</f>
        <v>15825.282499999999</v>
      </c>
    </row>
    <row r="35" spans="1:31" hidden="1" x14ac:dyDescent="0.35">
      <c r="A35" s="6">
        <f t="shared" si="13"/>
        <v>34</v>
      </c>
      <c r="B35" s="7" t="s">
        <v>30</v>
      </c>
      <c r="C35" s="20" t="s">
        <v>92</v>
      </c>
      <c r="D35" s="7" t="s">
        <v>35</v>
      </c>
      <c r="E35" s="7" t="s">
        <v>33</v>
      </c>
      <c r="F35" s="6">
        <v>31</v>
      </c>
      <c r="G35" s="9">
        <f t="shared" si="7"/>
        <v>8201</v>
      </c>
      <c r="H35" s="9">
        <f t="shared" si="8"/>
        <v>4101</v>
      </c>
      <c r="I35" s="9">
        <v>1600</v>
      </c>
      <c r="J35" s="9">
        <v>1250</v>
      </c>
      <c r="K35" s="9">
        <f t="shared" si="9"/>
        <v>1250</v>
      </c>
      <c r="L35" s="9">
        <v>0</v>
      </c>
      <c r="M35" s="9">
        <v>0</v>
      </c>
      <c r="N35" s="9">
        <v>0</v>
      </c>
      <c r="O35" s="9">
        <v>0</v>
      </c>
      <c r="P35" s="9">
        <v>16401</v>
      </c>
      <c r="Q35" s="9">
        <f t="shared" si="10"/>
        <v>984.12</v>
      </c>
      <c r="R35" s="9">
        <f t="shared" si="14"/>
        <v>82</v>
      </c>
      <c r="S35" s="9">
        <f t="shared" si="1"/>
        <v>533.03250000000003</v>
      </c>
      <c r="T35" s="9">
        <v>0</v>
      </c>
      <c r="U35" s="9">
        <f t="shared" si="11"/>
        <v>1599.1524999999999</v>
      </c>
      <c r="V35" s="9">
        <f t="shared" si="16"/>
        <v>18000.1525</v>
      </c>
      <c r="W35" s="9">
        <v>0</v>
      </c>
      <c r="X35" s="9">
        <f t="shared" si="17"/>
        <v>984.12</v>
      </c>
      <c r="Y35" s="9">
        <f t="shared" si="18"/>
        <v>123.00749999999999</v>
      </c>
      <c r="Z35" s="9">
        <f t="shared" si="15"/>
        <v>200</v>
      </c>
      <c r="AA35" s="9">
        <v>0</v>
      </c>
      <c r="AB35" s="9">
        <v>0</v>
      </c>
      <c r="AC35" s="9">
        <f t="shared" si="12"/>
        <v>1307.1275000000001</v>
      </c>
      <c r="AD35" s="19">
        <f t="shared" si="19"/>
        <v>15093.872499999999</v>
      </c>
    </row>
    <row r="36" spans="1:31" hidden="1" x14ac:dyDescent="0.35">
      <c r="A36" s="6">
        <f t="shared" si="13"/>
        <v>35</v>
      </c>
      <c r="B36" s="7" t="s">
        <v>30</v>
      </c>
      <c r="C36" s="20" t="s">
        <v>68</v>
      </c>
      <c r="D36" s="7" t="s">
        <v>35</v>
      </c>
      <c r="E36" s="7" t="s">
        <v>33</v>
      </c>
      <c r="F36" s="6">
        <v>31</v>
      </c>
      <c r="G36" s="9">
        <f t="shared" si="7"/>
        <v>7749</v>
      </c>
      <c r="H36" s="9">
        <f t="shared" si="8"/>
        <v>3875</v>
      </c>
      <c r="I36" s="9">
        <v>1600</v>
      </c>
      <c r="J36" s="9">
        <v>1250</v>
      </c>
      <c r="K36" s="9">
        <f t="shared" si="9"/>
        <v>1024</v>
      </c>
      <c r="L36" s="9">
        <v>0</v>
      </c>
      <c r="M36" s="9">
        <v>0</v>
      </c>
      <c r="N36" s="9">
        <v>0</v>
      </c>
      <c r="O36" s="9">
        <v>0</v>
      </c>
      <c r="P36" s="9">
        <v>15498</v>
      </c>
      <c r="Q36" s="9">
        <f t="shared" si="10"/>
        <v>929.88</v>
      </c>
      <c r="R36" s="9">
        <f t="shared" si="14"/>
        <v>77</v>
      </c>
      <c r="S36" s="9">
        <f t="shared" si="1"/>
        <v>503.685</v>
      </c>
      <c r="T36" s="9">
        <v>104.5</v>
      </c>
      <c r="U36" s="9">
        <f t="shared" si="11"/>
        <v>1615.0650000000001</v>
      </c>
      <c r="V36" s="9">
        <f t="shared" si="16"/>
        <v>17113.064999999999</v>
      </c>
      <c r="W36" s="9">
        <v>0</v>
      </c>
      <c r="X36" s="9">
        <f t="shared" si="17"/>
        <v>929.88</v>
      </c>
      <c r="Y36" s="9">
        <f t="shared" si="18"/>
        <v>116.235</v>
      </c>
      <c r="Z36" s="9">
        <f t="shared" si="15"/>
        <v>200</v>
      </c>
      <c r="AA36" s="9">
        <v>0</v>
      </c>
      <c r="AB36" s="9">
        <v>104.5</v>
      </c>
      <c r="AC36" s="9">
        <f t="shared" si="12"/>
        <v>1350.615</v>
      </c>
      <c r="AD36" s="19">
        <f t="shared" si="19"/>
        <v>14147.385</v>
      </c>
    </row>
    <row r="37" spans="1:31" hidden="1" x14ac:dyDescent="0.35">
      <c r="A37" s="6">
        <f t="shared" si="13"/>
        <v>36</v>
      </c>
      <c r="B37" s="7" t="s">
        <v>30</v>
      </c>
      <c r="C37" s="20" t="s">
        <v>69</v>
      </c>
      <c r="D37" s="7" t="s">
        <v>38</v>
      </c>
      <c r="E37" s="7" t="s">
        <v>33</v>
      </c>
      <c r="F37" s="6">
        <v>31</v>
      </c>
      <c r="G37" s="9">
        <f t="shared" si="7"/>
        <v>7625</v>
      </c>
      <c r="H37" s="9">
        <f t="shared" si="8"/>
        <v>3813</v>
      </c>
      <c r="I37" s="9">
        <v>1600</v>
      </c>
      <c r="J37" s="9">
        <v>1250</v>
      </c>
      <c r="K37" s="9">
        <f t="shared" si="9"/>
        <v>962</v>
      </c>
      <c r="L37" s="9">
        <v>0</v>
      </c>
      <c r="M37" s="9">
        <v>0</v>
      </c>
      <c r="N37" s="9">
        <v>0</v>
      </c>
      <c r="O37" s="9">
        <v>0</v>
      </c>
      <c r="P37" s="9">
        <v>15249</v>
      </c>
      <c r="Q37" s="9">
        <f t="shared" si="10"/>
        <v>915</v>
      </c>
      <c r="R37" s="9">
        <f t="shared" si="14"/>
        <v>76</v>
      </c>
      <c r="S37" s="9">
        <f t="shared" si="1"/>
        <v>495.59250000000003</v>
      </c>
      <c r="T37" s="9">
        <v>264.5</v>
      </c>
      <c r="U37" s="9">
        <f t="shared" si="11"/>
        <v>1751.0925</v>
      </c>
      <c r="V37" s="9">
        <f t="shared" si="16"/>
        <v>17000.092499999999</v>
      </c>
      <c r="W37" s="9">
        <v>0</v>
      </c>
      <c r="X37" s="9">
        <f t="shared" si="17"/>
        <v>915</v>
      </c>
      <c r="Y37" s="9">
        <f t="shared" si="18"/>
        <v>114.36749999999999</v>
      </c>
      <c r="Z37" s="9">
        <f t="shared" si="15"/>
        <v>200</v>
      </c>
      <c r="AA37" s="9">
        <v>0</v>
      </c>
      <c r="AB37" s="9">
        <v>264.5</v>
      </c>
      <c r="AC37" s="9">
        <f t="shared" si="12"/>
        <v>1493.8675000000001</v>
      </c>
      <c r="AD37" s="19">
        <f t="shared" si="19"/>
        <v>13755.1325</v>
      </c>
    </row>
    <row r="38" spans="1:31" hidden="1" x14ac:dyDescent="0.35">
      <c r="A38" s="6">
        <f t="shared" si="13"/>
        <v>37</v>
      </c>
      <c r="B38" s="7" t="s">
        <v>30</v>
      </c>
      <c r="C38" s="20" t="s">
        <v>70</v>
      </c>
      <c r="D38" s="7" t="s">
        <v>32</v>
      </c>
      <c r="E38" s="7" t="s">
        <v>33</v>
      </c>
      <c r="F38" s="6">
        <v>31</v>
      </c>
      <c r="G38" s="9">
        <f t="shared" si="7"/>
        <v>12676</v>
      </c>
      <c r="H38" s="9">
        <f t="shared" si="8"/>
        <v>6338</v>
      </c>
      <c r="I38" s="9">
        <v>1600</v>
      </c>
      <c r="J38" s="9">
        <v>1250</v>
      </c>
      <c r="K38" s="9">
        <f t="shared" si="9"/>
        <v>3488</v>
      </c>
      <c r="L38" s="9">
        <v>0</v>
      </c>
      <c r="M38" s="9">
        <v>0</v>
      </c>
      <c r="N38" s="9">
        <v>0</v>
      </c>
      <c r="O38" s="9">
        <v>0</v>
      </c>
      <c r="P38" s="9">
        <v>25352</v>
      </c>
      <c r="Q38" s="9">
        <f t="shared" si="10"/>
        <v>1521.12</v>
      </c>
      <c r="R38" s="9">
        <f t="shared" si="14"/>
        <v>127</v>
      </c>
      <c r="S38" s="9">
        <f t="shared" si="1"/>
        <v>0</v>
      </c>
      <c r="T38" s="9">
        <v>0</v>
      </c>
      <c r="U38" s="9">
        <f t="shared" si="11"/>
        <v>1648.12</v>
      </c>
      <c r="V38" s="9">
        <f t="shared" si="16"/>
        <v>27000.12</v>
      </c>
      <c r="W38" s="9">
        <v>3000</v>
      </c>
      <c r="X38" s="9">
        <f t="shared" si="17"/>
        <v>1521.12</v>
      </c>
      <c r="Y38" s="9">
        <f t="shared" si="18"/>
        <v>0</v>
      </c>
      <c r="Z38" s="9">
        <f t="shared" si="15"/>
        <v>200</v>
      </c>
      <c r="AA38" s="9">
        <v>0</v>
      </c>
      <c r="AB38" s="9">
        <v>0</v>
      </c>
      <c r="AC38" s="9">
        <f t="shared" si="12"/>
        <v>1721.12</v>
      </c>
      <c r="AD38" s="19">
        <f t="shared" si="19"/>
        <v>26630.880000000001</v>
      </c>
    </row>
    <row r="39" spans="1:31" hidden="1" x14ac:dyDescent="0.35">
      <c r="A39" s="6">
        <f t="shared" si="13"/>
        <v>38</v>
      </c>
      <c r="B39" s="7" t="s">
        <v>30</v>
      </c>
      <c r="C39" s="20" t="s">
        <v>71</v>
      </c>
      <c r="D39" s="7" t="s">
        <v>72</v>
      </c>
      <c r="E39" s="7" t="s">
        <v>33</v>
      </c>
      <c r="F39" s="6">
        <v>31</v>
      </c>
      <c r="G39" s="9">
        <f t="shared" si="7"/>
        <v>15025</v>
      </c>
      <c r="H39" s="9">
        <f t="shared" si="8"/>
        <v>7513</v>
      </c>
      <c r="I39" s="9">
        <v>1600</v>
      </c>
      <c r="J39" s="9">
        <v>1250</v>
      </c>
      <c r="K39" s="9">
        <f t="shared" si="9"/>
        <v>4662</v>
      </c>
      <c r="L39" s="9">
        <v>0</v>
      </c>
      <c r="M39" s="9">
        <v>0</v>
      </c>
      <c r="N39" s="9">
        <v>0</v>
      </c>
      <c r="O39" s="9">
        <v>0</v>
      </c>
      <c r="P39" s="9">
        <v>30050</v>
      </c>
      <c r="Q39" s="9">
        <f t="shared" si="10"/>
        <v>1800</v>
      </c>
      <c r="R39" s="9">
        <f t="shared" si="14"/>
        <v>150</v>
      </c>
      <c r="S39" s="9">
        <f t="shared" si="1"/>
        <v>0</v>
      </c>
      <c r="T39" s="9">
        <v>0</v>
      </c>
      <c r="U39" s="9">
        <f t="shared" si="11"/>
        <v>1950</v>
      </c>
      <c r="V39" s="9">
        <f t="shared" si="16"/>
        <v>32000</v>
      </c>
      <c r="W39" s="9">
        <v>9800</v>
      </c>
      <c r="X39" s="9">
        <f t="shared" si="17"/>
        <v>1800</v>
      </c>
      <c r="Y39" s="9">
        <f t="shared" si="18"/>
        <v>0</v>
      </c>
      <c r="Z39" s="9">
        <f t="shared" si="15"/>
        <v>200</v>
      </c>
      <c r="AA39" s="9">
        <v>0</v>
      </c>
      <c r="AB39" s="9">
        <v>0</v>
      </c>
      <c r="AC39" s="9">
        <f t="shared" si="12"/>
        <v>2000</v>
      </c>
      <c r="AD39" s="19">
        <f t="shared" si="19"/>
        <v>37850</v>
      </c>
    </row>
    <row r="40" spans="1:31" hidden="1" x14ac:dyDescent="0.35">
      <c r="A40" s="6">
        <f t="shared" si="13"/>
        <v>39</v>
      </c>
      <c r="B40" s="7" t="s">
        <v>30</v>
      </c>
      <c r="C40" s="20" t="s">
        <v>73</v>
      </c>
      <c r="D40" s="7" t="s">
        <v>72</v>
      </c>
      <c r="E40" s="7" t="s">
        <v>33</v>
      </c>
      <c r="F40" s="6">
        <v>31</v>
      </c>
      <c r="G40" s="9">
        <f t="shared" si="7"/>
        <v>14085</v>
      </c>
      <c r="H40" s="9">
        <f t="shared" si="8"/>
        <v>7043</v>
      </c>
      <c r="I40" s="9">
        <v>1600</v>
      </c>
      <c r="J40" s="9">
        <v>1250</v>
      </c>
      <c r="K40" s="9">
        <f t="shared" si="9"/>
        <v>4192</v>
      </c>
      <c r="L40" s="9">
        <v>0</v>
      </c>
      <c r="M40" s="9">
        <v>0</v>
      </c>
      <c r="N40" s="9">
        <v>0</v>
      </c>
      <c r="O40" s="9">
        <v>0</v>
      </c>
      <c r="P40" s="9">
        <v>28169</v>
      </c>
      <c r="Q40" s="9">
        <f t="shared" si="10"/>
        <v>1690.2</v>
      </c>
      <c r="R40" s="9">
        <f t="shared" si="14"/>
        <v>141</v>
      </c>
      <c r="S40" s="9">
        <f t="shared" si="1"/>
        <v>0</v>
      </c>
      <c r="T40" s="9">
        <v>0</v>
      </c>
      <c r="U40" s="9">
        <f t="shared" si="11"/>
        <v>1831.2</v>
      </c>
      <c r="V40" s="9">
        <f t="shared" si="16"/>
        <v>30000.2</v>
      </c>
      <c r="W40" s="9">
        <v>5300</v>
      </c>
      <c r="X40" s="9">
        <f t="shared" si="17"/>
        <v>1690.2</v>
      </c>
      <c r="Y40" s="9">
        <f t="shared" si="18"/>
        <v>0</v>
      </c>
      <c r="Z40" s="9">
        <f t="shared" si="15"/>
        <v>200</v>
      </c>
      <c r="AA40" s="9">
        <v>0</v>
      </c>
      <c r="AB40" s="9">
        <v>0</v>
      </c>
      <c r="AC40" s="9">
        <f t="shared" si="12"/>
        <v>1890.2</v>
      </c>
      <c r="AD40" s="19">
        <f t="shared" si="19"/>
        <v>31578.799999999999</v>
      </c>
    </row>
    <row r="41" spans="1:31" x14ac:dyDescent="0.35">
      <c r="A41" s="6">
        <f t="shared" si="13"/>
        <v>40</v>
      </c>
      <c r="B41" s="7" t="s">
        <v>30</v>
      </c>
      <c r="C41" s="20" t="s">
        <v>74</v>
      </c>
      <c r="D41" s="7" t="s">
        <v>75</v>
      </c>
      <c r="E41" s="7" t="s">
        <v>33</v>
      </c>
      <c r="F41" s="6">
        <v>31</v>
      </c>
      <c r="G41" s="9">
        <f t="shared" si="7"/>
        <v>51525</v>
      </c>
      <c r="H41" s="9">
        <f t="shared" si="8"/>
        <v>25763</v>
      </c>
      <c r="I41" s="9">
        <v>1600</v>
      </c>
      <c r="J41" s="9">
        <v>1250</v>
      </c>
      <c r="K41" s="9">
        <f t="shared" si="9"/>
        <v>8712</v>
      </c>
      <c r="L41" s="9">
        <v>3500</v>
      </c>
      <c r="M41" s="9">
        <v>3500</v>
      </c>
      <c r="N41" s="9">
        <v>2200</v>
      </c>
      <c r="O41" s="9">
        <v>5000</v>
      </c>
      <c r="P41" s="9">
        <v>103050</v>
      </c>
      <c r="Q41" s="9">
        <f t="shared" si="10"/>
        <v>1800</v>
      </c>
      <c r="R41" s="9">
        <v>150</v>
      </c>
      <c r="S41" s="9">
        <f t="shared" si="1"/>
        <v>0</v>
      </c>
      <c r="T41" s="9">
        <v>0</v>
      </c>
      <c r="U41" s="9">
        <f t="shared" si="11"/>
        <v>1950</v>
      </c>
      <c r="V41" s="9">
        <f t="shared" si="16"/>
        <v>105000</v>
      </c>
      <c r="W41" s="9">
        <v>0</v>
      </c>
      <c r="X41" s="9">
        <f t="shared" si="17"/>
        <v>1800</v>
      </c>
      <c r="Y41" s="9">
        <f t="shared" si="18"/>
        <v>0</v>
      </c>
      <c r="Z41" s="9">
        <f t="shared" si="15"/>
        <v>200</v>
      </c>
      <c r="AA41" s="9">
        <v>0</v>
      </c>
      <c r="AB41" s="9">
        <v>0</v>
      </c>
      <c r="AC41" s="9">
        <f t="shared" si="12"/>
        <v>2000</v>
      </c>
      <c r="AD41" s="19">
        <f t="shared" si="19"/>
        <v>101050</v>
      </c>
      <c r="AE41" t="s">
        <v>99</v>
      </c>
    </row>
    <row r="42" spans="1:31" hidden="1" x14ac:dyDescent="0.35">
      <c r="A42" s="6">
        <f t="shared" si="13"/>
        <v>41</v>
      </c>
      <c r="B42" s="7" t="s">
        <v>30</v>
      </c>
      <c r="C42" s="20" t="s">
        <v>76</v>
      </c>
      <c r="D42" s="7" t="s">
        <v>35</v>
      </c>
      <c r="E42" s="7" t="s">
        <v>33</v>
      </c>
      <c r="F42" s="6">
        <v>31</v>
      </c>
      <c r="G42" s="9">
        <f t="shared" si="7"/>
        <v>17025</v>
      </c>
      <c r="H42" s="9">
        <f t="shared" si="8"/>
        <v>8513</v>
      </c>
      <c r="I42" s="9">
        <v>1600</v>
      </c>
      <c r="J42" s="9">
        <v>1250</v>
      </c>
      <c r="K42" s="9">
        <f t="shared" si="9"/>
        <v>5662</v>
      </c>
      <c r="L42" s="9">
        <v>0</v>
      </c>
      <c r="M42" s="9">
        <v>0</v>
      </c>
      <c r="N42" s="9">
        <v>0</v>
      </c>
      <c r="O42" s="9">
        <v>0</v>
      </c>
      <c r="P42" s="9">
        <v>34050</v>
      </c>
      <c r="Q42" s="9">
        <f t="shared" si="10"/>
        <v>1800</v>
      </c>
      <c r="R42" s="9">
        <v>150</v>
      </c>
      <c r="S42" s="9">
        <f t="shared" si="1"/>
        <v>0</v>
      </c>
      <c r="T42" s="9">
        <v>0</v>
      </c>
      <c r="U42" s="9">
        <f t="shared" si="11"/>
        <v>1950</v>
      </c>
      <c r="V42" s="9">
        <f t="shared" si="16"/>
        <v>36000</v>
      </c>
      <c r="W42" s="9">
        <v>0</v>
      </c>
      <c r="X42" s="9">
        <f t="shared" si="17"/>
        <v>1800</v>
      </c>
      <c r="Y42" s="9">
        <f t="shared" si="18"/>
        <v>0</v>
      </c>
      <c r="Z42" s="9">
        <f t="shared" si="15"/>
        <v>200</v>
      </c>
      <c r="AA42" s="9">
        <v>0</v>
      </c>
      <c r="AB42" s="9">
        <v>0</v>
      </c>
      <c r="AC42" s="9">
        <f t="shared" si="12"/>
        <v>2000</v>
      </c>
      <c r="AD42" s="19">
        <f t="shared" si="19"/>
        <v>32050</v>
      </c>
    </row>
    <row r="43" spans="1:31" hidden="1" x14ac:dyDescent="0.35">
      <c r="A43" s="6">
        <f t="shared" si="13"/>
        <v>42</v>
      </c>
      <c r="B43" s="7" t="s">
        <v>30</v>
      </c>
      <c r="C43" s="21" t="s">
        <v>98</v>
      </c>
      <c r="D43" s="7" t="s">
        <v>35</v>
      </c>
      <c r="E43" s="7" t="s">
        <v>33</v>
      </c>
      <c r="F43" s="6">
        <v>31</v>
      </c>
      <c r="G43" s="9">
        <f t="shared" si="7"/>
        <v>19525</v>
      </c>
      <c r="H43" s="9">
        <f t="shared" si="8"/>
        <v>9763</v>
      </c>
      <c r="I43" s="9">
        <v>1600</v>
      </c>
      <c r="J43" s="9">
        <v>1250</v>
      </c>
      <c r="K43" s="9">
        <f t="shared" si="9"/>
        <v>1212</v>
      </c>
      <c r="L43" s="9">
        <v>0</v>
      </c>
      <c r="M43" s="9">
        <v>3500</v>
      </c>
      <c r="N43" s="9">
        <v>2200</v>
      </c>
      <c r="O43" s="9">
        <v>0</v>
      </c>
      <c r="P43" s="9">
        <v>39050</v>
      </c>
      <c r="Q43" s="9">
        <f t="shared" si="10"/>
        <v>1800</v>
      </c>
      <c r="R43" s="9">
        <v>150</v>
      </c>
      <c r="S43" s="9">
        <f t="shared" si="1"/>
        <v>0</v>
      </c>
      <c r="T43" s="9">
        <v>0</v>
      </c>
      <c r="U43" s="9">
        <f t="shared" si="11"/>
        <v>1950</v>
      </c>
      <c r="V43" s="9">
        <f t="shared" si="16"/>
        <v>41000</v>
      </c>
      <c r="W43" s="9">
        <v>5300</v>
      </c>
      <c r="X43" s="9">
        <f t="shared" si="17"/>
        <v>1800</v>
      </c>
      <c r="Y43" s="9">
        <f t="shared" si="18"/>
        <v>0</v>
      </c>
      <c r="Z43" s="9">
        <f t="shared" si="15"/>
        <v>200</v>
      </c>
      <c r="AA43" s="9">
        <v>0</v>
      </c>
      <c r="AB43" s="9">
        <v>0</v>
      </c>
      <c r="AC43" s="9">
        <f t="shared" si="12"/>
        <v>2000</v>
      </c>
      <c r="AD43" s="19">
        <f t="shared" si="19"/>
        <v>42350</v>
      </c>
    </row>
    <row r="44" spans="1:31" hidden="1" x14ac:dyDescent="0.35">
      <c r="A44" s="6">
        <f t="shared" si="13"/>
        <v>43</v>
      </c>
      <c r="B44" s="7" t="s">
        <v>30</v>
      </c>
      <c r="C44" s="20" t="s">
        <v>77</v>
      </c>
      <c r="D44" s="7" t="s">
        <v>35</v>
      </c>
      <c r="E44" s="7" t="s">
        <v>33</v>
      </c>
      <c r="F44" s="6">
        <v>31</v>
      </c>
      <c r="G44" s="9">
        <f t="shared" si="7"/>
        <v>17775</v>
      </c>
      <c r="H44" s="9">
        <f t="shared" si="8"/>
        <v>8888</v>
      </c>
      <c r="I44" s="9">
        <v>1600</v>
      </c>
      <c r="J44" s="9">
        <v>1250</v>
      </c>
      <c r="K44" s="9">
        <f t="shared" si="9"/>
        <v>337</v>
      </c>
      <c r="L44" s="9">
        <v>0</v>
      </c>
      <c r="M44" s="9">
        <v>3500</v>
      </c>
      <c r="N44" s="9">
        <v>2200</v>
      </c>
      <c r="O44" s="9">
        <v>0</v>
      </c>
      <c r="P44" s="9">
        <v>35550</v>
      </c>
      <c r="Q44" s="9">
        <f t="shared" si="10"/>
        <v>1800</v>
      </c>
      <c r="R44" s="9">
        <v>150</v>
      </c>
      <c r="S44" s="9">
        <f t="shared" si="1"/>
        <v>0</v>
      </c>
      <c r="T44" s="9">
        <v>0</v>
      </c>
      <c r="U44" s="9">
        <f t="shared" si="11"/>
        <v>1950</v>
      </c>
      <c r="V44" s="9">
        <f t="shared" si="16"/>
        <v>37500</v>
      </c>
      <c r="W44" s="9">
        <v>5000</v>
      </c>
      <c r="X44" s="9">
        <f t="shared" si="17"/>
        <v>1800</v>
      </c>
      <c r="Y44" s="9">
        <f t="shared" si="18"/>
        <v>0</v>
      </c>
      <c r="Z44" s="9">
        <f t="shared" si="15"/>
        <v>200</v>
      </c>
      <c r="AA44" s="9">
        <v>0</v>
      </c>
      <c r="AB44" s="9">
        <v>0</v>
      </c>
      <c r="AC44" s="9">
        <f t="shared" si="12"/>
        <v>2000</v>
      </c>
      <c r="AD44" s="19">
        <f t="shared" si="19"/>
        <v>38550</v>
      </c>
    </row>
    <row r="45" spans="1:31" hidden="1" x14ac:dyDescent="0.35">
      <c r="A45" s="6">
        <f t="shared" si="13"/>
        <v>44</v>
      </c>
      <c r="B45" s="7" t="s">
        <v>30</v>
      </c>
      <c r="C45" s="8" t="s">
        <v>78</v>
      </c>
      <c r="D45" s="7" t="s">
        <v>88</v>
      </c>
      <c r="E45" s="7" t="s">
        <v>33</v>
      </c>
      <c r="F45" s="6">
        <v>31</v>
      </c>
      <c r="G45" s="9">
        <f t="shared" si="7"/>
        <v>11173</v>
      </c>
      <c r="H45" s="9">
        <f t="shared" si="8"/>
        <v>5587</v>
      </c>
      <c r="I45" s="9">
        <v>1600</v>
      </c>
      <c r="J45" s="9">
        <v>1250</v>
      </c>
      <c r="K45" s="9">
        <f t="shared" si="9"/>
        <v>2736</v>
      </c>
      <c r="L45" s="9">
        <v>0</v>
      </c>
      <c r="M45" s="9">
        <v>0</v>
      </c>
      <c r="N45" s="9">
        <v>0</v>
      </c>
      <c r="O45" s="9">
        <v>0</v>
      </c>
      <c r="P45" s="9">
        <v>22346</v>
      </c>
      <c r="Q45" s="9">
        <f t="shared" si="10"/>
        <v>1340.76</v>
      </c>
      <c r="R45" s="9">
        <f>ROUND(G45*1%,0)</f>
        <v>112</v>
      </c>
      <c r="S45" s="9">
        <f t="shared" si="1"/>
        <v>0</v>
      </c>
      <c r="T45" s="9">
        <v>200.5</v>
      </c>
      <c r="U45" s="9">
        <f t="shared" si="11"/>
        <v>1653.26</v>
      </c>
      <c r="V45" s="9">
        <f t="shared" si="16"/>
        <v>23999.26</v>
      </c>
      <c r="W45" s="9">
        <v>0</v>
      </c>
      <c r="X45" s="9">
        <f t="shared" si="17"/>
        <v>1340.76</v>
      </c>
      <c r="Y45" s="9">
        <f t="shared" si="18"/>
        <v>0</v>
      </c>
      <c r="Z45" s="9">
        <f t="shared" si="15"/>
        <v>200</v>
      </c>
      <c r="AA45" s="9">
        <v>0</v>
      </c>
      <c r="AB45" s="9">
        <v>200.5</v>
      </c>
      <c r="AC45" s="9">
        <f t="shared" si="12"/>
        <v>1741.26</v>
      </c>
      <c r="AD45" s="19">
        <f t="shared" si="19"/>
        <v>20604.740000000002</v>
      </c>
    </row>
    <row r="46" spans="1:31" hidden="1" x14ac:dyDescent="0.35">
      <c r="A46" s="6">
        <f t="shared" si="13"/>
        <v>45</v>
      </c>
      <c r="B46" s="7" t="s">
        <v>30</v>
      </c>
      <c r="C46" s="8" t="s">
        <v>79</v>
      </c>
      <c r="D46" s="7" t="s">
        <v>93</v>
      </c>
      <c r="E46" s="7" t="s">
        <v>33</v>
      </c>
      <c r="F46" s="6">
        <v>31</v>
      </c>
      <c r="G46" s="9">
        <f t="shared" si="7"/>
        <v>9975</v>
      </c>
      <c r="H46" s="9">
        <f t="shared" si="8"/>
        <v>4988</v>
      </c>
      <c r="I46" s="9">
        <v>1600</v>
      </c>
      <c r="J46" s="9">
        <v>1250</v>
      </c>
      <c r="K46" s="9">
        <f t="shared" si="9"/>
        <v>2137</v>
      </c>
      <c r="L46" s="9">
        <v>0</v>
      </c>
      <c r="M46" s="9">
        <v>0</v>
      </c>
      <c r="N46" s="9">
        <v>0</v>
      </c>
      <c r="O46" s="9">
        <v>0</v>
      </c>
      <c r="P46" s="9">
        <v>19950</v>
      </c>
      <c r="Q46" s="9">
        <f t="shared" si="10"/>
        <v>1197</v>
      </c>
      <c r="R46" s="9">
        <f>ROUND(G46*1%,0)</f>
        <v>100</v>
      </c>
      <c r="S46" s="9">
        <f t="shared" si="1"/>
        <v>648.375</v>
      </c>
      <c r="T46" s="9">
        <v>104.5</v>
      </c>
      <c r="U46" s="9">
        <f t="shared" si="11"/>
        <v>2049.875</v>
      </c>
      <c r="V46" s="9">
        <f t="shared" si="16"/>
        <v>21999.875</v>
      </c>
      <c r="W46" s="9">
        <v>0</v>
      </c>
      <c r="X46" s="9">
        <f t="shared" si="17"/>
        <v>1197</v>
      </c>
      <c r="Y46" s="9">
        <f t="shared" si="18"/>
        <v>149.625</v>
      </c>
      <c r="Z46" s="9">
        <f t="shared" si="15"/>
        <v>200</v>
      </c>
      <c r="AA46" s="9">
        <v>0</v>
      </c>
      <c r="AB46" s="9">
        <v>104.5</v>
      </c>
      <c r="AC46" s="9">
        <f t="shared" si="12"/>
        <v>1651.125</v>
      </c>
      <c r="AD46" s="19">
        <f t="shared" si="19"/>
        <v>18298.875</v>
      </c>
    </row>
    <row r="47" spans="1:31" hidden="1" x14ac:dyDescent="0.35">
      <c r="A47" s="6">
        <f t="shared" si="13"/>
        <v>46</v>
      </c>
      <c r="B47" s="7" t="s">
        <v>30</v>
      </c>
      <c r="C47" s="8" t="s">
        <v>80</v>
      </c>
      <c r="D47" s="7" t="s">
        <v>93</v>
      </c>
      <c r="E47" s="7" t="s">
        <v>33</v>
      </c>
      <c r="F47" s="6">
        <v>31</v>
      </c>
      <c r="G47" s="9">
        <f t="shared" si="7"/>
        <v>8201</v>
      </c>
      <c r="H47" s="9">
        <f t="shared" si="8"/>
        <v>4101</v>
      </c>
      <c r="I47" s="9">
        <v>1600</v>
      </c>
      <c r="J47" s="9">
        <v>1250</v>
      </c>
      <c r="K47" s="9">
        <f t="shared" si="9"/>
        <v>1250</v>
      </c>
      <c r="L47" s="9">
        <v>0</v>
      </c>
      <c r="M47" s="9">
        <v>0</v>
      </c>
      <c r="N47" s="9">
        <v>0</v>
      </c>
      <c r="O47" s="9">
        <v>0</v>
      </c>
      <c r="P47" s="9">
        <v>16401</v>
      </c>
      <c r="Q47" s="9">
        <f t="shared" si="10"/>
        <v>984.12</v>
      </c>
      <c r="R47" s="9">
        <f>ROUND(G47*1%,0)</f>
        <v>82</v>
      </c>
      <c r="S47" s="9">
        <f t="shared" si="1"/>
        <v>533.03250000000003</v>
      </c>
      <c r="T47" s="9">
        <v>0</v>
      </c>
      <c r="U47" s="9">
        <f t="shared" si="11"/>
        <v>1599.1524999999999</v>
      </c>
      <c r="V47" s="9">
        <f t="shared" si="16"/>
        <v>18000.1525</v>
      </c>
      <c r="W47" s="9">
        <v>0</v>
      </c>
      <c r="X47" s="9">
        <f t="shared" si="17"/>
        <v>984.12</v>
      </c>
      <c r="Y47" s="9">
        <f t="shared" si="18"/>
        <v>123.00749999999999</v>
      </c>
      <c r="Z47" s="9">
        <f t="shared" si="15"/>
        <v>200</v>
      </c>
      <c r="AA47" s="9">
        <v>0</v>
      </c>
      <c r="AB47" s="9">
        <v>0</v>
      </c>
      <c r="AC47" s="9">
        <f t="shared" si="12"/>
        <v>1307.1275000000001</v>
      </c>
      <c r="AD47" s="19">
        <f t="shared" si="19"/>
        <v>15093.872499999999</v>
      </c>
    </row>
    <row r="48" spans="1:31" hidden="1" x14ac:dyDescent="0.35">
      <c r="A48" s="6">
        <f t="shared" si="13"/>
        <v>47</v>
      </c>
      <c r="B48" s="7" t="s">
        <v>30</v>
      </c>
      <c r="C48" s="8" t="s">
        <v>81</v>
      </c>
      <c r="D48" s="7" t="s">
        <v>88</v>
      </c>
      <c r="E48" s="7" t="s">
        <v>33</v>
      </c>
      <c r="F48" s="6">
        <v>27</v>
      </c>
      <c r="G48" s="9">
        <f t="shared" si="7"/>
        <v>7143</v>
      </c>
      <c r="H48" s="9">
        <f t="shared" si="8"/>
        <v>3572</v>
      </c>
      <c r="I48" s="9">
        <v>1600</v>
      </c>
      <c r="J48" s="9">
        <v>1250</v>
      </c>
      <c r="K48" s="9">
        <f t="shared" si="9"/>
        <v>721</v>
      </c>
      <c r="L48" s="9">
        <v>0</v>
      </c>
      <c r="M48" s="9">
        <v>0</v>
      </c>
      <c r="N48" s="9">
        <v>0</v>
      </c>
      <c r="O48" s="9">
        <v>0</v>
      </c>
      <c r="P48" s="9">
        <v>14286</v>
      </c>
      <c r="Q48" s="9">
        <f t="shared" si="10"/>
        <v>857.16</v>
      </c>
      <c r="R48" s="9">
        <f>ROUND(G48*1%,0)</f>
        <v>71</v>
      </c>
      <c r="S48" s="9">
        <f t="shared" si="1"/>
        <v>464.29500000000002</v>
      </c>
      <c r="T48" s="9">
        <v>0</v>
      </c>
      <c r="U48" s="9">
        <f t="shared" si="11"/>
        <v>1392.4549999999999</v>
      </c>
      <c r="V48" s="9">
        <f t="shared" si="16"/>
        <v>15678.455</v>
      </c>
      <c r="W48" s="9">
        <v>0</v>
      </c>
      <c r="X48" s="9">
        <f t="shared" si="17"/>
        <v>857.16</v>
      </c>
      <c r="Y48" s="9">
        <f t="shared" si="18"/>
        <v>107.145</v>
      </c>
      <c r="Z48" s="9">
        <f t="shared" si="15"/>
        <v>200</v>
      </c>
      <c r="AA48" s="9">
        <v>0</v>
      </c>
      <c r="AB48" s="9">
        <v>0</v>
      </c>
      <c r="AC48" s="9">
        <f t="shared" si="12"/>
        <v>1164.3049999999998</v>
      </c>
      <c r="AD48" s="19">
        <f t="shared" si="19"/>
        <v>13121.695</v>
      </c>
    </row>
    <row r="49" spans="1:30" hidden="1" x14ac:dyDescent="0.35">
      <c r="A49" s="6">
        <f t="shared" si="13"/>
        <v>48</v>
      </c>
      <c r="B49" s="7" t="s">
        <v>30</v>
      </c>
      <c r="C49" s="20" t="s">
        <v>82</v>
      </c>
      <c r="D49" s="7" t="s">
        <v>35</v>
      </c>
      <c r="E49" s="7" t="s">
        <v>33</v>
      </c>
      <c r="F49" s="6">
        <v>31</v>
      </c>
      <c r="G49" s="9">
        <f t="shared" si="7"/>
        <v>7797</v>
      </c>
      <c r="H49" s="9">
        <f t="shared" si="8"/>
        <v>3899</v>
      </c>
      <c r="I49" s="9">
        <v>1600</v>
      </c>
      <c r="J49" s="9">
        <v>1250</v>
      </c>
      <c r="K49" s="9">
        <f t="shared" si="9"/>
        <v>1048</v>
      </c>
      <c r="L49" s="9">
        <v>0</v>
      </c>
      <c r="M49" s="9">
        <v>0</v>
      </c>
      <c r="N49" s="9">
        <v>0</v>
      </c>
      <c r="O49" s="9">
        <v>0</v>
      </c>
      <c r="P49" s="9">
        <v>15593</v>
      </c>
      <c r="Q49" s="9">
        <f t="shared" ref="Q49:Q53" si="20">IF(G49&gt;15000,1800,G49*12%)</f>
        <v>935.64</v>
      </c>
      <c r="R49" s="9">
        <f t="shared" ref="R49:R53" si="21">ROUND(G49*1%,0)</f>
        <v>78</v>
      </c>
      <c r="S49" s="9">
        <f t="shared" si="1"/>
        <v>506.77250000000004</v>
      </c>
      <c r="T49" s="9">
        <v>0</v>
      </c>
      <c r="U49" s="9">
        <f t="shared" si="11"/>
        <v>1520.4124999999999</v>
      </c>
      <c r="V49" s="9">
        <f t="shared" si="16"/>
        <v>17113.412499999999</v>
      </c>
      <c r="W49" s="9">
        <v>0</v>
      </c>
      <c r="X49" s="9">
        <f t="shared" si="17"/>
        <v>935.64</v>
      </c>
      <c r="Y49" s="9">
        <f t="shared" si="18"/>
        <v>116.94749999999999</v>
      </c>
      <c r="Z49" s="9">
        <f t="shared" si="15"/>
        <v>200</v>
      </c>
      <c r="AA49" s="9">
        <v>0</v>
      </c>
      <c r="AB49" s="9">
        <v>0</v>
      </c>
      <c r="AC49" s="9">
        <f t="shared" si="12"/>
        <v>1252.5875000000001</v>
      </c>
      <c r="AD49" s="19">
        <f t="shared" si="19"/>
        <v>14340.4125</v>
      </c>
    </row>
    <row r="50" spans="1:30" hidden="1" x14ac:dyDescent="0.35">
      <c r="A50" s="6">
        <f t="shared" si="13"/>
        <v>49</v>
      </c>
      <c r="B50" s="7" t="s">
        <v>30</v>
      </c>
      <c r="C50" s="20" t="s">
        <v>83</v>
      </c>
      <c r="D50" s="7" t="s">
        <v>72</v>
      </c>
      <c r="E50" s="7" t="s">
        <v>33</v>
      </c>
      <c r="F50" s="6">
        <v>31</v>
      </c>
      <c r="G50" s="9">
        <f t="shared" si="7"/>
        <v>8656</v>
      </c>
      <c r="H50" s="9">
        <f t="shared" si="8"/>
        <v>4328</v>
      </c>
      <c r="I50" s="9">
        <v>1600</v>
      </c>
      <c r="J50" s="9">
        <v>1250</v>
      </c>
      <c r="K50" s="9">
        <f t="shared" si="9"/>
        <v>1478</v>
      </c>
      <c r="L50" s="9">
        <v>0</v>
      </c>
      <c r="M50" s="9">
        <v>0</v>
      </c>
      <c r="N50" s="9">
        <v>0</v>
      </c>
      <c r="O50" s="9">
        <v>0</v>
      </c>
      <c r="P50" s="9">
        <v>17312</v>
      </c>
      <c r="Q50" s="9">
        <f t="shared" si="20"/>
        <v>1038.72</v>
      </c>
      <c r="R50" s="9">
        <f t="shared" si="21"/>
        <v>87</v>
      </c>
      <c r="S50" s="9">
        <f t="shared" si="1"/>
        <v>562.64</v>
      </c>
      <c r="T50" s="9">
        <v>0</v>
      </c>
      <c r="U50" s="9">
        <f t="shared" si="11"/>
        <v>1688.3600000000001</v>
      </c>
      <c r="V50" s="9">
        <f t="shared" si="16"/>
        <v>19000.36</v>
      </c>
      <c r="W50" s="9">
        <v>0</v>
      </c>
      <c r="X50" s="9">
        <f t="shared" si="17"/>
        <v>1038.72</v>
      </c>
      <c r="Y50" s="9">
        <f t="shared" si="18"/>
        <v>129.84</v>
      </c>
      <c r="Z50" s="9">
        <f t="shared" si="15"/>
        <v>200</v>
      </c>
      <c r="AA50" s="9">
        <v>0</v>
      </c>
      <c r="AB50" s="9">
        <v>0</v>
      </c>
      <c r="AC50" s="9">
        <f t="shared" si="12"/>
        <v>1368.56</v>
      </c>
      <c r="AD50" s="19">
        <f t="shared" si="19"/>
        <v>15943.44</v>
      </c>
    </row>
    <row r="51" spans="1:30" hidden="1" x14ac:dyDescent="0.35">
      <c r="A51" s="6">
        <f t="shared" si="13"/>
        <v>50</v>
      </c>
      <c r="B51" s="7" t="s">
        <v>30</v>
      </c>
      <c r="C51" s="8" t="s">
        <v>84</v>
      </c>
      <c r="D51" s="7" t="s">
        <v>72</v>
      </c>
      <c r="E51" s="7" t="s">
        <v>33</v>
      </c>
      <c r="F51" s="6">
        <v>31</v>
      </c>
      <c r="G51" s="9">
        <f t="shared" si="7"/>
        <v>8520</v>
      </c>
      <c r="H51" s="9">
        <f t="shared" si="8"/>
        <v>4260</v>
      </c>
      <c r="I51" s="9">
        <v>1600</v>
      </c>
      <c r="J51" s="9">
        <v>1250</v>
      </c>
      <c r="K51" s="9">
        <f t="shared" si="9"/>
        <v>1410</v>
      </c>
      <c r="L51" s="9">
        <v>0</v>
      </c>
      <c r="M51" s="9">
        <v>0</v>
      </c>
      <c r="N51" s="9">
        <v>0</v>
      </c>
      <c r="O51" s="9">
        <v>0</v>
      </c>
      <c r="P51" s="9">
        <v>17039</v>
      </c>
      <c r="Q51" s="9">
        <f t="shared" si="20"/>
        <v>1022.4</v>
      </c>
      <c r="R51" s="9">
        <f t="shared" si="21"/>
        <v>85</v>
      </c>
      <c r="S51" s="9">
        <f t="shared" si="1"/>
        <v>553.76750000000004</v>
      </c>
      <c r="T51" s="9">
        <v>0</v>
      </c>
      <c r="U51" s="9">
        <f t="shared" si="11"/>
        <v>1661.1675</v>
      </c>
      <c r="V51" s="9">
        <f t="shared" si="16"/>
        <v>18700.1675</v>
      </c>
      <c r="W51" s="9">
        <v>0</v>
      </c>
      <c r="X51" s="9">
        <f t="shared" si="17"/>
        <v>1022.4</v>
      </c>
      <c r="Y51" s="9">
        <f t="shared" si="18"/>
        <v>127.79249999999999</v>
      </c>
      <c r="Z51" s="9">
        <f t="shared" si="15"/>
        <v>200</v>
      </c>
      <c r="AA51" s="9">
        <v>0</v>
      </c>
      <c r="AB51" s="9">
        <v>0</v>
      </c>
      <c r="AC51" s="9">
        <f t="shared" si="12"/>
        <v>1350.1924999999999</v>
      </c>
      <c r="AD51" s="19">
        <f t="shared" si="19"/>
        <v>15688.807500000001</v>
      </c>
    </row>
    <row r="52" spans="1:30" hidden="1" x14ac:dyDescent="0.35">
      <c r="A52" s="6">
        <f t="shared" si="13"/>
        <v>51</v>
      </c>
      <c r="B52" s="7" t="s">
        <v>30</v>
      </c>
      <c r="C52" s="20" t="s">
        <v>85</v>
      </c>
      <c r="D52" s="7" t="s">
        <v>32</v>
      </c>
      <c r="E52" s="7" t="s">
        <v>33</v>
      </c>
      <c r="F52" s="6">
        <v>31</v>
      </c>
      <c r="G52" s="9">
        <f t="shared" si="7"/>
        <v>8201</v>
      </c>
      <c r="H52" s="9">
        <f t="shared" si="8"/>
        <v>4101</v>
      </c>
      <c r="I52" s="9">
        <v>1600</v>
      </c>
      <c r="J52" s="9">
        <v>1250</v>
      </c>
      <c r="K52" s="9">
        <f t="shared" si="9"/>
        <v>1250</v>
      </c>
      <c r="L52" s="9">
        <v>0</v>
      </c>
      <c r="M52" s="9">
        <v>0</v>
      </c>
      <c r="N52" s="9">
        <v>0</v>
      </c>
      <c r="O52" s="9">
        <v>0</v>
      </c>
      <c r="P52" s="9">
        <v>16401</v>
      </c>
      <c r="Q52" s="9">
        <f t="shared" si="20"/>
        <v>984.12</v>
      </c>
      <c r="R52" s="9">
        <f t="shared" si="21"/>
        <v>82</v>
      </c>
      <c r="S52" s="9">
        <f t="shared" si="1"/>
        <v>533.03250000000003</v>
      </c>
      <c r="T52" s="9">
        <v>0</v>
      </c>
      <c r="U52" s="9">
        <f t="shared" si="11"/>
        <v>1599.1524999999999</v>
      </c>
      <c r="V52" s="9">
        <f t="shared" si="16"/>
        <v>18000.1525</v>
      </c>
      <c r="W52" s="9">
        <v>0</v>
      </c>
      <c r="X52" s="9">
        <f t="shared" si="17"/>
        <v>984.12</v>
      </c>
      <c r="Y52" s="9">
        <f t="shared" si="18"/>
        <v>123.00749999999999</v>
      </c>
      <c r="Z52" s="9">
        <f t="shared" si="15"/>
        <v>200</v>
      </c>
      <c r="AA52" s="9">
        <v>0</v>
      </c>
      <c r="AB52" s="9">
        <v>0</v>
      </c>
      <c r="AC52" s="9">
        <f t="shared" si="12"/>
        <v>1307.1275000000001</v>
      </c>
      <c r="AD52" s="19">
        <f t="shared" si="19"/>
        <v>15093.872499999999</v>
      </c>
    </row>
    <row r="53" spans="1:30" hidden="1" x14ac:dyDescent="0.35">
      <c r="A53" s="6">
        <f t="shared" si="13"/>
        <v>52</v>
      </c>
      <c r="B53" s="7" t="s">
        <v>30</v>
      </c>
      <c r="C53" s="8" t="s">
        <v>86</v>
      </c>
      <c r="D53" s="7" t="s">
        <v>32</v>
      </c>
      <c r="E53" s="7" t="s">
        <v>33</v>
      </c>
      <c r="F53" s="6">
        <v>31</v>
      </c>
      <c r="G53" s="9">
        <f t="shared" si="7"/>
        <v>8201</v>
      </c>
      <c r="H53" s="9">
        <f t="shared" si="8"/>
        <v>4101</v>
      </c>
      <c r="I53" s="9">
        <v>1600</v>
      </c>
      <c r="J53" s="9">
        <v>1250</v>
      </c>
      <c r="K53" s="9">
        <f t="shared" si="9"/>
        <v>1250</v>
      </c>
      <c r="L53" s="9">
        <v>0</v>
      </c>
      <c r="M53" s="9">
        <v>0</v>
      </c>
      <c r="N53" s="9">
        <v>0</v>
      </c>
      <c r="O53" s="9">
        <v>0</v>
      </c>
      <c r="P53" s="9">
        <v>16401</v>
      </c>
      <c r="Q53" s="9">
        <f t="shared" si="20"/>
        <v>984.12</v>
      </c>
      <c r="R53" s="9">
        <f t="shared" si="21"/>
        <v>82</v>
      </c>
      <c r="S53" s="9">
        <f t="shared" si="1"/>
        <v>533.03250000000003</v>
      </c>
      <c r="T53" s="9">
        <v>0</v>
      </c>
      <c r="U53" s="9">
        <f t="shared" si="11"/>
        <v>1599.1524999999999</v>
      </c>
      <c r="V53" s="9">
        <f t="shared" si="16"/>
        <v>18000.1525</v>
      </c>
      <c r="W53" s="9">
        <v>0</v>
      </c>
      <c r="X53" s="9">
        <f t="shared" si="17"/>
        <v>984.12</v>
      </c>
      <c r="Y53" s="9">
        <f t="shared" si="18"/>
        <v>123.00749999999999</v>
      </c>
      <c r="Z53" s="9">
        <f t="shared" si="15"/>
        <v>200</v>
      </c>
      <c r="AA53" s="9">
        <v>0</v>
      </c>
      <c r="AB53" s="9">
        <v>0</v>
      </c>
      <c r="AC53" s="9">
        <f t="shared" si="12"/>
        <v>1307.1275000000001</v>
      </c>
      <c r="AD53" s="19">
        <f t="shared" si="19"/>
        <v>15093.872499999999</v>
      </c>
    </row>
    <row r="54" spans="1:30" hidden="1" x14ac:dyDescent="0.35">
      <c r="A54" s="6">
        <f t="shared" si="13"/>
        <v>53</v>
      </c>
      <c r="B54" s="7" t="s">
        <v>30</v>
      </c>
      <c r="C54" s="8" t="s">
        <v>87</v>
      </c>
      <c r="D54" s="7" t="s">
        <v>88</v>
      </c>
      <c r="E54" s="7" t="s">
        <v>33</v>
      </c>
      <c r="F54" s="6">
        <v>23</v>
      </c>
      <c r="G54" s="9">
        <f t="shared" si="7"/>
        <v>17532</v>
      </c>
      <c r="H54" s="9">
        <f t="shared" si="8"/>
        <v>8766</v>
      </c>
      <c r="I54" s="9">
        <v>1187</v>
      </c>
      <c r="J54" s="9">
        <v>927</v>
      </c>
      <c r="K54" s="9">
        <v>6651</v>
      </c>
      <c r="L54" s="9">
        <v>0</v>
      </c>
      <c r="M54" s="9">
        <v>0</v>
      </c>
      <c r="N54" s="9">
        <v>0</v>
      </c>
      <c r="O54" s="9">
        <v>0</v>
      </c>
      <c r="P54" s="9">
        <v>35063</v>
      </c>
      <c r="Q54" s="9">
        <v>1800</v>
      </c>
      <c r="R54" s="9">
        <v>150</v>
      </c>
      <c r="S54" s="9">
        <f t="shared" si="1"/>
        <v>0</v>
      </c>
      <c r="T54" s="9">
        <v>0</v>
      </c>
      <c r="U54" s="9">
        <f t="shared" si="11"/>
        <v>1950</v>
      </c>
      <c r="V54" s="9">
        <f t="shared" si="16"/>
        <v>37013</v>
      </c>
      <c r="W54" s="9">
        <v>0</v>
      </c>
      <c r="X54" s="9">
        <f t="shared" si="17"/>
        <v>1800</v>
      </c>
      <c r="Y54" s="9">
        <f t="shared" si="18"/>
        <v>0</v>
      </c>
      <c r="Z54" s="9">
        <f t="shared" si="15"/>
        <v>200</v>
      </c>
      <c r="AA54" s="9">
        <v>0</v>
      </c>
      <c r="AB54" s="9">
        <v>0</v>
      </c>
      <c r="AC54" s="9">
        <f t="shared" si="12"/>
        <v>2000</v>
      </c>
      <c r="AD54" s="9">
        <f t="shared" si="19"/>
        <v>33063</v>
      </c>
    </row>
    <row r="55" spans="1:30" hidden="1" x14ac:dyDescent="0.35">
      <c r="A55" s="6">
        <f t="shared" si="13"/>
        <v>54</v>
      </c>
      <c r="B55" s="11" t="s">
        <v>94</v>
      </c>
      <c r="C55" s="12" t="s">
        <v>95</v>
      </c>
      <c r="D55" s="7" t="s">
        <v>32</v>
      </c>
      <c r="E55" s="13" t="s">
        <v>33</v>
      </c>
      <c r="F55" s="6">
        <v>31</v>
      </c>
      <c r="G55" s="9">
        <f t="shared" si="7"/>
        <v>5000</v>
      </c>
      <c r="H55" s="9">
        <f t="shared" si="8"/>
        <v>2500</v>
      </c>
      <c r="I55" s="9"/>
      <c r="J55" s="13">
        <v>0</v>
      </c>
      <c r="K55" s="9">
        <f t="shared" si="9"/>
        <v>2500</v>
      </c>
      <c r="L55" s="13">
        <v>0</v>
      </c>
      <c r="M55" s="13">
        <v>0</v>
      </c>
      <c r="N55" s="13">
        <v>0</v>
      </c>
      <c r="O55" s="13">
        <v>0</v>
      </c>
      <c r="P55" s="14">
        <v>10000</v>
      </c>
      <c r="Q55" s="13">
        <v>0</v>
      </c>
      <c r="R55" s="13">
        <v>0</v>
      </c>
      <c r="S55" s="14">
        <v>0</v>
      </c>
      <c r="T55" s="9">
        <v>0</v>
      </c>
      <c r="U55" s="9">
        <f t="shared" si="11"/>
        <v>0</v>
      </c>
      <c r="V55" s="9">
        <f t="shared" si="16"/>
        <v>10000</v>
      </c>
      <c r="W55" s="9">
        <v>0</v>
      </c>
      <c r="X55" s="14">
        <v>0</v>
      </c>
      <c r="Y55" s="14">
        <v>0</v>
      </c>
      <c r="Z55" s="9">
        <f t="shared" si="15"/>
        <v>175</v>
      </c>
      <c r="AA55" s="9">
        <v>0</v>
      </c>
      <c r="AB55" s="9">
        <v>0</v>
      </c>
      <c r="AC55" s="9">
        <f t="shared" si="12"/>
        <v>175</v>
      </c>
      <c r="AD55" s="9">
        <f t="shared" si="19"/>
        <v>9825</v>
      </c>
    </row>
    <row r="56" spans="1:30" hidden="1" x14ac:dyDescent="0.35">
      <c r="A56" s="6">
        <f t="shared" si="13"/>
        <v>55</v>
      </c>
      <c r="B56" s="7" t="s">
        <v>30</v>
      </c>
      <c r="C56" s="8" t="s">
        <v>96</v>
      </c>
      <c r="D56" s="7" t="s">
        <v>88</v>
      </c>
      <c r="E56" s="13" t="s">
        <v>33</v>
      </c>
      <c r="F56" s="6">
        <v>27</v>
      </c>
      <c r="G56" s="13">
        <f t="shared" ref="G56" si="22">ROUND(P56*50%,0)</f>
        <v>16445</v>
      </c>
      <c r="H56" s="13">
        <f t="shared" ref="H56" si="23">ROUND(G56*50%,0)</f>
        <v>8223</v>
      </c>
      <c r="I56" s="9">
        <v>1600</v>
      </c>
      <c r="J56" s="9">
        <v>1250</v>
      </c>
      <c r="K56" s="9">
        <f t="shared" ref="K56" si="24">ROUND(G56-H56-I56-J56-L56-M56-N56-O56,0)</f>
        <v>5372</v>
      </c>
      <c r="L56" s="9">
        <v>0</v>
      </c>
      <c r="M56" s="9">
        <v>0</v>
      </c>
      <c r="N56" s="9">
        <v>0</v>
      </c>
      <c r="O56" s="9">
        <v>0</v>
      </c>
      <c r="P56" s="9">
        <v>32889</v>
      </c>
      <c r="Q56" s="9">
        <f t="shared" ref="Q56" si="25">IF(G56&gt;15000,1800,G56*12%)</f>
        <v>1800</v>
      </c>
      <c r="R56" s="9">
        <v>150</v>
      </c>
      <c r="S56" s="13">
        <f t="shared" si="1"/>
        <v>0</v>
      </c>
      <c r="T56" s="9">
        <v>0</v>
      </c>
      <c r="U56" s="9">
        <f t="shared" si="11"/>
        <v>1950</v>
      </c>
      <c r="V56" s="9">
        <f t="shared" si="16"/>
        <v>34839</v>
      </c>
      <c r="W56" s="9">
        <v>0</v>
      </c>
      <c r="X56" s="13">
        <f>IF(G56&gt;15000,1800,G56*12%)</f>
        <v>1800</v>
      </c>
      <c r="Y56" s="13">
        <f>IF(P56&gt;21000,0,P56*0.75%)</f>
        <v>0</v>
      </c>
      <c r="Z56" s="13">
        <f t="shared" si="15"/>
        <v>200</v>
      </c>
      <c r="AA56" s="9">
        <v>0</v>
      </c>
      <c r="AB56" s="9">
        <v>0</v>
      </c>
      <c r="AC56" s="9">
        <f t="shared" si="12"/>
        <v>2000</v>
      </c>
      <c r="AD56" s="9">
        <f t="shared" si="19"/>
        <v>30889</v>
      </c>
    </row>
    <row r="57" spans="1:30" s="16" customFormat="1" hidden="1" x14ac:dyDescent="0.35">
      <c r="G57" s="17">
        <f t="shared" ref="G57:AD57" si="26">SUM(G2:G56)</f>
        <v>920507</v>
      </c>
      <c r="H57" s="18">
        <f t="shared" si="26"/>
        <v>460273</v>
      </c>
      <c r="I57" s="17">
        <f t="shared" si="26"/>
        <v>85987</v>
      </c>
      <c r="J57" s="17">
        <f t="shared" si="26"/>
        <v>67177</v>
      </c>
      <c r="K57" s="17">
        <f t="shared" si="26"/>
        <v>201869</v>
      </c>
      <c r="L57" s="17">
        <f t="shared" si="26"/>
        <v>17500</v>
      </c>
      <c r="M57" s="17">
        <f t="shared" si="26"/>
        <v>38500</v>
      </c>
      <c r="N57" s="17">
        <f t="shared" si="26"/>
        <v>24200</v>
      </c>
      <c r="O57" s="17">
        <f t="shared" si="26"/>
        <v>25000</v>
      </c>
      <c r="P57" s="17">
        <f t="shared" si="26"/>
        <v>1840991.5</v>
      </c>
      <c r="Q57" s="17">
        <f t="shared" si="26"/>
        <v>77017.199999999983</v>
      </c>
      <c r="R57" s="17">
        <f t="shared" si="26"/>
        <v>6419</v>
      </c>
      <c r="S57" s="17">
        <f t="shared" si="26"/>
        <v>11368.597499999998</v>
      </c>
      <c r="T57" s="17">
        <f t="shared" si="26"/>
        <v>10204</v>
      </c>
      <c r="U57" s="17">
        <f t="shared" si="26"/>
        <v>105008.79749999999</v>
      </c>
      <c r="V57" s="17">
        <f t="shared" si="26"/>
        <v>1946000.2975000001</v>
      </c>
      <c r="W57" s="17">
        <f t="shared" si="26"/>
        <v>247700</v>
      </c>
      <c r="X57" s="18">
        <f t="shared" si="26"/>
        <v>77017.199999999983</v>
      </c>
      <c r="Y57" s="17">
        <f t="shared" si="26"/>
        <v>2623.5225</v>
      </c>
      <c r="Z57" s="17">
        <f t="shared" si="26"/>
        <v>10775</v>
      </c>
      <c r="AA57" s="17">
        <f t="shared" si="26"/>
        <v>39575</v>
      </c>
      <c r="AB57" s="17">
        <f t="shared" si="26"/>
        <v>10204</v>
      </c>
      <c r="AC57" s="17">
        <f t="shared" si="26"/>
        <v>140194.7225</v>
      </c>
      <c r="AD57" s="17">
        <f t="shared" si="26"/>
        <v>1948496.7775000008</v>
      </c>
    </row>
    <row r="59" spans="1:30" x14ac:dyDescent="0.35">
      <c r="V59" s="15"/>
    </row>
    <row r="60" spans="1:30" x14ac:dyDescent="0.35">
      <c r="V60" s="15"/>
    </row>
  </sheetData>
  <conditionalFormatting sqref="C56 C1:C42 C44:C54">
    <cfRule type="duplicateValues" dxfId="5" priority="5"/>
    <cfRule type="duplicateValues" dxfId="4" priority="6"/>
  </conditionalFormatting>
  <conditionalFormatting sqref="C56 C1:C42 C44:C54">
    <cfRule type="duplicateValues" dxfId="3" priority="7"/>
  </conditionalFormatting>
  <conditionalFormatting sqref="C55">
    <cfRule type="duplicateValues" dxfId="2" priority="3"/>
  </conditionalFormatting>
  <conditionalFormatting sqref="C55">
    <cfRule type="duplicateValues" dxfId="1" priority="4"/>
  </conditionalFormatting>
  <conditionalFormatting sqref="C1:C42 C44:C1048576">
    <cfRule type="duplicateValues" dxfId="0" priority="1"/>
  </conditionalFormatting>
  <pageMargins left="0.7" right="0.7" top="0.75" bottom="0.75" header="0.3" footer="0.3"/>
  <pageSetup orientation="portrait" r:id="rId1"/>
  <ignoredErrors>
    <ignoredError sqref="AC3:AC53 U5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Karishma</dc:creator>
  <cp:lastModifiedBy>HR Finqy</cp:lastModifiedBy>
  <dcterms:created xsi:type="dcterms:W3CDTF">2022-12-30T10:37:24Z</dcterms:created>
  <dcterms:modified xsi:type="dcterms:W3CDTF">2023-01-02T13:37:59Z</dcterms:modified>
</cp:coreProperties>
</file>