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04-01-23/"/>
    </mc:Choice>
  </mc:AlternateContent>
  <xr:revisionPtr revIDLastSave="1027" documentId="13_ncr:1_{6BA3ED79-B652-4E20-A837-662DEEFFE0CF}" xr6:coauthVersionLast="47" xr6:coauthVersionMax="47" xr10:uidLastSave="{79472646-950A-4D04-ABFD-6B341F6733B4}"/>
  <bookViews>
    <workbookView xWindow="-108" yWindow="-108" windowWidth="23256" windowHeight="12456" firstSheet="3" activeTab="3" xr2:uid="{00000000-000D-0000-FFFF-FFFF00000000}"/>
  </bookViews>
  <sheets>
    <sheet name="as per legal" sheetId="1" state="hidden" r:id="rId1"/>
    <sheet name="Sheet3" sheetId="3" state="hidden" r:id="rId2"/>
    <sheet name="Working Sheet" sheetId="2" state="hidden" r:id="rId3"/>
    <sheet name="Final Rent Sheet" sheetId="5" r:id="rId4"/>
    <sheet name="Working" sheetId="7" state="hidden" r:id="rId5"/>
  </sheets>
  <definedNames>
    <definedName name="_xlnm._FilterDatabase" localSheetId="0" hidden="1">'as per legal'!$A$1:$N$28</definedName>
    <definedName name="_xlnm._FilterDatabase" localSheetId="3" hidden="1">'Final Rent Sheet'!$A$1:$S$29</definedName>
    <definedName name="_xlnm._FilterDatabase" localSheetId="2" hidden="1">'Working Sheet'!$A$1:$O$27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5" l="1"/>
  <c r="M6" i="5"/>
  <c r="M10" i="5" l="1"/>
  <c r="P24" i="5" l="1"/>
  <c r="P28" i="5"/>
  <c r="Q28" i="5" s="1"/>
  <c r="Q10" i="5" l="1"/>
  <c r="P7" i="5"/>
  <c r="Q7" i="5" l="1"/>
  <c r="P16" i="5" l="1"/>
  <c r="Q16" i="5" s="1"/>
  <c r="P5" i="5"/>
  <c r="O17" i="5"/>
  <c r="P17" i="5"/>
  <c r="P9" i="5"/>
  <c r="P27" i="5" l="1"/>
  <c r="P22" i="5"/>
  <c r="Q5" i="5" l="1"/>
  <c r="Q17" i="5"/>
  <c r="Q9" i="5"/>
  <c r="Q26" i="5"/>
  <c r="Q27" i="5" l="1"/>
  <c r="P18" i="5"/>
  <c r="Q18" i="5" l="1"/>
  <c r="M23" i="5"/>
  <c r="P23" i="5"/>
  <c r="P4" i="5"/>
  <c r="P8" i="5" l="1"/>
  <c r="O8" i="5"/>
  <c r="P25" i="5"/>
  <c r="O25" i="5"/>
  <c r="Q24" i="5"/>
  <c r="O29" i="5"/>
  <c r="P29" i="5"/>
  <c r="Q4" i="5"/>
  <c r="P3" i="5"/>
  <c r="Q3" i="5" s="1"/>
  <c r="P15" i="5"/>
  <c r="O15" i="5"/>
  <c r="Q14" i="5"/>
  <c r="P13" i="5"/>
  <c r="O13" i="5"/>
  <c r="P12" i="5"/>
  <c r="O12" i="5"/>
  <c r="Q11" i="5"/>
  <c r="Q22" i="5"/>
  <c r="Q2" i="5"/>
  <c r="Q21" i="5"/>
  <c r="P20" i="5"/>
  <c r="O20" i="5"/>
  <c r="P19" i="5"/>
  <c r="O19" i="5"/>
  <c r="Q8" i="5" l="1"/>
  <c r="Q20" i="5"/>
  <c r="Q13" i="5"/>
  <c r="Q25" i="5"/>
  <c r="Q19" i="5"/>
  <c r="Q12" i="5"/>
  <c r="Q15" i="5"/>
  <c r="Q23" i="5"/>
  <c r="Q29" i="5"/>
  <c r="A17" i="2" l="1"/>
  <c r="A18" i="2"/>
  <c r="A19" i="2"/>
  <c r="A20" i="2"/>
  <c r="A21" i="2"/>
  <c r="A22" i="2"/>
  <c r="A23" i="2"/>
  <c r="A24" i="2"/>
  <c r="A25" i="2"/>
  <c r="A26" i="2"/>
  <c r="A27" i="2"/>
  <c r="I7" i="2" l="1"/>
  <c r="I26" i="2" l="1"/>
  <c r="I23" i="2"/>
  <c r="I22" i="2"/>
  <c r="I21" i="2"/>
  <c r="I20" i="2"/>
  <c r="I19" i="2"/>
  <c r="I18" i="2"/>
  <c r="I16" i="2"/>
  <c r="I15" i="2"/>
  <c r="I14" i="2"/>
  <c r="I12" i="2"/>
  <c r="I11" i="2"/>
  <c r="I10" i="2"/>
  <c r="I9" i="2"/>
  <c r="I8" i="2"/>
  <c r="I6" i="2"/>
  <c r="I5" i="2"/>
  <c r="I3" i="2"/>
  <c r="I4" i="2"/>
  <c r="I2" i="2"/>
  <c r="C19" i="3"/>
  <c r="C18" i="3"/>
  <c r="C17" i="3"/>
  <c r="C16" i="3"/>
  <c r="C15" i="3"/>
  <c r="C13" i="3"/>
  <c r="C12" i="3"/>
  <c r="C11" i="3"/>
  <c r="C10" i="3"/>
  <c r="C9" i="3"/>
  <c r="C8" i="3"/>
  <c r="C7" i="3"/>
  <c r="C6" i="3"/>
  <c r="C5" i="3"/>
  <c r="C4" i="3"/>
  <c r="F25" i="2"/>
  <c r="F24" i="2"/>
  <c r="F23" i="2"/>
  <c r="F22" i="2"/>
  <c r="F20" i="2"/>
  <c r="F19" i="2"/>
  <c r="F18" i="2"/>
  <c r="F17" i="2"/>
  <c r="F16" i="2"/>
  <c r="F15" i="2"/>
  <c r="F13" i="2"/>
  <c r="F12" i="2"/>
  <c r="F11" i="2"/>
  <c r="F10" i="2"/>
  <c r="F9" i="2"/>
  <c r="F8" i="2"/>
  <c r="F7" i="2"/>
  <c r="F6" i="2"/>
  <c r="F4" i="2"/>
  <c r="F3" i="2"/>
  <c r="F2" i="2"/>
  <c r="E25" i="2"/>
  <c r="E24" i="2"/>
  <c r="E22" i="2"/>
  <c r="E20" i="2"/>
  <c r="E19" i="2"/>
  <c r="E18" i="2"/>
  <c r="E16" i="2"/>
  <c r="E15" i="2"/>
  <c r="E13" i="2"/>
  <c r="E12" i="2"/>
  <c r="E21" i="2" s="1"/>
  <c r="E11" i="2"/>
  <c r="E10" i="2"/>
  <c r="E9" i="2"/>
  <c r="E8" i="2"/>
  <c r="E7" i="2"/>
  <c r="E6" i="2"/>
  <c r="E5" i="2"/>
  <c r="E4" i="2"/>
  <c r="E3" i="2"/>
  <c r="E2" i="2"/>
  <c r="B25" i="2"/>
  <c r="B24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2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<sst xmlns="http://schemas.openxmlformats.org/spreadsheetml/2006/main" count="930" uniqueCount="316">
  <si>
    <t>Area</t>
  </si>
  <si>
    <t>Particulars</t>
  </si>
  <si>
    <t>Address</t>
  </si>
  <si>
    <t>Tenure</t>
  </si>
  <si>
    <t>rental</t>
  </si>
  <si>
    <t>Deposit Amount</t>
  </si>
  <si>
    <t>Lock In</t>
  </si>
  <si>
    <t>Start date</t>
  </si>
  <si>
    <t>Other charges</t>
  </si>
  <si>
    <t>Entity Name</t>
  </si>
  <si>
    <t>Owner Name</t>
  </si>
  <si>
    <t xml:space="preserve"> M/s. Gobindpershad Jagdishparshad (AOP).
for the Co- owners, Managers &amp;controllers
of Indra Palace.&amp; Gobind Mansion.
H-Block.Connaught Circus, New Delhi-110001</t>
  </si>
  <si>
    <t>E-Revbay Private Limited</t>
  </si>
  <si>
    <t>Suite No.10A, on 1st Floor, Gobind Mansion, H-Block, Connaught Circus, NewDelhi 110001,</t>
  </si>
  <si>
    <t>Delhi Office - CP</t>
  </si>
  <si>
    <t>1096 Days</t>
  </si>
  <si>
    <t>End Date</t>
  </si>
  <si>
    <t>From 01-11-2022 to 31-10-2023,
Rs.7,500/- per day, 
less provisional discount 25%, 
then special rebate of 59.30 % on the balance, 
net Rs.3,334- per day, for 2 suites</t>
  </si>
  <si>
    <t>From 01-11-2023 to 31-10-2024
Rs.8,025/. per day, 
less provisional discount 25%, 
then special rebate of 59.30 % on the balance, 
net Rs.3,569/ per day, for 2 suites</t>
  </si>
  <si>
    <t>From 01-11-2024 to 31-10-2025,
Rs.8, 587/. per day, 
less provisional discount 25%, 
then special rebate of 59.30 % on the balance, 
net Rs.3,819/- per day, for 2 suites</t>
  </si>
  <si>
    <t>Plus GST ,as applicable, subject to quarterly payment in advance in first week of every quarter regularly and due compliance of terms &amp; conditions mentioned herein and also in the said License folder. The Income Tax TDS Exemption certificate shall be supplied in due course of time, on receipt from the department.</t>
  </si>
  <si>
    <t>from 01-11-2022 to 31-10-2023, 
Rs.3, 00,000/</t>
  </si>
  <si>
    <t>From 01-11-2023 to 31-10-2024, 
Rs.3, 21,000/- (Balance of Rs.21, 000/- will be paid)</t>
  </si>
  <si>
    <t>From 01-11-2024 to 31-10-2025, 
Rs.3, 43,500/- (Balance of Rs.22, 500/- will be paid)</t>
  </si>
  <si>
    <t>One year</t>
  </si>
  <si>
    <t>Laxmi Tower - Delhi</t>
  </si>
  <si>
    <t>M/s. Laxmi Towers Private Limited
C-3/11, Krishna Nagar, Delhi 110051, Throguh director Mr. Vipin Mittal</t>
  </si>
  <si>
    <t>2nd Floor, Unit No 9-10, Pratap Bhuvan, Bahadur Shah Marg, New Delhi 110002</t>
  </si>
  <si>
    <t>780 Sq. ft</t>
  </si>
  <si>
    <t>3 years</t>
  </si>
  <si>
    <t>50,000/- pm</t>
  </si>
  <si>
    <t>Nil</t>
  </si>
  <si>
    <t>NA</t>
  </si>
  <si>
    <t>420 Sq. ft.</t>
  </si>
  <si>
    <t>TML Fintech Private Limited</t>
  </si>
  <si>
    <t>2nd Floor, Unit No 8, Pratap Bhuvan, Bahadur Shah Marg, New Delhi 110002</t>
  </si>
  <si>
    <t>30,000/- pm</t>
  </si>
  <si>
    <t>Jaipur Office</t>
  </si>
  <si>
    <t>Shree Mahavir Choudhary, S/O Shri Nemi Chand Choudhary, A 201, Balaji Vihar 25, Benar road, Jaipur</t>
  </si>
  <si>
    <t>138 E, City Centre, Sansar Chandra Road, Jaipur 302001</t>
  </si>
  <si>
    <t>11 Months</t>
  </si>
  <si>
    <t>20,000/- pm</t>
  </si>
  <si>
    <t>Electricity + Municipality charges + Maintanance</t>
  </si>
  <si>
    <t>One Month Rent</t>
  </si>
  <si>
    <t>Sh. I Systems Technocrats Private Limited through its Director Mr. Vishal Nijhawan son of Sh. Anil Nijhawan R/o A-33, Shankar Garden, Vikas Puri, New Delhi R/o A-33, Shankar Garden, Vikas Puri, New Delhi</t>
  </si>
  <si>
    <t>Delhi Office - Insurance</t>
  </si>
  <si>
    <t xml:space="preserve">(2 Units) A-12, Vikaspuri, Second Floor, New Delhi 110018 </t>
  </si>
  <si>
    <t xml:space="preserve">Rs. 1,500/- (Rupees One Thousand Five Hundred Only) as Water Charges per month </t>
  </si>
  <si>
    <t>40,000/- pm
+ 10% increase every year (every 12 months)</t>
  </si>
  <si>
    <t xml:space="preserve">80,000/- </t>
  </si>
  <si>
    <t>Mumbai office - 604</t>
  </si>
  <si>
    <t>Mumbai office - 612</t>
  </si>
  <si>
    <t>6 Months</t>
  </si>
  <si>
    <t>Mumbai office - 504</t>
  </si>
  <si>
    <t>Mumbai office - 412</t>
  </si>
  <si>
    <t>604, Vihaan Commercial, Walbhatt Road, Sonawala Lane, Goregaon East, Mumbai 400063</t>
  </si>
  <si>
    <t>612, Vihaan Commercial, Walbhatt Road, Sonawala Lane, Goregaon East, Mumbai 400063</t>
  </si>
  <si>
    <t>504, Vihaan Commercial, Walbhatt Road, Sonawala Lane, Goregaon East, Mumbai 400063</t>
  </si>
  <si>
    <t>412, Vihaan Commercial, Walbhatt Road, Sonawala Lane, Goregaon East, Mumbai 400063</t>
  </si>
  <si>
    <t>706, Vihaan Commercial, Walbhatt Road, Sonawala Lane, Goregaon East, Mumbai 400063</t>
  </si>
  <si>
    <t>Ahmedabad</t>
  </si>
  <si>
    <t>Chandigarh</t>
  </si>
  <si>
    <t>Bhuvneshwar</t>
  </si>
  <si>
    <t>Pune 225</t>
  </si>
  <si>
    <t>Pune 230</t>
  </si>
  <si>
    <t>Kolkata</t>
  </si>
  <si>
    <t>Nagpur</t>
  </si>
  <si>
    <t>Indore</t>
  </si>
  <si>
    <t>Ranchi</t>
  </si>
  <si>
    <t>Noida</t>
  </si>
  <si>
    <t>A-602 Narnarayan complex,Nr Navrangpura Bus Stop,Swastik cross road,Navrangpura Ahmedabad 380009</t>
  </si>
  <si>
    <t>Sco No.348 -349,4th  floor,cabin no 1,sector 34-A,Chandigarh-160022</t>
  </si>
  <si>
    <t xml:space="preserve">Delhi </t>
  </si>
  <si>
    <t>B1 Community Center Building no B16 Second floor Janak Puri.Delhi 110058</t>
  </si>
  <si>
    <t>WZ13A,2nd Floor plot no 5-11 pankha road vashish park opp d block janakpuri new delhi 110046</t>
  </si>
  <si>
    <t>101 1st floor scheme no 53,Medanthospital roadabove car 24 vijay Nagar Indore 452010</t>
  </si>
  <si>
    <t>4no D.L.Khan road 3rd floor block F
Kolkata 700025</t>
  </si>
  <si>
    <t>Lucknow</t>
  </si>
  <si>
    <t>18, Ground floor Chandganj garden, Kapurthala, Aliganj, Lucknow - 226024 opp. Chandrashekhar Azad Park</t>
  </si>
  <si>
    <t>Office 101,1st floor scheme no 53,Medanta Hospital Road, Above car 24.</t>
  </si>
  <si>
    <t>Office no 230 floor no 2nd building name Akshay Complex Ondominnium,Block sctor boat club road 411001</t>
  </si>
  <si>
    <t>225, 2nd floor, Akshay complex, dhole Patil road, near madhuban restaurant, pune 411001</t>
  </si>
  <si>
    <t>Guwahati</t>
  </si>
  <si>
    <t>House No 377, Chachal, VIP Road, Six Mile, Guwahati, Assam - 781022 Beside The North East Academy</t>
  </si>
  <si>
    <t>Nirmala Kutir, Sukhdev Nagar, Ratu Road, Ranchi- 834005</t>
  </si>
  <si>
    <t>TAYS PVT LTD</t>
  </si>
  <si>
    <t xml:space="preserve">1 year </t>
  </si>
  <si>
    <t>6mnth</t>
  </si>
  <si>
    <t xml:space="preserve">1800 from Nov-22 to Jan23, onwards 20,000/- </t>
  </si>
  <si>
    <t>3000 for Ac if Opted for.</t>
  </si>
  <si>
    <t xml:space="preserve">Mr. Anil Vishanji Dedhia $ Sandhya Anil Dedhia </t>
  </si>
  <si>
    <t>Mrs. Sejal Gala, Flat No. 401 Floor No. 4th Ashaniketan Block  Sector , Baptista Vile Parle West Mumbai 400056</t>
  </si>
  <si>
    <t xml:space="preserve">3 years </t>
  </si>
  <si>
    <t xml:space="preserve">one month </t>
  </si>
  <si>
    <t>Electricity as per bill , maintance will be born by licensors</t>
  </si>
  <si>
    <t xml:space="preserve">two months </t>
  </si>
  <si>
    <t xml:space="preserve">Maintance n electricity will be paid as per bill </t>
  </si>
  <si>
    <t>M/S M. K. Builders , 6 Sia Industries Estate , Sonawala Cross Road , Goregaon East, Mumbai 40063</t>
  </si>
  <si>
    <t>62,500/- from 1-2-2020 to 31-01-2021,65,625/-01-02-2021 to 31-1-2022,68,907/- 1-2-2-22 to 31-01-23</t>
  </si>
  <si>
    <t>40,000-01/01/2021to 31/12/2021, 45,000- 01/01/2022 to 31/12/2022, 50,000 01/01/2023 to 31/12/2023.</t>
  </si>
  <si>
    <t>1,20,000/-</t>
  </si>
  <si>
    <t>`</t>
  </si>
  <si>
    <t>Mumbai office - 712</t>
  </si>
  <si>
    <t>257, Block No 16 southern division , of calcutta Wrad no. 46, PS Bowbazar, Kolkata 700012</t>
  </si>
  <si>
    <t>Mrs. Bharti S. Naik W/o Dr, Sirish S. Naik 27 Christop[her Road , Block -2 Flat 1E P.O. Gobinda Khatick Road , Kolkata 700046.</t>
  </si>
  <si>
    <t xml:space="preserve">11 Months </t>
  </si>
  <si>
    <t xml:space="preserve">11 months </t>
  </si>
  <si>
    <t>mrs. Daulatani Aarti Sunil , Build no. 2 Block Sector , Koregaon Park , Magal das Rod , zpune . Maharashtra 411001</t>
  </si>
  <si>
    <t xml:space="preserve">27500, for first 6 month, 30,000 ext 5 months, 32100 for next 11 onths , 34347 for next 11 month </t>
  </si>
  <si>
    <t>40,000-15/02/2022to 14/2/2023, 45,000- 15/02/2023 to 14/2/2024, 50,000 15/02/2024 to 14/02/2025.</t>
  </si>
  <si>
    <t xml:space="preserve">two month </t>
  </si>
  <si>
    <t xml:space="preserve">Mr  Ashok Narpat Singh </t>
  </si>
  <si>
    <t xml:space="preserve">7% increment after 12 months </t>
  </si>
  <si>
    <t xml:space="preserve">27500, for first 2 month, 30,000 ext 9 months, 32100 for next 11 onths , 34347 for next 11 month </t>
  </si>
  <si>
    <t>33months</t>
  </si>
  <si>
    <t>mr. Ajit kumar Agarwal, R/o 54 Goyal nagar, Kanadia Road Indore 452018</t>
  </si>
  <si>
    <t>1250 sq. ft</t>
  </si>
  <si>
    <t xml:space="preserve">10% increment </t>
  </si>
  <si>
    <t xml:space="preserve">Anmol Khosa </t>
  </si>
  <si>
    <t>Arvind Mhadeorao</t>
  </si>
  <si>
    <t>11 months</t>
  </si>
  <si>
    <t>one month</t>
  </si>
  <si>
    <t xml:space="preserve">12 months </t>
  </si>
  <si>
    <t>12 months</t>
  </si>
  <si>
    <t xml:space="preserve">7 rs./Kw Electricity Meter Bill </t>
  </si>
  <si>
    <t xml:space="preserve">Yet to Sign </t>
  </si>
  <si>
    <t>Sl</t>
  </si>
  <si>
    <t xml:space="preserve">Location </t>
  </si>
  <si>
    <t>LE</t>
  </si>
  <si>
    <t>Multi</t>
  </si>
  <si>
    <t>Rental Pm</t>
  </si>
  <si>
    <t>Product line</t>
  </si>
  <si>
    <t>Model</t>
  </si>
  <si>
    <t>HL</t>
  </si>
  <si>
    <t>Cards - CC</t>
  </si>
  <si>
    <t xml:space="preserve">Ins- Agency </t>
  </si>
  <si>
    <t xml:space="preserve">Ins </t>
  </si>
  <si>
    <t>AL</t>
  </si>
  <si>
    <t>Ins</t>
  </si>
  <si>
    <t>PL/ Cards</t>
  </si>
  <si>
    <t>RDS</t>
  </si>
  <si>
    <t>Anand</t>
  </si>
  <si>
    <t>Remarks</t>
  </si>
  <si>
    <t>Partner</t>
  </si>
  <si>
    <t>Himanshu</t>
  </si>
  <si>
    <t>Call centre</t>
  </si>
  <si>
    <t>P.N. D-50 F-107, Hari Alokik Height, Subhash Marg Near Ahinsa circle C-scheme Jaipur</t>
  </si>
  <si>
    <t>712, Vihaan Commercial, Walbhatt Road, Sonawala Lane, Goregaon East, Mumbai 400063</t>
  </si>
  <si>
    <t>Daulatani Aarti</t>
  </si>
  <si>
    <t xml:space="preserve"> 604 A , Esplanade - 1, Rasulgarh, Bhubaneshwar-751010 </t>
  </si>
  <si>
    <t>580 Sq. ft.</t>
  </si>
  <si>
    <t xml:space="preserve">Pretoria High, 3, Pretoria Street, Kolkata -700071.. kolkata Office  </t>
  </si>
  <si>
    <t>Rajesh K Guddu</t>
  </si>
  <si>
    <t>Office address - A-21, 109 1st floor ,Sector 67, Noida -201301</t>
  </si>
  <si>
    <t>350 Sq. Ft.</t>
  </si>
  <si>
    <t>Rishabh</t>
  </si>
  <si>
    <t>Sagar Singh</t>
  </si>
  <si>
    <t>900 Sq. ft.</t>
  </si>
  <si>
    <t>4200 sq. Ft.</t>
  </si>
  <si>
    <t>Contai</t>
  </si>
  <si>
    <t>590 Sq ft</t>
  </si>
  <si>
    <t xml:space="preserve">Under termination </t>
  </si>
  <si>
    <t xml:space="preserve">Rent will increase to 30k pm wef Jan23, no agreement entered </t>
  </si>
  <si>
    <t>Apoorv</t>
  </si>
  <si>
    <t>No agreement , as partner office and covered under Pnl</t>
  </si>
  <si>
    <t>No agreement , as partner office and covered under Pnl - to be checked</t>
  </si>
  <si>
    <t xml:space="preserve">Under WIP </t>
  </si>
  <si>
    <t>Cor</t>
  </si>
  <si>
    <t>lease agreement</t>
  </si>
  <si>
    <t>Yes</t>
  </si>
  <si>
    <t>Own office</t>
  </si>
  <si>
    <t>No</t>
  </si>
  <si>
    <t>Ins Call centre - Inhouse</t>
  </si>
  <si>
    <t>PL/ BL</t>
  </si>
  <si>
    <t>yes</t>
  </si>
  <si>
    <t>N S road, Hatabari, contai, 2nd floor, east Medinipur. West Bengal 721401</t>
  </si>
  <si>
    <t>Citi</t>
  </si>
  <si>
    <t>Delhi</t>
  </si>
  <si>
    <t>Jaipur</t>
  </si>
  <si>
    <t>Mumbai</t>
  </si>
  <si>
    <t>Pune</t>
  </si>
  <si>
    <t xml:space="preserve">Count of Location </t>
  </si>
  <si>
    <t>Row Labels</t>
  </si>
  <si>
    <t>Grand Total</t>
  </si>
  <si>
    <t>(blank)</t>
  </si>
  <si>
    <t>Total</t>
  </si>
  <si>
    <t>To Be Process</t>
  </si>
  <si>
    <t>Expiry date</t>
  </si>
  <si>
    <t>Sum of Rental Pm</t>
  </si>
  <si>
    <t>Delhi Janakpuri TML</t>
  </si>
  <si>
    <t>Paid Till Jan 23</t>
  </si>
  <si>
    <t>Delhi_Partner office</t>
  </si>
  <si>
    <t>Sr No</t>
  </si>
  <si>
    <t>Delhi - Laxmi Tower ERB</t>
  </si>
  <si>
    <t>Delhi - Laxmi Tower TML</t>
  </si>
  <si>
    <t>Mumbai Clubhouse &amp; Parking</t>
  </si>
  <si>
    <t>Done</t>
  </si>
  <si>
    <t>Hold Due to Vacant</t>
  </si>
  <si>
    <t>Hold to be paid from Trusteck</t>
  </si>
  <si>
    <t>Agreement not available</t>
  </si>
  <si>
    <t>Expiry Date</t>
  </si>
  <si>
    <t>Fdelhi</t>
  </si>
  <si>
    <t>GST/Non GST</t>
  </si>
  <si>
    <t>TDS</t>
  </si>
  <si>
    <t>Final Amount</t>
  </si>
  <si>
    <t>Kolkata INS</t>
  </si>
  <si>
    <t>Ok</t>
  </si>
  <si>
    <t>Paid</t>
  </si>
  <si>
    <t>Remarks 2</t>
  </si>
  <si>
    <t>Bank Ac No</t>
  </si>
  <si>
    <t>IFSC Code</t>
  </si>
  <si>
    <t>Delhi Office - Vikaspuri -INS</t>
  </si>
  <si>
    <t>Ac Holder Name</t>
  </si>
  <si>
    <t>50200008062160</t>
  </si>
  <si>
    <t>HDFC0001236</t>
  </si>
  <si>
    <t>AJIT AGRAWAL</t>
  </si>
  <si>
    <t>50200018572520</t>
  </si>
  <si>
    <t>HDFC0000036</t>
  </si>
  <si>
    <t>M K BUILDERS</t>
  </si>
  <si>
    <t>000312100083701</t>
  </si>
  <si>
    <t>BCBM0000004</t>
  </si>
  <si>
    <t>LAXMI TOWERS PVT LTD</t>
  </si>
  <si>
    <t>ARVIND MOON</t>
  </si>
  <si>
    <t>40438481177</t>
  </si>
  <si>
    <t>SBIN0016098</t>
  </si>
  <si>
    <t>MADHU ENTERPRISES</t>
  </si>
  <si>
    <t>630305010778</t>
  </si>
  <si>
    <t>ICIC0000011</t>
  </si>
  <si>
    <t>03281930010368</t>
  </si>
  <si>
    <t>Vishal Nijhawan</t>
  </si>
  <si>
    <t>HDFC0000328</t>
  </si>
  <si>
    <t>Cloud Vision</t>
  </si>
  <si>
    <r>
      <rPr>
        <sz val="9"/>
        <color rgb="FF323232"/>
        <rFont val="Arial"/>
        <family val="2"/>
      </rPr>
      <t>000312100083701</t>
    </r>
  </si>
  <si>
    <r>
      <rPr>
        <sz val="9"/>
        <color rgb="FF323232"/>
        <rFont val="Arial"/>
        <family val="2"/>
      </rPr>
      <t>BCBM0000004</t>
    </r>
  </si>
  <si>
    <r>
      <rPr>
        <sz val="9"/>
        <color rgb="FF323232"/>
        <rFont val="Arial"/>
        <family val="2"/>
      </rPr>
      <t>M K BUILDERS</t>
    </r>
  </si>
  <si>
    <t>M.K.Builder</t>
  </si>
  <si>
    <t>Anil Vishanji Dedhia</t>
  </si>
  <si>
    <t>Sejal Gala
Jasmine Gala</t>
  </si>
  <si>
    <t>00471000162793
'00471000162697</t>
  </si>
  <si>
    <t>HDFC0000047
HDFC0000047</t>
  </si>
  <si>
    <t>Priyanka Priyadarsini Pani</t>
  </si>
  <si>
    <t>SEEMA CHANDNA</t>
  </si>
  <si>
    <t>629201512926</t>
  </si>
  <si>
    <t>ICIC0006629</t>
  </si>
  <si>
    <t>Anju Kabra</t>
  </si>
  <si>
    <t>0713044148</t>
  </si>
  <si>
    <t>KKBK0003541</t>
  </si>
  <si>
    <t>1846803220</t>
  </si>
  <si>
    <t>KKBK0000180</t>
  </si>
  <si>
    <t>409000521489</t>
  </si>
  <si>
    <t>RATN0000031</t>
  </si>
  <si>
    <t>Tays Pvt Ltd</t>
  </si>
  <si>
    <t>APURBA BISWAS</t>
  </si>
  <si>
    <t>01870110112564</t>
  </si>
  <si>
    <t>UCBA0000187</t>
  </si>
  <si>
    <t>05230310001737</t>
  </si>
  <si>
    <t>HDFC0000523</t>
  </si>
  <si>
    <t>Wipro Enterprises Pvt Ltd</t>
  </si>
  <si>
    <t>02310100677</t>
  </si>
  <si>
    <t>KCCB0SCR023</t>
  </si>
  <si>
    <t>Ashok Narpatsingh Dhariwal</t>
  </si>
  <si>
    <t>Chitra</t>
  </si>
  <si>
    <t>001710100085564</t>
  </si>
  <si>
    <t>BCBM0000018</t>
  </si>
  <si>
    <t>Product</t>
  </si>
  <si>
    <t>INS</t>
  </si>
  <si>
    <t>CC</t>
  </si>
  <si>
    <t>Delhi_TML</t>
  </si>
  <si>
    <t>Delhi CP Office</t>
  </si>
  <si>
    <t xml:space="preserve">INS- Agency </t>
  </si>
  <si>
    <t>Contact Person</t>
  </si>
  <si>
    <t>Pramodini</t>
  </si>
  <si>
    <t>Sunil Talreja</t>
  </si>
  <si>
    <t>Manish K</t>
  </si>
  <si>
    <t>Rahul</t>
  </si>
  <si>
    <t>A-21, 109 1st floor ,Sector 67, Noida -201301</t>
  </si>
  <si>
    <t>604 A , Esplanade - 1, Rasulgarh, Bhubaneshwar-751010</t>
  </si>
  <si>
    <t>Delh</t>
  </si>
  <si>
    <t>All</t>
  </si>
  <si>
    <t>Kolkata_ Corp</t>
  </si>
  <si>
    <t>Mail sent for clousure</t>
  </si>
  <si>
    <t>TML office</t>
  </si>
  <si>
    <t>Delhi_TML- Badlapur</t>
  </si>
  <si>
    <t>Chandigarh Co working Space</t>
  </si>
  <si>
    <t>Closed</t>
  </si>
  <si>
    <t>50100036204604</t>
  </si>
  <si>
    <t>HDFC0000322</t>
  </si>
  <si>
    <t>Partner office</t>
  </si>
  <si>
    <t>HL Office</t>
  </si>
  <si>
    <t>Kolkata_ Corp Office</t>
  </si>
  <si>
    <t>Kolkata_Contai</t>
  </si>
  <si>
    <t>From Jan-23 onwards not to be paid</t>
  </si>
  <si>
    <t>Gautam Saha</t>
  </si>
  <si>
    <t>3rd Floor Vihaan Commercial, Walbhatt Road, Sonawala Lane, Goregaon East, Mumbai 400063</t>
  </si>
  <si>
    <t>Badarpur Delhi</t>
  </si>
  <si>
    <t>Pending to be download</t>
  </si>
  <si>
    <t>Jaipur City Centre</t>
  </si>
  <si>
    <t>Jaipur Hari Alok</t>
  </si>
  <si>
    <t>Kolkata Bow Bazar</t>
  </si>
  <si>
    <t>Kolkata DL Khan</t>
  </si>
  <si>
    <t>Gouri Sankar Sahoo</t>
  </si>
  <si>
    <t>23820110013571</t>
  </si>
  <si>
    <t>UCBA0002382</t>
  </si>
  <si>
    <t>Need to check with rahul singh</t>
  </si>
  <si>
    <t>Workaholics Workzone</t>
  </si>
  <si>
    <t>50200069857100</t>
  </si>
  <si>
    <t>04/07 Seth Bagan Road Kolkata-30</t>
  </si>
  <si>
    <t>Dep</t>
  </si>
  <si>
    <t>Prev bal Rs.1300 also need to pay</t>
  </si>
  <si>
    <t>Adv rent paid till Jan23</t>
  </si>
  <si>
    <t>Trusttech</t>
  </si>
  <si>
    <t>8 Month rent to be paid June to Jan23</t>
  </si>
  <si>
    <t>Booking will not done</t>
  </si>
  <si>
    <t>Need to check ledger</t>
  </si>
  <si>
    <t>Payment Status</t>
  </si>
  <si>
    <t>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</si>
</sst>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14009]dd/mm/yyyy;@"/>
    <numFmt numFmtId="165" formatCode="_ * #,##0_ ;_ * \-#,##0_ ;_ * &quot;-&quot;??_ ;_ @_ 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Segoe UI"/>
      <family val="2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32323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0" xfId="0" applyNumberFormat="1" applyFont="1" applyAlignment="1">
      <alignment wrapText="1"/>
    </xf>
    <xf numFmtId="3" fontId="2" fillId="0" borderId="1" xfId="0" applyNumberFormat="1" applyFont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5" fillId="4" borderId="0" xfId="0" applyFont="1" applyFill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17" fontId="2" fillId="0" borderId="1" xfId="0" applyNumberFormat="1" applyFont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14" fontId="0" fillId="0" borderId="0" xfId="0" applyNumberFormat="1"/>
    <xf numFmtId="43" fontId="0" fillId="0" borderId="0" xfId="1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43" fontId="11" fillId="0" borderId="0" xfId="1" applyFont="1"/>
    <xf numFmtId="164" fontId="0" fillId="0" borderId="0" xfId="0" applyNumberFormat="1"/>
    <xf numFmtId="164" fontId="12" fillId="0" borderId="1" xfId="0" applyNumberFormat="1" applyFont="1" applyBorder="1"/>
    <xf numFmtId="0" fontId="0" fillId="0" borderId="1" xfId="0" applyBorder="1"/>
    <xf numFmtId="43" fontId="0" fillId="0" borderId="1" xfId="1" applyFont="1" applyBorder="1"/>
    <xf numFmtId="164" fontId="0" fillId="0" borderId="1" xfId="0" applyNumberFormat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43" fontId="0" fillId="6" borderId="1" xfId="1" applyFont="1" applyFill="1" applyBorder="1"/>
    <xf numFmtId="43" fontId="0" fillId="2" borderId="1" xfId="1" applyFont="1" applyFill="1" applyBorder="1"/>
    <xf numFmtId="0" fontId="10" fillId="2" borderId="1" xfId="0" applyFont="1" applyFill="1" applyBorder="1"/>
    <xf numFmtId="0" fontId="1" fillId="0" borderId="1" xfId="0" applyFont="1" applyBorder="1" applyAlignment="1">
      <alignment vertical="center"/>
    </xf>
    <xf numFmtId="43" fontId="0" fillId="0" borderId="1" xfId="1" applyFont="1" applyFill="1" applyBorder="1"/>
    <xf numFmtId="43" fontId="0" fillId="0" borderId="1" xfId="1" applyFont="1" applyBorder="1" applyAlignment="1">
      <alignment horizontal="left"/>
    </xf>
    <xf numFmtId="0" fontId="11" fillId="8" borderId="1" xfId="0" applyFont="1" applyFill="1" applyBorder="1"/>
    <xf numFmtId="14" fontId="0" fillId="0" borderId="1" xfId="0" applyNumberFormat="1" applyBorder="1"/>
    <xf numFmtId="165" fontId="0" fillId="0" borderId="1" xfId="1" applyNumberFormat="1" applyFont="1" applyBorder="1"/>
    <xf numFmtId="165" fontId="0" fillId="0" borderId="1" xfId="1" applyNumberFormat="1" applyFont="1" applyFill="1" applyBorder="1"/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65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43" fontId="0" fillId="4" borderId="1" xfId="1" applyFont="1" applyFill="1" applyBorder="1"/>
    <xf numFmtId="164" fontId="12" fillId="4" borderId="1" xfId="0" applyNumberFormat="1" applyFont="1" applyFill="1" applyBorder="1"/>
    <xf numFmtId="14" fontId="0" fillId="4" borderId="0" xfId="0" applyNumberFormat="1" applyFill="1"/>
    <xf numFmtId="0" fontId="0" fillId="4" borderId="0" xfId="0" applyFill="1"/>
    <xf numFmtId="14" fontId="0" fillId="4" borderId="1" xfId="0" applyNumberFormat="1" applyFill="1" applyBorder="1"/>
    <xf numFmtId="165" fontId="0" fillId="4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1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quotePrefix="1" applyFill="1" applyBorder="1"/>
    <xf numFmtId="165" fontId="2" fillId="4" borderId="1" xfId="0" applyNumberFormat="1" applyFont="1" applyFill="1" applyBorder="1" applyAlignment="1">
      <alignment horizontal="center" wrapText="1"/>
    </xf>
    <xf numFmtId="165" fontId="0" fillId="4" borderId="1" xfId="1" applyNumberFormat="1" applyFont="1" applyFill="1" applyBorder="1" applyAlignment="1">
      <alignment horizontal="center"/>
    </xf>
    <xf numFmtId="0" fontId="0" fillId="4" borderId="3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center" wrapText="1"/>
    </xf>
    <xf numFmtId="0" fontId="0" fillId="6" borderId="1" xfId="0" quotePrefix="1" applyFill="1" applyBorder="1"/>
    <xf numFmtId="0" fontId="0" fillId="6" borderId="0" xfId="0" applyFill="1"/>
    <xf numFmtId="165" fontId="2" fillId="6" borderId="1" xfId="0" applyNumberFormat="1" applyFont="1" applyFill="1" applyBorder="1" applyAlignment="1">
      <alignment horizontal="center" wrapText="1"/>
    </xf>
    <xf numFmtId="165" fontId="0" fillId="6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16" fontId="0" fillId="4" borderId="1" xfId="0" applyNumberFormat="1" applyFill="1" applyBorder="1" applyAlignment="1">
      <alignment horizontal="left" wrapText="1"/>
    </xf>
    <xf numFmtId="0" fontId="0" fillId="4" borderId="1" xfId="0" quotePrefix="1" applyFill="1" applyBorder="1" applyAlignment="1">
      <alignment wrapText="1"/>
    </xf>
    <xf numFmtId="0" fontId="0" fillId="4" borderId="4" xfId="0" applyFill="1" applyBorder="1"/>
    <xf numFmtId="43" fontId="0" fillId="4" borderId="0" xfId="0" applyNumberFormat="1" applyFill="1"/>
    <xf numFmtId="0" fontId="0" fillId="6" borderId="4" xfId="0" applyFill="1" applyBorder="1"/>
    <xf numFmtId="0" fontId="0" fillId="4" borderId="0" xfId="0" applyFill="1" applyAlignment="1">
      <alignment wrapText="1"/>
    </xf>
    <xf numFmtId="0" fontId="2" fillId="6" borderId="1" xfId="0" applyFont="1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11" fillId="0" borderId="5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9">
    <dxf>
      <fill>
        <patternFill patternType="solid">
          <fgColor rgb="FFFFFF00"/>
          <bgColor rgb="FF00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ay" refreshedDate="44891.469628472223" createdVersion="8" refreshedVersion="8" minRefreshableVersion="3" recordCount="26" xr:uid="{7DBB836B-CF03-44E2-A345-1B0886BC2931}">
  <cacheSource type="worksheet">
    <worksheetSource ref="A1:C27" sheet="Working Sheet"/>
  </cacheSource>
  <cacheFields count="3">
    <cacheField name="Sl" numFmtId="0">
      <sharedItems containsSemiMixedTypes="0" containsString="0" containsNumber="1" containsInteger="1" minValue="1" maxValue="27"/>
    </cacheField>
    <cacheField name="Location " numFmtId="0">
      <sharedItems/>
    </cacheField>
    <cacheField name="Citi" numFmtId="0">
      <sharedItems count="15">
        <s v="Delhi"/>
        <s v="Jaipur"/>
        <s v="Mumbai"/>
        <s v="Ahmedabad"/>
        <s v="Chandigarh"/>
        <s v="Bhuvneshwar"/>
        <s v="Pune"/>
        <s v="Kolkata"/>
        <s v="Nagpur"/>
        <s v="Indore"/>
        <s v="Ranchi"/>
        <s v="Noida"/>
        <s v="Lucknow"/>
        <s v="Guwahati"/>
        <s v="Cont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B" refreshedDate="44896.673143749998" createdVersion="8" refreshedVersion="8" minRefreshableVersion="3" recordCount="32" xr:uid="{DE28F54D-AFB9-4D24-A9CC-A913E2B4D591}">
  <cacheSource type="worksheet">
    <worksheetSource ref="A1:N1048576" sheet="Working Sheet"/>
  </cacheSource>
  <cacheFields count="14">
    <cacheField name="Sl" numFmtId="0">
      <sharedItems containsString="0" containsBlank="1" containsNumber="1" containsInteger="1" minValue="1" maxValue="27"/>
    </cacheField>
    <cacheField name="Location " numFmtId="0">
      <sharedItems containsBlank="1" count="24">
        <s v="Delhi Office - CP"/>
        <s v="Laxmi Tower - Delhi"/>
        <s v="Jaipur Office"/>
        <s v="Delhi Office - Insurance"/>
        <s v="Mumbai office - 604"/>
        <s v="Mumbai office - 612"/>
        <s v="Mumbai office - 504"/>
        <s v="Mumbai office - 412"/>
        <s v="Mumbai office - 712"/>
        <s v="Ahmedabad"/>
        <s v="Chandigarh"/>
        <s v="Bhuvneshwar"/>
        <s v="Pune 225"/>
        <s v="Pune 230"/>
        <s v="Kolkata"/>
        <s v="Nagpur"/>
        <s v="Indore"/>
        <s v="Ranchi"/>
        <s v="Noida"/>
        <s v="Delhi "/>
        <s v="Lucknow"/>
        <s v="Guwahati"/>
        <s v="Contai"/>
        <m/>
      </sharedItems>
    </cacheField>
    <cacheField name="Citi" numFmtId="0">
      <sharedItems containsBlank="1"/>
    </cacheField>
    <cacheField name="Address" numFmtId="0">
      <sharedItems containsBlank="1"/>
    </cacheField>
    <cacheField name="LE" numFmtId="0">
      <sharedItems containsBlank="1"/>
    </cacheField>
    <cacheField name="Area" numFmtId="0">
      <sharedItems containsBlank="1" containsMixedTypes="1" containsNumber="1" containsInteger="1" minValue="0" maxValue="0"/>
    </cacheField>
    <cacheField name="Rental Pm" numFmtId="43">
      <sharedItems containsString="0" containsBlank="1" containsNumber="1" containsInteger="1" minValue="5000" maxValue="250000"/>
    </cacheField>
    <cacheField name="Expiry date" numFmtId="164">
      <sharedItems containsNonDate="0" containsDate="1" containsString="0" containsBlank="1" minDate="2022-03-08T00:00:00" maxDate="2025-11-15T00:00:00" count="17">
        <d v="2025-10-31T00:00:00"/>
        <d v="2023-08-31T00:00:00"/>
        <d v="2025-09-30T00:00:00"/>
        <m/>
        <d v="2025-02-14T00:00:00"/>
        <d v="2023-01-31T00:00:00"/>
        <d v="2023-12-31T00:00:00"/>
        <d v="2023-09-04T00:00:00"/>
        <d v="2022-12-31T00:00:00"/>
        <d v="2024-04-30T00:00:00"/>
        <d v="2024-08-31T00:00:00"/>
        <d v="2022-03-08T00:00:00"/>
        <d v="2023-03-30T00:00:00"/>
        <d v="2023-01-23T00:00:00"/>
        <d v="2023-09-30T00:00:00"/>
        <d v="2023-01-04T00:00:00"/>
        <d v="2025-11-14T00:00:00"/>
      </sharedItems>
    </cacheField>
    <cacheField name="To Be Process" numFmtId="43">
      <sharedItems containsString="0" containsBlank="1" containsNumber="1" containsInteger="1" minValue="15000" maxValue="250000"/>
    </cacheField>
    <cacheField name="Product line" numFmtId="0">
      <sharedItems containsBlank="1"/>
    </cacheField>
    <cacheField name="Own office" numFmtId="0">
      <sharedItems containsBlank="1"/>
    </cacheField>
    <cacheField name="lease agreement" numFmtId="0">
      <sharedItems containsBlank="1"/>
    </cacheField>
    <cacheField name="Model" numFmtId="0">
      <sharedItems containsBlank="1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1"/>
    <s v="Delhi Office - CP"/>
    <x v="0"/>
  </r>
  <r>
    <n v="2"/>
    <s v="Laxmi Tower - Delhi"/>
    <x v="0"/>
  </r>
  <r>
    <n v="3"/>
    <s v="Laxmi Tower - Delhi"/>
    <x v="0"/>
  </r>
  <r>
    <n v="4"/>
    <s v="Jaipur Office"/>
    <x v="1"/>
  </r>
  <r>
    <n v="5"/>
    <s v="Delhi Office - Insurance"/>
    <x v="0"/>
  </r>
  <r>
    <n v="6"/>
    <s v="Mumbai office - 604"/>
    <x v="2"/>
  </r>
  <r>
    <n v="7"/>
    <s v="Mumbai office - 612"/>
    <x v="2"/>
  </r>
  <r>
    <n v="8"/>
    <s v="Mumbai office - 504"/>
    <x v="2"/>
  </r>
  <r>
    <n v="9"/>
    <s v="Mumbai office - 412"/>
    <x v="2"/>
  </r>
  <r>
    <n v="10"/>
    <s v="Mumbai office - 712"/>
    <x v="2"/>
  </r>
  <r>
    <n v="11"/>
    <s v="Ahmedabad"/>
    <x v="3"/>
  </r>
  <r>
    <n v="12"/>
    <s v="Chandigarh"/>
    <x v="4"/>
  </r>
  <r>
    <n v="13"/>
    <s v="Bhuvneshwar"/>
    <x v="5"/>
  </r>
  <r>
    <n v="14"/>
    <s v="Pune 225"/>
    <x v="6"/>
  </r>
  <r>
    <n v="15"/>
    <s v="Pune 230"/>
    <x v="6"/>
  </r>
  <r>
    <n v="17"/>
    <s v="Kolkata"/>
    <x v="7"/>
  </r>
  <r>
    <n v="18"/>
    <s v="Nagpur"/>
    <x v="8"/>
  </r>
  <r>
    <n v="19"/>
    <s v="Indore"/>
    <x v="9"/>
  </r>
  <r>
    <n v="20"/>
    <s v="Ranchi"/>
    <x v="10"/>
  </r>
  <r>
    <n v="21"/>
    <s v="Noida"/>
    <x v="11"/>
  </r>
  <r>
    <n v="22"/>
    <s v="Delhi "/>
    <x v="0"/>
  </r>
  <r>
    <n v="23"/>
    <s v="Delhi "/>
    <x v="0"/>
  </r>
  <r>
    <n v="24"/>
    <s v="Lucknow"/>
    <x v="12"/>
  </r>
  <r>
    <n v="25"/>
    <s v="Guwahati"/>
    <x v="13"/>
  </r>
  <r>
    <n v="26"/>
    <s v="Kolkata"/>
    <x v="7"/>
  </r>
  <r>
    <n v="27"/>
    <s v="Contai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1"/>
    <x v="0"/>
    <s v="Delhi"/>
    <s v="Suite No.10A, on 1st Floor, Gobind Mansion, H-Block, Connaught Circus, NewDelhi 110001,"/>
    <s v="E-Revbay Private Limited"/>
    <n v="0"/>
    <n v="100000"/>
    <x v="0"/>
    <n v="100000"/>
    <s v="Cor"/>
    <s v="Yes"/>
    <s v="Yes"/>
    <s v="NA"/>
    <s v="NA"/>
  </r>
  <r>
    <n v="2"/>
    <x v="1"/>
    <s v="Delhi"/>
    <s v="2nd Floor, Unit No 9-10, Pratap Bhuvan, Bahadur Shah Marg, New Delhi 110002"/>
    <s v="E-Revbay Private Limited"/>
    <s v="780 Sq. ft"/>
    <n v="50000"/>
    <x v="0"/>
    <n v="50000"/>
    <s v="HL"/>
    <s v="No"/>
    <s v="Yes"/>
    <s v="Partner"/>
    <s v="RDS"/>
  </r>
  <r>
    <n v="3"/>
    <x v="1"/>
    <s v="Delhi"/>
    <s v="2nd Floor, Unit No 8, Pratap Bhuvan, Bahadur Shah Marg, New Delhi 110002"/>
    <s v="TML Fintech Private Limited"/>
    <s v="420 Sq. ft."/>
    <n v="30000"/>
    <x v="0"/>
    <n v="30000"/>
    <s v="HL"/>
    <s v="No"/>
    <s v="Yes"/>
    <s v="Partner"/>
    <s v="RDS"/>
  </r>
  <r>
    <n v="4"/>
    <x v="2"/>
    <s v="Jaipur"/>
    <s v="P.N. D-50 F-107, Hari Alokik Height, Subhash Marg Near Ahinsa circle C-scheme Jaipur"/>
    <s v="E-Revbay Private Limited"/>
    <s v="900 Sq. ft."/>
    <n v="21800"/>
    <x v="1"/>
    <n v="21800"/>
    <s v="HL"/>
    <s v="No"/>
    <s v="No"/>
    <s v="Partner"/>
    <s v="NA"/>
  </r>
  <r>
    <n v="5"/>
    <x v="3"/>
    <s v="Delhi"/>
    <s v="(2 Units) A-12, Vikaspuri, Second Floor, New Delhi 110018 "/>
    <s v="E-Revbay Private Limited"/>
    <n v="0"/>
    <n v="40000"/>
    <x v="2"/>
    <n v="40000"/>
    <s v="Ins"/>
    <s v="Yes"/>
    <s v="Yes"/>
    <s v="Ins Call centre - Inhouse"/>
    <m/>
  </r>
  <r>
    <n v="6"/>
    <x v="4"/>
    <s v="Mumbai"/>
    <s v="604, Vihaan Commercial, Walbhatt Road, Sonawala Lane, Goregaon East, Mumbai 400063"/>
    <s v="E-Revbay Private Limited"/>
    <n v="0"/>
    <n v="68907"/>
    <x v="3"/>
    <n v="68907"/>
    <s v="Cor"/>
    <s v="Yes"/>
    <s v="Yes"/>
    <s v="NA"/>
    <s v="NA"/>
  </r>
  <r>
    <n v="7"/>
    <x v="5"/>
    <s v="Mumbai"/>
    <s v="612, Vihaan Commercial, Walbhatt Road, Sonawala Lane, Goregaon East, Mumbai 400063"/>
    <s v="E-Revbay Private Limited"/>
    <n v="0"/>
    <n v="45000"/>
    <x v="4"/>
    <n v="45000"/>
    <s v="Cor"/>
    <s v="Yes"/>
    <s v="Yes"/>
    <s v="NA"/>
    <s v="NA"/>
  </r>
  <r>
    <n v="8"/>
    <x v="6"/>
    <s v="Mumbai"/>
    <s v="504, Vihaan Commercial, Walbhatt Road, Sonawala Lane, Goregaon East, Mumbai 400063"/>
    <s v="E-Revbay Private Limited"/>
    <n v="0"/>
    <n v="68907"/>
    <x v="5"/>
    <n v="68907"/>
    <s v="Cor"/>
    <s v="Yes"/>
    <s v="Yes"/>
    <s v="NA"/>
    <s v="NA"/>
  </r>
  <r>
    <n v="9"/>
    <x v="7"/>
    <s v="Mumbai"/>
    <s v="412, Vihaan Commercial, Walbhatt Road, Sonawala Lane, Goregaon East, Mumbai 400063"/>
    <s v="TML Fintech Private Limited"/>
    <n v="0"/>
    <n v="45000"/>
    <x v="6"/>
    <n v="45000"/>
    <s v="Cor"/>
    <s v="Yes"/>
    <s v="Yes"/>
    <s v="NA"/>
    <s v="NA"/>
  </r>
  <r>
    <n v="10"/>
    <x v="8"/>
    <s v="Mumbai"/>
    <s v="712, Vihaan Commercial, Walbhatt Road, Sonawala Lane, Goregaon East, Mumbai 400063"/>
    <s v="E-Revbay Private Limited"/>
    <n v="0"/>
    <n v="45000"/>
    <x v="6"/>
    <n v="45000"/>
    <s v="Cor"/>
    <s v="Yes"/>
    <s v="Yes"/>
    <s v="NA"/>
    <s v="NA"/>
  </r>
  <r>
    <n v="11"/>
    <x v="9"/>
    <s v="Ahmedabad"/>
    <s v="A-602 Narnarayan complex,Nr Navrangpura Bus Stop,Swastik cross road,Navrangpura Ahmedabad 380009"/>
    <s v="E-Revbay Private Limited"/>
    <n v="0"/>
    <n v="27000"/>
    <x v="7"/>
    <n v="27000"/>
    <s v="HL"/>
    <s v="No"/>
    <s v="No"/>
    <s v="Partner"/>
    <s v="Himanshu"/>
  </r>
  <r>
    <n v="12"/>
    <x v="10"/>
    <s v="Chandigarh"/>
    <s v="Sco No.348 -349,4th  floor,cabin no 1,sector 34-A,Chandigarh-160022"/>
    <s v="E-Revbay Private Limited"/>
    <n v="0"/>
    <n v="43000"/>
    <x v="3"/>
    <m/>
    <s v="Cards - CC"/>
    <s v="Yes"/>
    <s v="Yes"/>
    <s v="Call centre"/>
    <m/>
  </r>
  <r>
    <n v="13"/>
    <x v="11"/>
    <s v="Bhuvneshwar"/>
    <s v=" 604 A , Esplanade - 1, Rasulgarh, Bhubaneshwar-751010 "/>
    <s v="E-Revbay Private Limited"/>
    <s v="580 Sq. ft."/>
    <n v="16000"/>
    <x v="8"/>
    <n v="16000"/>
    <s v="Ins- Agency "/>
    <s v="No"/>
    <s v="No"/>
    <s v="Partner"/>
    <s v="Rent will increase to 30k pm wef Jan23, no agreement entered "/>
  </r>
  <r>
    <n v="14"/>
    <x v="12"/>
    <s v="Pune"/>
    <s v="225, 2nd floor, Akshay complex, dhole Patil road, near madhuban restaurant, pune 411001"/>
    <s v="E-Revbay Private Limited"/>
    <n v="0"/>
    <n v="30000"/>
    <x v="9"/>
    <n v="30000"/>
    <s v="Cards - CC"/>
    <s v="Yes"/>
    <s v="Yes"/>
    <s v="Call centre"/>
    <s v="Daulatani Aarti"/>
  </r>
  <r>
    <n v="15"/>
    <x v="13"/>
    <s v="Pune"/>
    <s v="Office no 230 floor no 2nd building name Akshay Complex Ondominnium,Block sctor boat club road 411001"/>
    <s v="TML Fintech Private Limited"/>
    <n v="0"/>
    <n v="27500"/>
    <x v="10"/>
    <n v="27500"/>
    <s v="Cards - CC"/>
    <s v="Yes"/>
    <s v="Yes"/>
    <s v="Call centre"/>
    <m/>
  </r>
  <r>
    <n v="17"/>
    <x v="14"/>
    <s v="Kolkata"/>
    <s v="257, Block No 16 southern division , of calcutta Wrad no. 46, PS Bowbazar, Kolkata 700012"/>
    <s v="E-Revbay Private Limited"/>
    <n v="0"/>
    <n v="55000"/>
    <x v="11"/>
    <m/>
    <s v="Ins "/>
    <s v="No"/>
    <s v="No"/>
    <s v="Partner"/>
    <s v="Apoorv"/>
  </r>
  <r>
    <n v="18"/>
    <x v="15"/>
    <s v="Nagpur"/>
    <s v="Office 101,1st floor scheme no 53,Medanta Hospital Road, Above car 24."/>
    <s v="TML Fintech Private Limited"/>
    <n v="0"/>
    <n v="17000"/>
    <x v="12"/>
    <n v="17000"/>
    <s v="Cards - CC"/>
    <s v="Yes"/>
    <s v="Yes"/>
    <s v="Call centre"/>
    <s v="Arvind Mhadeorao"/>
  </r>
  <r>
    <n v="19"/>
    <x v="16"/>
    <s v="Indore"/>
    <s v="101 1st floor scheme no 53,Medanthospital roadabove car 24 vijay Nagar Indore 452010"/>
    <s v="TML Fintech Private Limited"/>
    <s v="1250 sq. ft"/>
    <n v="32000"/>
    <x v="13"/>
    <n v="32000"/>
    <s v="AL"/>
    <s v="Yes"/>
    <s v="Yes"/>
    <s v="NA"/>
    <s v="NA"/>
  </r>
  <r>
    <n v="20"/>
    <x v="17"/>
    <s v="Ranchi"/>
    <s v="Nirmala Kutir, Sukhdev Nagar, Ratu Road, Ranchi- 834005"/>
    <s v="TML Fintech Private Limited"/>
    <n v="0"/>
    <n v="20000"/>
    <x v="14"/>
    <n v="20000"/>
    <s v="Cards - CC"/>
    <s v="Yes"/>
    <s v="Yes"/>
    <s v="Call centre"/>
    <s v="Rajesh K Guddu"/>
  </r>
  <r>
    <n v="21"/>
    <x v="18"/>
    <s v="Noida"/>
    <s v="Office address - A-21, 109 1st floor ,Sector 67, Noida -201301"/>
    <s v="E-Revbay Private Limited"/>
    <s v="350 Sq. Ft."/>
    <n v="15000"/>
    <x v="14"/>
    <n v="15000"/>
    <s v="HL"/>
    <s v="Yes"/>
    <s v="Yes"/>
    <s v="NA"/>
    <s v="NA"/>
  </r>
  <r>
    <n v="22"/>
    <x v="19"/>
    <s v="Delhi"/>
    <s v="B1 Community Center Building no B16 Second floor Janak Puri.Delhi 110058"/>
    <s v="TML Fintech Private Limited"/>
    <n v="0"/>
    <n v="41000"/>
    <x v="15"/>
    <n v="41000"/>
    <s v="Ins"/>
    <s v="Yes"/>
    <s v="Yes"/>
    <s v="NA"/>
    <s v="Anmol Khosa "/>
  </r>
  <r>
    <n v="23"/>
    <x v="19"/>
    <s v="Delhi"/>
    <s v="WZ13A,2nd Floor plot no 5-11 pankha road vashish park opp d block janakpuri new delhi 110046"/>
    <s v="E-Revbay Private Limited"/>
    <n v="0"/>
    <n v="19000"/>
    <x v="14"/>
    <n v="19000"/>
    <s v="HL"/>
    <s v="Yes"/>
    <s v="Yes"/>
    <s v="Partner"/>
    <s v="Anand"/>
  </r>
  <r>
    <n v="24"/>
    <x v="20"/>
    <s v="Lucknow"/>
    <s v="18, Ground floor Chandganj garden, Kapurthala, Aliganj, Lucknow - 226024 opp. Chandrashekhar Azad Park"/>
    <s v="TML Fintech Private Limited"/>
    <n v="0"/>
    <n v="18000"/>
    <x v="3"/>
    <m/>
    <s v="PL/ Cards"/>
    <s v="No"/>
    <s v="No"/>
    <s v="Partner"/>
    <s v="Rishabh"/>
  </r>
  <r>
    <n v="25"/>
    <x v="21"/>
    <s v="Guwahati"/>
    <s v="House No 377, Chachal, VIP Road, Six Mile, Guwahati, Assam - 781022 Beside The North East Academy"/>
    <s v="E-Revbay Private Limited"/>
    <n v="0"/>
    <n v="5000"/>
    <x v="3"/>
    <m/>
    <s v="PL/ BL"/>
    <s v="No"/>
    <s v="No"/>
    <s v="Partner"/>
    <s v="Sagar Singh"/>
  </r>
  <r>
    <n v="26"/>
    <x v="14"/>
    <s v="Kolkata"/>
    <s v="Pretoria High, 3, Pretoria Street, Kolkata -700071.. kolkata Office  "/>
    <s v="E-Revbay Private Limited"/>
    <s v="4200 sq. Ft."/>
    <n v="250000"/>
    <x v="16"/>
    <n v="250000"/>
    <s v="Multi"/>
    <s v="Yes"/>
    <s v="Yes"/>
    <s v="NA"/>
    <s v="NA"/>
  </r>
  <r>
    <n v="27"/>
    <x v="22"/>
    <s v="Contai"/>
    <s v="N S road, Hatabari, contai, 2nd floor, east Medinipur. West Bengal 721401"/>
    <s v="E-Revbay Private Limited"/>
    <s v="590 Sq ft"/>
    <n v="19700"/>
    <x v="3"/>
    <m/>
    <s v="Ins- Agency "/>
    <s v="Yes"/>
    <s v="Yes"/>
    <m/>
    <s v="Under WIP "/>
  </r>
  <r>
    <m/>
    <x v="23"/>
    <m/>
    <m/>
    <m/>
    <m/>
    <m/>
    <x v="3"/>
    <m/>
    <m/>
    <m/>
    <m/>
    <m/>
    <m/>
  </r>
  <r>
    <m/>
    <x v="23"/>
    <m/>
    <m/>
    <m/>
    <m/>
    <m/>
    <x v="3"/>
    <m/>
    <m/>
    <m/>
    <m/>
    <m/>
    <m/>
  </r>
  <r>
    <m/>
    <x v="23"/>
    <m/>
    <m/>
    <m/>
    <m/>
    <m/>
    <x v="3"/>
    <m/>
    <m/>
    <m/>
    <m/>
    <m/>
    <m/>
  </r>
  <r>
    <m/>
    <x v="23"/>
    <m/>
    <m/>
    <m/>
    <m/>
    <m/>
    <x v="3"/>
    <m/>
    <m/>
    <m/>
    <m/>
    <m/>
    <m/>
  </r>
  <r>
    <m/>
    <x v="23"/>
    <m/>
    <m/>
    <m/>
    <m/>
    <m/>
    <x v="3"/>
    <m/>
    <m/>
    <m/>
    <m/>
    <m/>
    <m/>
  </r>
  <r>
    <m/>
    <x v="23"/>
    <m/>
    <m/>
    <m/>
    <m/>
    <m/>
    <x v="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AB46F9-9461-4BD9-AB51-1E21A65827A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3">
    <pivotField showAll="0"/>
    <pivotField dataField="1" showAll="0"/>
    <pivotField axis="axisRow" showAll="0">
      <items count="16">
        <item x="3"/>
        <item x="5"/>
        <item x="4"/>
        <item x="14"/>
        <item x="0"/>
        <item x="13"/>
        <item x="9"/>
        <item x="1"/>
        <item x="7"/>
        <item x="12"/>
        <item x="2"/>
        <item x="8"/>
        <item x="11"/>
        <item x="6"/>
        <item x="10"/>
        <item t="default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Location 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A809F-1A0D-4A49-AC4A-A24716C8352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X1:Z29" firstHeaderRow="2" firstDataRow="2" firstDataCol="2"/>
  <pivotFields count="14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5">
        <item x="9"/>
        <item x="11"/>
        <item x="10"/>
        <item x="22"/>
        <item x="19"/>
        <item x="0"/>
        <item x="3"/>
        <item x="21"/>
        <item x="16"/>
        <item x="2"/>
        <item x="14"/>
        <item x="1"/>
        <item x="20"/>
        <item x="7"/>
        <item x="6"/>
        <item x="4"/>
        <item x="5"/>
        <item x="8"/>
        <item x="15"/>
        <item x="18"/>
        <item x="12"/>
        <item x="13"/>
        <item x="17"/>
        <item x="2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11"/>
        <item x="8"/>
        <item x="15"/>
        <item x="13"/>
        <item x="5"/>
        <item x="12"/>
        <item x="1"/>
        <item x="7"/>
        <item x="14"/>
        <item x="6"/>
        <item x="9"/>
        <item x="10"/>
        <item x="4"/>
        <item x="2"/>
        <item x="0"/>
        <item x="1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1"/>
  </rowFields>
  <rowItems count="27">
    <i>
      <x/>
      <x v="10"/>
    </i>
    <i>
      <x v="1"/>
      <x v="1"/>
    </i>
    <i>
      <x v="2"/>
      <x v="4"/>
    </i>
    <i>
      <x v="3"/>
      <x v="8"/>
    </i>
    <i>
      <x v="4"/>
      <x v="14"/>
    </i>
    <i>
      <x v="5"/>
      <x v="18"/>
    </i>
    <i>
      <x v="6"/>
      <x v="9"/>
    </i>
    <i>
      <x v="7"/>
      <x/>
    </i>
    <i>
      <x v="8"/>
      <x v="4"/>
    </i>
    <i r="1">
      <x v="19"/>
    </i>
    <i r="1">
      <x v="22"/>
    </i>
    <i>
      <x v="9"/>
      <x v="13"/>
    </i>
    <i r="1">
      <x v="17"/>
    </i>
    <i>
      <x v="10"/>
      <x v="20"/>
    </i>
    <i>
      <x v="11"/>
      <x v="21"/>
    </i>
    <i>
      <x v="12"/>
      <x v="16"/>
    </i>
    <i>
      <x v="13"/>
      <x v="6"/>
    </i>
    <i>
      <x v="14"/>
      <x v="5"/>
    </i>
    <i r="1">
      <x v="11"/>
    </i>
    <i>
      <x v="15"/>
      <x v="10"/>
    </i>
    <i>
      <x v="16"/>
      <x v="2"/>
    </i>
    <i r="1">
      <x v="3"/>
    </i>
    <i r="1">
      <x v="7"/>
    </i>
    <i r="1">
      <x v="12"/>
    </i>
    <i r="1">
      <x v="15"/>
    </i>
    <i r="1">
      <x v="23"/>
    </i>
    <i t="grand">
      <x/>
    </i>
  </rowItems>
  <colItems count="1">
    <i/>
  </colItems>
  <dataFields count="1">
    <dataField name="Sum of Rental Pm" fld="6" baseField="0" baseItem="0"/>
  </dataFields>
  <formats count="8">
    <format dxfId="8">
      <pivotArea field="7" type="button" dataOnly="0" labelOnly="1" outline="0" axis="axisRow" fieldPosition="0"/>
    </format>
    <format dxfId="7">
      <pivotArea field="1" type="button" dataOnly="0" labelOnly="1" outline="0" axis="axisRow" fieldPosition="1"/>
    </format>
    <format dxfId="6">
      <pivotArea outline="0" fieldPosition="0">
        <references count="2">
          <reference field="1" count="2" selected="0">
            <x v="3"/>
            <x v="7"/>
          </reference>
          <reference field="7" count="1" selected="0">
            <x v="16"/>
          </reference>
        </references>
      </pivotArea>
    </format>
    <format dxfId="5">
      <pivotArea dataOnly="0" labelOnly="1" outline="0" offset="IV2:IV3" fieldPosition="0">
        <references count="1">
          <reference field="7" count="1">
            <x v="16"/>
          </reference>
        </references>
      </pivotArea>
    </format>
    <format dxfId="4">
      <pivotArea dataOnly="0" labelOnly="1" outline="0" fieldPosition="0">
        <references count="2">
          <reference field="1" count="2">
            <x v="3"/>
            <x v="7"/>
          </reference>
          <reference field="7" count="1" selected="0">
            <x v="16"/>
          </reference>
        </references>
      </pivotArea>
    </format>
    <format dxfId="3">
      <pivotArea outline="0" fieldPosition="0">
        <references count="2">
          <reference field="1" count="1" selected="0">
            <x v="15"/>
          </reference>
          <reference field="7" count="1" selected="0">
            <x v="16"/>
          </reference>
        </references>
      </pivotArea>
    </format>
    <format dxfId="2">
      <pivotArea dataOnly="0" labelOnly="1" outline="0" offset="IV5" fieldPosition="0">
        <references count="1">
          <reference field="7" count="1">
            <x v="16"/>
          </reference>
        </references>
      </pivotArea>
    </format>
    <format dxfId="1">
      <pivotArea dataOnly="0" labelOnly="1" outline="0" fieldPosition="0">
        <references count="2">
          <reference field="1" count="1">
            <x v="15"/>
          </reference>
          <reference field="7" count="1" selected="0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  <pageSetUpPr fitToPage="1"/>
  </sheetPr>
  <dimension ref="A1:N28"/>
  <sheetViews>
    <sheetView zoomScale="75" workbookViewId="0">
      <pane xSplit="2" ySplit="1" topLeftCell="C18" activePane="bottomRight" state="frozen"/>
      <selection pane="topRight"/>
      <selection pane="bottomLeft"/>
      <selection pane="bottomRight"/>
    </sheetView>
  </sheetViews>
  <sheetFormatPr defaultColWidth="10.69921875" defaultRowHeight="18" x14ac:dyDescent="0.35"/>
  <cols>
    <col min="1" max="1" width="10.69921875" style="23"/>
    <col min="2" max="2" width="22.69921875" style="1" customWidth="1"/>
    <col min="3" max="3" width="32" style="1" customWidth="1"/>
    <col min="4" max="4" width="18.19921875" style="1" customWidth="1"/>
    <col min="5" max="5" width="11.19921875" style="1" customWidth="1"/>
    <col min="6" max="6" width="21.19921875" style="1" customWidth="1"/>
    <col min="7" max="7" width="10.69921875" style="17"/>
    <col min="8" max="8" width="30.3984375" style="17" customWidth="1"/>
    <col min="9" max="9" width="28.3984375" style="1" customWidth="1"/>
    <col min="10" max="10" width="18" style="17" customWidth="1"/>
    <col min="11" max="11" width="10.69921875" style="1"/>
    <col min="12" max="13" width="12.09765625" style="1" bestFit="1" customWidth="1"/>
    <col min="14" max="16384" width="10.69921875" style="1"/>
  </cols>
  <sheetData>
    <row r="1" spans="1:14" s="20" customFormat="1" ht="36" x14ac:dyDescent="0.35">
      <c r="A1" s="24" t="s">
        <v>126</v>
      </c>
      <c r="B1" s="18" t="s">
        <v>1</v>
      </c>
      <c r="C1" s="18" t="s">
        <v>2</v>
      </c>
      <c r="D1" s="18" t="s">
        <v>0</v>
      </c>
      <c r="E1" s="18" t="s">
        <v>9</v>
      </c>
      <c r="F1" s="18" t="s">
        <v>10</v>
      </c>
      <c r="G1" s="19" t="s">
        <v>3</v>
      </c>
      <c r="H1" s="19" t="s">
        <v>4</v>
      </c>
      <c r="I1" s="18" t="s">
        <v>8</v>
      </c>
      <c r="J1" s="19" t="s">
        <v>5</v>
      </c>
      <c r="K1" s="18" t="s">
        <v>6</v>
      </c>
      <c r="L1" s="18" t="s">
        <v>7</v>
      </c>
      <c r="M1" s="18" t="s">
        <v>16</v>
      </c>
    </row>
    <row r="2" spans="1:14" ht="136.19999999999999" customHeight="1" x14ac:dyDescent="0.35">
      <c r="A2" s="99">
        <v>1</v>
      </c>
      <c r="B2" s="102" t="s">
        <v>14</v>
      </c>
      <c r="C2" s="102" t="s">
        <v>13</v>
      </c>
      <c r="D2" s="102"/>
      <c r="E2" s="102" t="s">
        <v>12</v>
      </c>
      <c r="F2" s="102" t="s">
        <v>11</v>
      </c>
      <c r="G2" s="103" t="s">
        <v>15</v>
      </c>
      <c r="H2" s="2" t="s">
        <v>17</v>
      </c>
      <c r="I2" s="102" t="s">
        <v>20</v>
      </c>
      <c r="J2" s="2" t="s">
        <v>21</v>
      </c>
      <c r="K2" s="102" t="s">
        <v>24</v>
      </c>
      <c r="L2" s="101">
        <v>44866</v>
      </c>
      <c r="M2" s="101">
        <v>45961</v>
      </c>
    </row>
    <row r="3" spans="1:14" ht="144" x14ac:dyDescent="0.35">
      <c r="A3" s="100"/>
      <c r="B3" s="102"/>
      <c r="C3" s="102"/>
      <c r="D3" s="102"/>
      <c r="E3" s="102"/>
      <c r="F3" s="102"/>
      <c r="G3" s="103"/>
      <c r="H3" s="2" t="s">
        <v>18</v>
      </c>
      <c r="I3" s="102"/>
      <c r="J3" s="2" t="s">
        <v>22</v>
      </c>
      <c r="K3" s="102"/>
      <c r="L3" s="101"/>
      <c r="M3" s="101"/>
    </row>
    <row r="4" spans="1:14" ht="78" customHeight="1" x14ac:dyDescent="0.35">
      <c r="A4" s="100"/>
      <c r="B4" s="102"/>
      <c r="C4" s="102"/>
      <c r="D4" s="102"/>
      <c r="E4" s="102"/>
      <c r="F4" s="102"/>
      <c r="G4" s="103"/>
      <c r="H4" s="2" t="s">
        <v>19</v>
      </c>
      <c r="I4" s="102"/>
      <c r="J4" s="2" t="s">
        <v>23</v>
      </c>
      <c r="K4" s="102"/>
      <c r="L4" s="101"/>
      <c r="M4" s="101"/>
    </row>
    <row r="5" spans="1:14" ht="108" x14ac:dyDescent="0.35">
      <c r="A5" s="23">
        <v>2</v>
      </c>
      <c r="B5" s="3" t="s">
        <v>25</v>
      </c>
      <c r="C5" s="3" t="s">
        <v>27</v>
      </c>
      <c r="D5" s="3" t="s">
        <v>28</v>
      </c>
      <c r="E5" s="3" t="s">
        <v>12</v>
      </c>
      <c r="F5" s="3" t="s">
        <v>26</v>
      </c>
      <c r="G5" s="2" t="s">
        <v>29</v>
      </c>
      <c r="H5" s="2" t="s">
        <v>30</v>
      </c>
      <c r="I5" s="3"/>
      <c r="J5" s="2" t="s">
        <v>31</v>
      </c>
      <c r="K5" s="3" t="s">
        <v>32</v>
      </c>
      <c r="L5" s="4">
        <v>44866</v>
      </c>
      <c r="M5" s="4">
        <v>45961</v>
      </c>
    </row>
    <row r="6" spans="1:14" ht="108" x14ac:dyDescent="0.35">
      <c r="A6" s="23">
        <v>3</v>
      </c>
      <c r="B6" s="3" t="s">
        <v>25</v>
      </c>
      <c r="C6" s="3" t="s">
        <v>35</v>
      </c>
      <c r="D6" s="3" t="s">
        <v>33</v>
      </c>
      <c r="E6" s="3" t="s">
        <v>34</v>
      </c>
      <c r="F6" s="3" t="s">
        <v>26</v>
      </c>
      <c r="G6" s="2" t="s">
        <v>29</v>
      </c>
      <c r="H6" s="2" t="s">
        <v>36</v>
      </c>
      <c r="I6" s="3"/>
      <c r="J6" s="2" t="s">
        <v>31</v>
      </c>
      <c r="K6" s="3" t="s">
        <v>32</v>
      </c>
      <c r="L6" s="4">
        <v>44866</v>
      </c>
      <c r="M6" s="4">
        <v>45961</v>
      </c>
    </row>
    <row r="7" spans="1:14" ht="108" x14ac:dyDescent="0.35">
      <c r="A7" s="23">
        <v>4</v>
      </c>
      <c r="B7" s="3" t="s">
        <v>37</v>
      </c>
      <c r="C7" s="3" t="s">
        <v>39</v>
      </c>
      <c r="D7" s="3"/>
      <c r="E7" s="3" t="s">
        <v>12</v>
      </c>
      <c r="F7" s="3" t="s">
        <v>38</v>
      </c>
      <c r="G7" s="2" t="s">
        <v>40</v>
      </c>
      <c r="H7" s="2" t="s">
        <v>41</v>
      </c>
      <c r="I7" s="3" t="s">
        <v>42</v>
      </c>
      <c r="J7" s="2" t="s">
        <v>43</v>
      </c>
      <c r="K7" s="3" t="s">
        <v>32</v>
      </c>
      <c r="L7" s="4">
        <v>44835</v>
      </c>
      <c r="M7" s="4">
        <v>45169</v>
      </c>
    </row>
    <row r="8" spans="1:14" ht="198" x14ac:dyDescent="0.35">
      <c r="A8" s="23">
        <v>5</v>
      </c>
      <c r="B8" s="3" t="s">
        <v>45</v>
      </c>
      <c r="C8" s="3" t="s">
        <v>46</v>
      </c>
      <c r="D8" s="3"/>
      <c r="E8" s="3" t="s">
        <v>12</v>
      </c>
      <c r="F8" s="3" t="s">
        <v>44</v>
      </c>
      <c r="G8" s="2" t="s">
        <v>29</v>
      </c>
      <c r="H8" s="2" t="s">
        <v>48</v>
      </c>
      <c r="I8" s="3" t="s">
        <v>47</v>
      </c>
      <c r="J8" s="2" t="s">
        <v>49</v>
      </c>
      <c r="K8" s="3" t="s">
        <v>52</v>
      </c>
      <c r="L8" s="4">
        <v>44835</v>
      </c>
      <c r="M8" s="4">
        <v>45930</v>
      </c>
      <c r="N8" s="5"/>
    </row>
    <row r="9" spans="1:14" ht="126" x14ac:dyDescent="0.35">
      <c r="A9" s="23">
        <v>6</v>
      </c>
      <c r="B9" s="3" t="s">
        <v>50</v>
      </c>
      <c r="C9" s="3" t="s">
        <v>55</v>
      </c>
      <c r="D9" s="3"/>
      <c r="E9" s="3" t="s">
        <v>12</v>
      </c>
      <c r="F9" s="3" t="s">
        <v>91</v>
      </c>
      <c r="G9" s="2" t="s">
        <v>92</v>
      </c>
      <c r="H9" s="2">
        <v>6</v>
      </c>
      <c r="I9" s="3" t="s">
        <v>94</v>
      </c>
      <c r="J9" s="2">
        <v>103362</v>
      </c>
      <c r="K9" s="3" t="s">
        <v>93</v>
      </c>
      <c r="L9" s="3"/>
      <c r="M9" s="3"/>
    </row>
    <row r="10" spans="1:14" ht="108" x14ac:dyDescent="0.35">
      <c r="A10" s="23">
        <v>7</v>
      </c>
      <c r="B10" s="3" t="s">
        <v>51</v>
      </c>
      <c r="C10" s="3" t="s">
        <v>56</v>
      </c>
      <c r="D10" s="3"/>
      <c r="E10" s="3" t="s">
        <v>12</v>
      </c>
      <c r="F10" s="3" t="s">
        <v>97</v>
      </c>
      <c r="G10" s="2" t="s">
        <v>92</v>
      </c>
      <c r="H10" s="2" t="s">
        <v>109</v>
      </c>
      <c r="I10" s="3"/>
      <c r="J10" s="6">
        <v>150000</v>
      </c>
      <c r="K10" s="3" t="s">
        <v>110</v>
      </c>
      <c r="L10" s="4">
        <v>44607</v>
      </c>
      <c r="M10" s="4">
        <v>45702</v>
      </c>
    </row>
    <row r="11" spans="1:14" ht="72" x14ac:dyDescent="0.35">
      <c r="A11" s="23">
        <v>8</v>
      </c>
      <c r="B11" s="3" t="s">
        <v>53</v>
      </c>
      <c r="C11" s="3" t="s">
        <v>57</v>
      </c>
      <c r="D11" s="3"/>
      <c r="E11" s="3" t="s">
        <v>12</v>
      </c>
      <c r="F11" s="3" t="s">
        <v>90</v>
      </c>
      <c r="G11" s="2" t="s">
        <v>101</v>
      </c>
      <c r="H11" s="2" t="s">
        <v>98</v>
      </c>
      <c r="I11" s="3" t="s">
        <v>96</v>
      </c>
      <c r="J11" s="2">
        <v>187500</v>
      </c>
      <c r="K11" s="3" t="s">
        <v>95</v>
      </c>
      <c r="L11" s="4">
        <v>43861</v>
      </c>
      <c r="M11" s="4">
        <v>44957</v>
      </c>
    </row>
    <row r="12" spans="1:14" ht="108" x14ac:dyDescent="0.35">
      <c r="A12" s="23">
        <v>9</v>
      </c>
      <c r="B12" s="3" t="s">
        <v>54</v>
      </c>
      <c r="C12" s="3" t="s">
        <v>58</v>
      </c>
      <c r="D12" s="3"/>
      <c r="E12" s="3" t="s">
        <v>34</v>
      </c>
      <c r="F12" s="3" t="s">
        <v>97</v>
      </c>
      <c r="G12" s="2" t="s">
        <v>92</v>
      </c>
      <c r="H12" s="2" t="s">
        <v>99</v>
      </c>
      <c r="I12" s="3" t="s">
        <v>96</v>
      </c>
      <c r="J12" s="2" t="s">
        <v>100</v>
      </c>
      <c r="K12" s="3" t="s">
        <v>93</v>
      </c>
      <c r="L12" s="4">
        <v>44197</v>
      </c>
      <c r="M12" s="4">
        <v>45291</v>
      </c>
    </row>
    <row r="13" spans="1:14" ht="108" x14ac:dyDescent="0.35">
      <c r="A13" s="23">
        <v>10</v>
      </c>
      <c r="B13" s="3" t="s">
        <v>102</v>
      </c>
      <c r="C13" s="3" t="s">
        <v>59</v>
      </c>
      <c r="D13" s="3"/>
      <c r="E13" s="3" t="s">
        <v>12</v>
      </c>
      <c r="F13" s="3" t="s">
        <v>97</v>
      </c>
      <c r="G13" s="2" t="s">
        <v>92</v>
      </c>
      <c r="H13" s="2" t="s">
        <v>99</v>
      </c>
      <c r="I13" s="3" t="s">
        <v>96</v>
      </c>
      <c r="J13" s="2" t="s">
        <v>100</v>
      </c>
      <c r="K13" s="3" t="s">
        <v>93</v>
      </c>
      <c r="L13" s="4">
        <v>44197</v>
      </c>
      <c r="M13" s="4">
        <v>45291</v>
      </c>
    </row>
    <row r="14" spans="1:14" ht="72" x14ac:dyDescent="0.35">
      <c r="A14" s="23">
        <v>11</v>
      </c>
      <c r="B14" s="3" t="s">
        <v>60</v>
      </c>
      <c r="C14" s="3" t="s">
        <v>70</v>
      </c>
      <c r="D14" s="3"/>
      <c r="E14" s="3" t="s">
        <v>12</v>
      </c>
      <c r="F14" s="3" t="s">
        <v>111</v>
      </c>
      <c r="G14" s="2" t="s">
        <v>86</v>
      </c>
      <c r="H14" s="2">
        <v>27000</v>
      </c>
      <c r="I14" s="3" t="s">
        <v>112</v>
      </c>
      <c r="J14" s="2">
        <v>54000</v>
      </c>
      <c r="K14" s="3" t="s">
        <v>93</v>
      </c>
      <c r="L14" s="4">
        <v>44809</v>
      </c>
      <c r="M14" s="4">
        <v>45173</v>
      </c>
    </row>
    <row r="15" spans="1:14" ht="54" x14ac:dyDescent="0.35">
      <c r="A15" s="23">
        <v>12</v>
      </c>
      <c r="B15" s="3" t="s">
        <v>61</v>
      </c>
      <c r="C15" s="3" t="s">
        <v>71</v>
      </c>
      <c r="D15" s="3"/>
      <c r="E15" s="3" t="s">
        <v>12</v>
      </c>
      <c r="F15" s="3" t="s">
        <v>201</v>
      </c>
      <c r="G15" s="2"/>
      <c r="H15" s="2"/>
      <c r="I15" s="3"/>
      <c r="J15" s="2"/>
      <c r="K15" s="3"/>
      <c r="L15" s="3"/>
      <c r="M15" s="3"/>
    </row>
    <row r="16" spans="1:14" s="10" customFormat="1" x14ac:dyDescent="0.35">
      <c r="A16" s="25">
        <v>13</v>
      </c>
      <c r="B16" s="7" t="s">
        <v>62</v>
      </c>
      <c r="C16" s="8"/>
      <c r="D16" s="8"/>
      <c r="E16" s="8"/>
      <c r="F16" s="8"/>
      <c r="G16" s="9"/>
      <c r="H16" s="9"/>
      <c r="I16" s="8"/>
      <c r="J16" s="9"/>
      <c r="K16" s="8"/>
      <c r="L16" s="8"/>
      <c r="M16" s="8"/>
    </row>
    <row r="17" spans="1:13" ht="126" x14ac:dyDescent="0.35">
      <c r="A17" s="23">
        <v>14</v>
      </c>
      <c r="B17" s="3" t="s">
        <v>63</v>
      </c>
      <c r="C17" s="11" t="s">
        <v>81</v>
      </c>
      <c r="D17" s="3"/>
      <c r="E17" s="3" t="s">
        <v>12</v>
      </c>
      <c r="F17" s="3" t="s">
        <v>107</v>
      </c>
      <c r="G17" s="2" t="s">
        <v>114</v>
      </c>
      <c r="H17" s="2" t="s">
        <v>108</v>
      </c>
      <c r="I17" s="3" t="s">
        <v>32</v>
      </c>
      <c r="J17" s="6">
        <v>100000</v>
      </c>
      <c r="K17" s="3" t="s">
        <v>93</v>
      </c>
      <c r="L17" s="4">
        <v>44409</v>
      </c>
      <c r="M17" s="4">
        <v>45412</v>
      </c>
    </row>
    <row r="18" spans="1:13" ht="126" x14ac:dyDescent="0.35">
      <c r="A18" s="23">
        <v>15</v>
      </c>
      <c r="B18" s="3" t="s">
        <v>64</v>
      </c>
      <c r="C18" s="12" t="s">
        <v>80</v>
      </c>
      <c r="D18" s="3"/>
      <c r="E18" s="3" t="s">
        <v>34</v>
      </c>
      <c r="F18" s="3" t="s">
        <v>107</v>
      </c>
      <c r="G18" s="2" t="s">
        <v>114</v>
      </c>
      <c r="H18" s="2" t="s">
        <v>113</v>
      </c>
      <c r="I18" s="3" t="s">
        <v>32</v>
      </c>
      <c r="J18" s="6">
        <v>100000</v>
      </c>
      <c r="K18" s="3" t="s">
        <v>93</v>
      </c>
      <c r="L18" s="4">
        <v>44531</v>
      </c>
      <c r="M18" s="4">
        <v>45535</v>
      </c>
    </row>
    <row r="19" spans="1:13" ht="72" x14ac:dyDescent="0.35">
      <c r="A19" s="23">
        <v>16</v>
      </c>
      <c r="B19" s="3" t="s">
        <v>65</v>
      </c>
      <c r="C19" s="22" t="s">
        <v>76</v>
      </c>
      <c r="D19" s="21"/>
      <c r="E19" s="3" t="s">
        <v>34</v>
      </c>
      <c r="F19" s="3"/>
      <c r="G19" s="2"/>
      <c r="H19" s="2"/>
      <c r="I19" s="3"/>
      <c r="J19" s="2"/>
      <c r="K19" s="3"/>
      <c r="L19" s="3"/>
      <c r="M19" s="3"/>
    </row>
    <row r="20" spans="1:13" ht="126" x14ac:dyDescent="0.35">
      <c r="A20" s="23">
        <v>17</v>
      </c>
      <c r="B20" s="3" t="s">
        <v>65</v>
      </c>
      <c r="C20" s="11" t="s">
        <v>103</v>
      </c>
      <c r="D20" s="3"/>
      <c r="E20" s="3" t="s">
        <v>12</v>
      </c>
      <c r="F20" s="3" t="s">
        <v>104</v>
      </c>
      <c r="G20" s="2" t="s">
        <v>105</v>
      </c>
      <c r="H20" s="2"/>
      <c r="I20" s="3"/>
      <c r="J20" s="2">
        <v>54000</v>
      </c>
      <c r="K20" s="3" t="s">
        <v>106</v>
      </c>
      <c r="L20" s="4">
        <v>44295</v>
      </c>
      <c r="M20" s="4">
        <v>44628</v>
      </c>
    </row>
    <row r="21" spans="1:13" ht="72" x14ac:dyDescent="0.35">
      <c r="A21" s="23">
        <v>18</v>
      </c>
      <c r="B21" s="3" t="s">
        <v>66</v>
      </c>
      <c r="C21" s="12" t="s">
        <v>79</v>
      </c>
      <c r="E21" s="3" t="s">
        <v>34</v>
      </c>
      <c r="F21" s="1" t="s">
        <v>119</v>
      </c>
      <c r="G21" s="2" t="s">
        <v>120</v>
      </c>
      <c r="H21" s="2">
        <v>17000</v>
      </c>
      <c r="I21" s="3" t="s">
        <v>32</v>
      </c>
      <c r="J21" s="2">
        <v>34000</v>
      </c>
      <c r="K21" s="3" t="s">
        <v>121</v>
      </c>
      <c r="L21" s="4">
        <v>44652</v>
      </c>
      <c r="M21" s="4">
        <v>45015</v>
      </c>
    </row>
    <row r="22" spans="1:13" ht="72" x14ac:dyDescent="0.35">
      <c r="A22" s="23">
        <v>19</v>
      </c>
      <c r="B22" s="3" t="s">
        <v>67</v>
      </c>
      <c r="C22" s="3" t="s">
        <v>75</v>
      </c>
      <c r="D22" s="3" t="s">
        <v>116</v>
      </c>
      <c r="E22" s="3" t="s">
        <v>34</v>
      </c>
      <c r="F22" s="3" t="s">
        <v>115</v>
      </c>
      <c r="G22" s="2"/>
      <c r="H22" s="2">
        <v>32000</v>
      </c>
      <c r="I22" s="3" t="s">
        <v>117</v>
      </c>
      <c r="J22" s="2">
        <v>64000</v>
      </c>
      <c r="K22" s="3" t="s">
        <v>106</v>
      </c>
      <c r="L22" s="4">
        <v>44616</v>
      </c>
      <c r="M22" s="4">
        <v>44949</v>
      </c>
    </row>
    <row r="23" spans="1:13" ht="24" customHeight="1" x14ac:dyDescent="0.45">
      <c r="A23" s="23">
        <v>20</v>
      </c>
      <c r="B23" s="3" t="s">
        <v>68</v>
      </c>
      <c r="C23" s="3" t="s">
        <v>84</v>
      </c>
      <c r="D23" s="3"/>
      <c r="E23" s="3" t="s">
        <v>34</v>
      </c>
      <c r="F23" s="13" t="s">
        <v>85</v>
      </c>
      <c r="G23" s="2" t="s">
        <v>86</v>
      </c>
      <c r="H23" s="2" t="s">
        <v>88</v>
      </c>
      <c r="I23" s="3" t="s">
        <v>89</v>
      </c>
      <c r="J23" s="6">
        <v>40000</v>
      </c>
      <c r="K23" s="3" t="s">
        <v>87</v>
      </c>
      <c r="L23" s="4">
        <v>44866</v>
      </c>
      <c r="M23" s="14">
        <v>45170</v>
      </c>
    </row>
    <row r="24" spans="1:13" x14ac:dyDescent="0.35">
      <c r="A24" s="23">
        <v>21</v>
      </c>
      <c r="B24" s="3" t="s">
        <v>69</v>
      </c>
      <c r="C24" s="21" t="s">
        <v>125</v>
      </c>
      <c r="D24" s="3"/>
      <c r="E24" s="3"/>
      <c r="F24" s="3"/>
      <c r="G24" s="2"/>
      <c r="H24" s="2"/>
      <c r="I24" s="3"/>
      <c r="J24" s="2"/>
      <c r="K24" s="3"/>
      <c r="L24" s="3"/>
      <c r="M24" s="3"/>
    </row>
    <row r="25" spans="1:13" ht="72" x14ac:dyDescent="0.35">
      <c r="A25" s="23">
        <v>22</v>
      </c>
      <c r="B25" s="3" t="s">
        <v>72</v>
      </c>
      <c r="C25" s="3" t="s">
        <v>73</v>
      </c>
      <c r="D25" s="3"/>
      <c r="E25" s="3" t="s">
        <v>34</v>
      </c>
      <c r="F25" s="3" t="s">
        <v>118</v>
      </c>
      <c r="G25" s="2" t="s">
        <v>122</v>
      </c>
      <c r="H25" s="2">
        <v>41000</v>
      </c>
      <c r="I25" s="3" t="s">
        <v>124</v>
      </c>
      <c r="J25" s="2">
        <v>82000</v>
      </c>
      <c r="K25" s="3" t="s">
        <v>123</v>
      </c>
      <c r="L25" s="4">
        <v>44597</v>
      </c>
      <c r="M25" s="4">
        <v>44930</v>
      </c>
    </row>
    <row r="26" spans="1:13" ht="72" x14ac:dyDescent="0.35">
      <c r="A26" s="23">
        <v>23</v>
      </c>
      <c r="B26" s="3" t="s">
        <v>72</v>
      </c>
      <c r="C26" s="3" t="s">
        <v>74</v>
      </c>
      <c r="D26" s="3"/>
      <c r="E26" s="3" t="s">
        <v>12</v>
      </c>
      <c r="F26" s="3"/>
      <c r="G26" s="2"/>
      <c r="H26" s="2"/>
      <c r="I26" s="3"/>
      <c r="J26" s="2"/>
      <c r="K26" s="3"/>
      <c r="L26" s="3"/>
      <c r="M26" s="3"/>
    </row>
    <row r="27" spans="1:13" ht="72" x14ac:dyDescent="0.35">
      <c r="A27" s="23">
        <v>24</v>
      </c>
      <c r="B27" s="3" t="s">
        <v>77</v>
      </c>
      <c r="C27" s="15" t="s">
        <v>78</v>
      </c>
      <c r="D27" s="3"/>
      <c r="E27" s="3" t="s">
        <v>34</v>
      </c>
      <c r="F27" s="3"/>
      <c r="G27" s="2"/>
      <c r="H27" s="2"/>
      <c r="I27" s="3"/>
      <c r="J27" s="2"/>
      <c r="K27" s="3"/>
      <c r="L27" s="3"/>
      <c r="M27" s="3"/>
    </row>
    <row r="28" spans="1:13" ht="72" x14ac:dyDescent="0.35">
      <c r="A28" s="23">
        <v>25</v>
      </c>
      <c r="B28" s="3" t="s">
        <v>82</v>
      </c>
      <c r="C28" s="16" t="s">
        <v>83</v>
      </c>
      <c r="D28" s="3"/>
      <c r="E28" s="3" t="s">
        <v>12</v>
      </c>
      <c r="F28" s="3"/>
      <c r="G28" s="2"/>
      <c r="H28" s="2"/>
      <c r="I28" s="3"/>
      <c r="J28" s="2"/>
      <c r="K28" s="3"/>
      <c r="L28" s="3"/>
      <c r="M28" s="3"/>
    </row>
  </sheetData>
  <mergeCells count="11">
    <mergeCell ref="A2:A4"/>
    <mergeCell ref="L2:L4"/>
    <mergeCell ref="M2:M4"/>
    <mergeCell ref="I2:I4"/>
    <mergeCell ref="K2:K4"/>
    <mergeCell ref="B2:B4"/>
    <mergeCell ref="C2:C4"/>
    <mergeCell ref="D2:D4"/>
    <mergeCell ref="E2:E4"/>
    <mergeCell ref="F2:F4"/>
    <mergeCell ref="G2:G4"/>
  </mergeCells>
  <pageMargins left="0.70866141732283472" right="0.70866141732283472" top="0.74803149606299213" bottom="0.74803149606299213" header="0.31496062992125984" footer="0.31496062992125984"/>
  <pageSetup paperSize="9" scale="50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8F6B-21EE-4C10-A7AE-457DB980A5E4}">
  <dimension ref="A3:C19"/>
  <sheetViews>
    <sheetView workbookViewId="0"/>
  </sheetViews>
  <sheetFormatPr defaultRowHeight="15.6" x14ac:dyDescent="0.3"/>
  <cols>
    <col min="1" max="1" width="12.3984375" bestFit="1" customWidth="1"/>
    <col min="2" max="2" width="16.69921875" bestFit="1" customWidth="1"/>
  </cols>
  <sheetData>
    <row r="3" spans="1:3" x14ac:dyDescent="0.3">
      <c r="A3" s="29" t="s">
        <v>182</v>
      </c>
      <c r="B3" t="s">
        <v>181</v>
      </c>
    </row>
    <row r="4" spans="1:3" x14ac:dyDescent="0.3">
      <c r="A4" s="30" t="s">
        <v>60</v>
      </c>
      <c r="B4">
        <v>1</v>
      </c>
      <c r="C4">
        <f>B4</f>
        <v>1</v>
      </c>
    </row>
    <row r="5" spans="1:3" x14ac:dyDescent="0.3">
      <c r="A5" s="30" t="s">
        <v>62</v>
      </c>
      <c r="B5">
        <v>1</v>
      </c>
      <c r="C5">
        <f t="shared" ref="C5:C18" si="0">B5</f>
        <v>1</v>
      </c>
    </row>
    <row r="6" spans="1:3" x14ac:dyDescent="0.3">
      <c r="A6" s="30" t="s">
        <v>61</v>
      </c>
      <c r="B6">
        <v>1</v>
      </c>
      <c r="C6">
        <f t="shared" si="0"/>
        <v>1</v>
      </c>
    </row>
    <row r="7" spans="1:3" x14ac:dyDescent="0.3">
      <c r="A7" s="30" t="s">
        <v>159</v>
      </c>
      <c r="B7">
        <v>1</v>
      </c>
      <c r="C7">
        <f t="shared" si="0"/>
        <v>1</v>
      </c>
    </row>
    <row r="8" spans="1:3" x14ac:dyDescent="0.3">
      <c r="A8" s="30" t="s">
        <v>177</v>
      </c>
      <c r="B8">
        <v>6</v>
      </c>
      <c r="C8">
        <f t="shared" si="0"/>
        <v>6</v>
      </c>
    </row>
    <row r="9" spans="1:3" x14ac:dyDescent="0.3">
      <c r="A9" s="30" t="s">
        <v>82</v>
      </c>
      <c r="B9">
        <v>1</v>
      </c>
      <c r="C9">
        <f t="shared" si="0"/>
        <v>1</v>
      </c>
    </row>
    <row r="10" spans="1:3" x14ac:dyDescent="0.3">
      <c r="A10" s="30" t="s">
        <v>67</v>
      </c>
      <c r="B10">
        <v>1</v>
      </c>
      <c r="C10">
        <f t="shared" si="0"/>
        <v>1</v>
      </c>
    </row>
    <row r="11" spans="1:3" x14ac:dyDescent="0.3">
      <c r="A11" s="30" t="s">
        <v>178</v>
      </c>
      <c r="B11">
        <v>1</v>
      </c>
      <c r="C11">
        <f t="shared" si="0"/>
        <v>1</v>
      </c>
    </row>
    <row r="12" spans="1:3" x14ac:dyDescent="0.3">
      <c r="A12" s="30" t="s">
        <v>65</v>
      </c>
      <c r="B12">
        <v>2</v>
      </c>
      <c r="C12">
        <f t="shared" si="0"/>
        <v>2</v>
      </c>
    </row>
    <row r="13" spans="1:3" x14ac:dyDescent="0.3">
      <c r="A13" s="30" t="s">
        <v>77</v>
      </c>
      <c r="B13">
        <v>1</v>
      </c>
      <c r="C13">
        <f t="shared" si="0"/>
        <v>1</v>
      </c>
    </row>
    <row r="14" spans="1:3" x14ac:dyDescent="0.3">
      <c r="A14" s="30" t="s">
        <v>179</v>
      </c>
      <c r="B14">
        <v>5</v>
      </c>
      <c r="C14">
        <v>1</v>
      </c>
    </row>
    <row r="15" spans="1:3" x14ac:dyDescent="0.3">
      <c r="A15" s="30" t="s">
        <v>66</v>
      </c>
      <c r="B15">
        <v>1</v>
      </c>
      <c r="C15">
        <f t="shared" si="0"/>
        <v>1</v>
      </c>
    </row>
    <row r="16" spans="1:3" x14ac:dyDescent="0.3">
      <c r="A16" s="30" t="s">
        <v>69</v>
      </c>
      <c r="B16">
        <v>1</v>
      </c>
      <c r="C16">
        <f t="shared" si="0"/>
        <v>1</v>
      </c>
    </row>
    <row r="17" spans="1:3" x14ac:dyDescent="0.3">
      <c r="A17" s="30" t="s">
        <v>180</v>
      </c>
      <c r="B17">
        <v>2</v>
      </c>
      <c r="C17">
        <f t="shared" si="0"/>
        <v>2</v>
      </c>
    </row>
    <row r="18" spans="1:3" x14ac:dyDescent="0.3">
      <c r="A18" s="30" t="s">
        <v>68</v>
      </c>
      <c r="B18">
        <v>1</v>
      </c>
      <c r="C18">
        <f t="shared" si="0"/>
        <v>1</v>
      </c>
    </row>
    <row r="19" spans="1:3" x14ac:dyDescent="0.3">
      <c r="A19" s="30" t="s">
        <v>183</v>
      </c>
      <c r="B19">
        <v>26</v>
      </c>
      <c r="C19">
        <f>SUM(C4:C18)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29"/>
  <sheetViews>
    <sheetView topLeftCell="A13" workbookViewId="0"/>
  </sheetViews>
  <sheetFormatPr defaultRowHeight="15.6" x14ac:dyDescent="0.3"/>
  <cols>
    <col min="2" max="2" width="19.8984375" bestFit="1" customWidth="1"/>
    <col min="3" max="3" width="19.8984375" customWidth="1"/>
    <col min="4" max="4" width="61.19921875" customWidth="1"/>
    <col min="5" max="5" width="24.19921875" bestFit="1" customWidth="1"/>
    <col min="6" max="6" width="10.3984375" bestFit="1" customWidth="1"/>
    <col min="7" max="7" width="12.3984375" style="27" bestFit="1" customWidth="1"/>
    <col min="8" max="8" width="11.3984375" style="32" bestFit="1" customWidth="1"/>
    <col min="9" max="9" width="14.19921875" style="35" bestFit="1" customWidth="1"/>
    <col min="10" max="10" width="21.19921875" bestFit="1" customWidth="1"/>
    <col min="11" max="12" width="21.19921875" customWidth="1"/>
    <col min="13" max="13" width="21.3984375" customWidth="1"/>
    <col min="14" max="14" width="53.19921875" bestFit="1" customWidth="1"/>
    <col min="15" max="15" width="60.09765625" bestFit="1" customWidth="1"/>
    <col min="18" max="18" width="10.5" bestFit="1" customWidth="1"/>
    <col min="19" max="19" width="5.59765625" style="34" bestFit="1" customWidth="1"/>
    <col min="20" max="20" width="25.3984375" bestFit="1" customWidth="1"/>
    <col min="21" max="21" width="11.3984375" bestFit="1" customWidth="1"/>
    <col min="22" max="22" width="25.3984375" bestFit="1" customWidth="1"/>
    <col min="24" max="24" width="12.5" bestFit="1" customWidth="1"/>
    <col min="25" max="25" width="20.3984375" bestFit="1" customWidth="1"/>
    <col min="26" max="26" width="7.8984375" bestFit="1" customWidth="1"/>
  </cols>
  <sheetData>
    <row r="1" spans="1:31" x14ac:dyDescent="0.3">
      <c r="A1" s="34" t="s">
        <v>126</v>
      </c>
      <c r="B1" s="34" t="s">
        <v>127</v>
      </c>
      <c r="C1" s="34" t="s">
        <v>176</v>
      </c>
      <c r="D1" s="34" t="s">
        <v>2</v>
      </c>
      <c r="E1" s="34" t="s">
        <v>128</v>
      </c>
      <c r="F1" s="34" t="s">
        <v>0</v>
      </c>
      <c r="G1" s="35" t="s">
        <v>130</v>
      </c>
      <c r="H1" s="36" t="s">
        <v>187</v>
      </c>
      <c r="I1" s="45" t="s">
        <v>186</v>
      </c>
      <c r="J1" s="34" t="s">
        <v>131</v>
      </c>
      <c r="K1" s="34" t="s">
        <v>170</v>
      </c>
      <c r="L1" s="34" t="s">
        <v>168</v>
      </c>
      <c r="M1" s="34" t="s">
        <v>132</v>
      </c>
      <c r="N1" s="34" t="s">
        <v>142</v>
      </c>
      <c r="R1" s="46" t="s">
        <v>187</v>
      </c>
      <c r="S1" s="46" t="s">
        <v>192</v>
      </c>
      <c r="T1" s="46" t="s">
        <v>127</v>
      </c>
      <c r="U1" s="46" t="s">
        <v>185</v>
      </c>
      <c r="V1" s="46" t="s">
        <v>142</v>
      </c>
      <c r="X1" s="29" t="s">
        <v>188</v>
      </c>
    </row>
    <row r="2" spans="1:31" s="66" customFormat="1" x14ac:dyDescent="0.3">
      <c r="A2" s="62">
        <f>'as per legal'!A2</f>
        <v>1</v>
      </c>
      <c r="B2" s="62" t="str">
        <f>'as per legal'!B2</f>
        <v>Delhi Office - CP</v>
      </c>
      <c r="C2" s="62" t="s">
        <v>177</v>
      </c>
      <c r="D2" s="62" t="s">
        <v>13</v>
      </c>
      <c r="E2" s="62" t="str">
        <f>'as per legal'!E2</f>
        <v>E-Revbay Private Limited</v>
      </c>
      <c r="F2" s="62">
        <f>'as per legal'!D2</f>
        <v>0</v>
      </c>
      <c r="G2" s="63">
        <v>100000</v>
      </c>
      <c r="H2" s="64">
        <v>45961</v>
      </c>
      <c r="I2" s="63">
        <f>G2</f>
        <v>100000</v>
      </c>
      <c r="J2" s="62" t="s">
        <v>167</v>
      </c>
      <c r="K2" s="62" t="s">
        <v>169</v>
      </c>
      <c r="L2" s="62" t="s">
        <v>169</v>
      </c>
      <c r="M2" s="62" t="s">
        <v>32</v>
      </c>
      <c r="N2" s="62" t="s">
        <v>32</v>
      </c>
      <c r="O2" s="65" t="s">
        <v>190</v>
      </c>
      <c r="R2" s="67">
        <v>44926</v>
      </c>
      <c r="S2" s="62">
        <v>1</v>
      </c>
      <c r="T2" s="62" t="s">
        <v>62</v>
      </c>
      <c r="U2" s="68">
        <v>16500</v>
      </c>
      <c r="V2" s="62" t="s">
        <v>196</v>
      </c>
      <c r="X2" s="66" t="s">
        <v>187</v>
      </c>
      <c r="Y2" s="66" t="s">
        <v>127</v>
      </c>
      <c r="Z2" s="66" t="s">
        <v>185</v>
      </c>
    </row>
    <row r="3" spans="1:31" x14ac:dyDescent="0.3">
      <c r="A3" s="34">
        <f>'as per legal'!A5</f>
        <v>2</v>
      </c>
      <c r="B3" s="34" t="s">
        <v>193</v>
      </c>
      <c r="C3" s="34" t="s">
        <v>177</v>
      </c>
      <c r="D3" s="34" t="s">
        <v>27</v>
      </c>
      <c r="E3" s="34" t="str">
        <f>'as per legal'!E5</f>
        <v>E-Revbay Private Limited</v>
      </c>
      <c r="F3" s="34" t="str">
        <f>'as per legal'!D5</f>
        <v>780 Sq. ft</v>
      </c>
      <c r="G3" s="35">
        <v>50000</v>
      </c>
      <c r="H3" s="33">
        <v>45961</v>
      </c>
      <c r="I3" s="35">
        <f t="shared" ref="I3:I23" si="0">G3</f>
        <v>50000</v>
      </c>
      <c r="J3" s="37" t="s">
        <v>133</v>
      </c>
      <c r="K3" s="34" t="s">
        <v>171</v>
      </c>
      <c r="L3" s="38" t="s">
        <v>169</v>
      </c>
      <c r="M3" s="34" t="s">
        <v>143</v>
      </c>
      <c r="N3" s="34" t="s">
        <v>140</v>
      </c>
      <c r="O3" s="26" t="s">
        <v>190</v>
      </c>
      <c r="R3" s="47">
        <v>44930</v>
      </c>
      <c r="S3" s="34">
        <v>2</v>
      </c>
      <c r="T3" s="34" t="s">
        <v>189</v>
      </c>
      <c r="U3" s="48">
        <v>41000</v>
      </c>
      <c r="V3" s="34" t="s">
        <v>197</v>
      </c>
      <c r="X3" s="26">
        <v>44628</v>
      </c>
      <c r="Y3" t="s">
        <v>65</v>
      </c>
      <c r="Z3">
        <v>55000</v>
      </c>
    </row>
    <row r="4" spans="1:31" x14ac:dyDescent="0.3">
      <c r="A4" s="34">
        <f>'as per legal'!A6</f>
        <v>3</v>
      </c>
      <c r="B4" s="34" t="s">
        <v>194</v>
      </c>
      <c r="C4" s="34" t="s">
        <v>177</v>
      </c>
      <c r="D4" s="34" t="s">
        <v>35</v>
      </c>
      <c r="E4" s="34" t="str">
        <f>'as per legal'!E6</f>
        <v>TML Fintech Private Limited</v>
      </c>
      <c r="F4" s="34" t="str">
        <f>'as per legal'!D6</f>
        <v>420 Sq. ft.</v>
      </c>
      <c r="G4" s="35">
        <v>30000</v>
      </c>
      <c r="H4" s="33">
        <v>45961</v>
      </c>
      <c r="I4" s="35">
        <f t="shared" si="0"/>
        <v>30000</v>
      </c>
      <c r="J4" s="37" t="s">
        <v>133</v>
      </c>
      <c r="K4" s="34" t="s">
        <v>171</v>
      </c>
      <c r="L4" s="38" t="s">
        <v>169</v>
      </c>
      <c r="M4" s="34" t="s">
        <v>143</v>
      </c>
      <c r="N4" s="34" t="s">
        <v>140</v>
      </c>
      <c r="R4" s="47">
        <v>44949</v>
      </c>
      <c r="S4" s="34">
        <v>3</v>
      </c>
      <c r="T4" s="34" t="s">
        <v>67</v>
      </c>
      <c r="U4" s="48">
        <v>32000</v>
      </c>
      <c r="V4" s="34" t="s">
        <v>196</v>
      </c>
      <c r="X4" s="26">
        <v>44926</v>
      </c>
      <c r="Y4" t="s">
        <v>62</v>
      </c>
      <c r="Z4">
        <v>16000</v>
      </c>
    </row>
    <row r="5" spans="1:31" x14ac:dyDescent="0.3">
      <c r="A5" s="39">
        <f>'as per legal'!A7</f>
        <v>4</v>
      </c>
      <c r="B5" s="39" t="str">
        <f>'as per legal'!B7</f>
        <v>Jaipur Office</v>
      </c>
      <c r="C5" s="39" t="s">
        <v>178</v>
      </c>
      <c r="D5" s="39" t="s">
        <v>146</v>
      </c>
      <c r="E5" s="39" t="str">
        <f>'as per legal'!E7</f>
        <v>E-Revbay Private Limited</v>
      </c>
      <c r="F5" s="39" t="s">
        <v>157</v>
      </c>
      <c r="G5" s="40">
        <v>21800</v>
      </c>
      <c r="H5" s="33">
        <v>45169</v>
      </c>
      <c r="I5" s="35">
        <f t="shared" si="0"/>
        <v>21800</v>
      </c>
      <c r="J5" s="39" t="s">
        <v>133</v>
      </c>
      <c r="K5" s="34" t="s">
        <v>171</v>
      </c>
      <c r="L5" s="37" t="s">
        <v>171</v>
      </c>
      <c r="M5" s="39" t="s">
        <v>143</v>
      </c>
      <c r="N5" s="39" t="s">
        <v>32</v>
      </c>
      <c r="R5" s="47">
        <v>44957</v>
      </c>
      <c r="S5" s="34">
        <v>4</v>
      </c>
      <c r="T5" s="34" t="s">
        <v>53</v>
      </c>
      <c r="U5" s="48">
        <v>68907</v>
      </c>
      <c r="V5" s="34" t="s">
        <v>196</v>
      </c>
      <c r="X5" s="26">
        <v>44930</v>
      </c>
      <c r="Y5" t="s">
        <v>72</v>
      </c>
      <c r="Z5">
        <v>41000</v>
      </c>
    </row>
    <row r="6" spans="1:31" x14ac:dyDescent="0.3">
      <c r="A6" s="34">
        <f>'as per legal'!A8</f>
        <v>5</v>
      </c>
      <c r="B6" s="34" t="str">
        <f>'as per legal'!B8</f>
        <v>Delhi Office - Insurance</v>
      </c>
      <c r="C6" s="34" t="s">
        <v>177</v>
      </c>
      <c r="D6" s="34" t="s">
        <v>46</v>
      </c>
      <c r="E6" s="34" t="str">
        <f>'as per legal'!E8</f>
        <v>E-Revbay Private Limited</v>
      </c>
      <c r="F6" s="34">
        <f>'as per legal'!D8</f>
        <v>0</v>
      </c>
      <c r="G6" s="35">
        <v>40000</v>
      </c>
      <c r="H6" s="33">
        <v>45930</v>
      </c>
      <c r="I6" s="35">
        <f t="shared" si="0"/>
        <v>40000</v>
      </c>
      <c r="J6" s="34" t="s">
        <v>138</v>
      </c>
      <c r="K6" s="34" t="s">
        <v>169</v>
      </c>
      <c r="L6" s="34" t="s">
        <v>169</v>
      </c>
      <c r="M6" s="34" t="s">
        <v>172</v>
      </c>
      <c r="N6" s="34"/>
      <c r="R6" s="47">
        <v>45015</v>
      </c>
      <c r="S6" s="34">
        <v>5</v>
      </c>
      <c r="T6" s="34" t="s">
        <v>66</v>
      </c>
      <c r="U6" s="48">
        <v>17000</v>
      </c>
      <c r="V6" s="34" t="s">
        <v>196</v>
      </c>
      <c r="X6" s="26">
        <v>44949</v>
      </c>
      <c r="Y6" t="s">
        <v>67</v>
      </c>
      <c r="Z6">
        <v>32000</v>
      </c>
    </row>
    <row r="7" spans="1:31" x14ac:dyDescent="0.3">
      <c r="A7" s="34">
        <f>'as per legal'!A9</f>
        <v>6</v>
      </c>
      <c r="B7" s="34" t="str">
        <f>'as per legal'!B9</f>
        <v>Mumbai office - 604</v>
      </c>
      <c r="C7" s="34" t="s">
        <v>179</v>
      </c>
      <c r="D7" s="34" t="s">
        <v>55</v>
      </c>
      <c r="E7" s="34" t="str">
        <f>'as per legal'!E9</f>
        <v>E-Revbay Private Limited</v>
      </c>
      <c r="F7" s="34">
        <f>'as per legal'!D9</f>
        <v>0</v>
      </c>
      <c r="G7" s="35">
        <v>68907</v>
      </c>
      <c r="H7" s="33"/>
      <c r="I7" s="35">
        <f>G7</f>
        <v>68907</v>
      </c>
      <c r="J7" s="34" t="s">
        <v>167</v>
      </c>
      <c r="K7" s="34" t="s">
        <v>169</v>
      </c>
      <c r="L7" s="34" t="s">
        <v>169</v>
      </c>
      <c r="M7" s="34" t="s">
        <v>32</v>
      </c>
      <c r="N7" s="34" t="s">
        <v>32</v>
      </c>
      <c r="R7" s="47">
        <v>45169</v>
      </c>
      <c r="S7" s="34">
        <v>6</v>
      </c>
      <c r="T7" s="34" t="s">
        <v>37</v>
      </c>
      <c r="U7" s="48">
        <v>21800</v>
      </c>
      <c r="V7" s="34" t="s">
        <v>196</v>
      </c>
      <c r="X7" s="26">
        <v>44957</v>
      </c>
      <c r="Y7" t="s">
        <v>53</v>
      </c>
      <c r="Z7">
        <v>68907</v>
      </c>
    </row>
    <row r="8" spans="1:31" x14ac:dyDescent="0.3">
      <c r="A8" s="34">
        <f>'as per legal'!A10</f>
        <v>7</v>
      </c>
      <c r="B8" s="34" t="str">
        <f>'as per legal'!B10</f>
        <v>Mumbai office - 612</v>
      </c>
      <c r="C8" s="34" t="s">
        <v>179</v>
      </c>
      <c r="D8" s="34" t="s">
        <v>56</v>
      </c>
      <c r="E8" s="34" t="str">
        <f>'as per legal'!E10</f>
        <v>E-Revbay Private Limited</v>
      </c>
      <c r="F8" s="34">
        <f>'as per legal'!D10</f>
        <v>0</v>
      </c>
      <c r="G8" s="35">
        <v>45000</v>
      </c>
      <c r="H8" s="33">
        <v>45702</v>
      </c>
      <c r="I8" s="35">
        <f t="shared" si="0"/>
        <v>45000</v>
      </c>
      <c r="J8" s="34" t="s">
        <v>167</v>
      </c>
      <c r="K8" s="34" t="s">
        <v>169</v>
      </c>
      <c r="L8" s="34" t="s">
        <v>169</v>
      </c>
      <c r="M8" s="34" t="s">
        <v>32</v>
      </c>
      <c r="N8" s="34" t="s">
        <v>32</v>
      </c>
      <c r="R8" s="47">
        <v>45173</v>
      </c>
      <c r="S8" s="34">
        <v>7</v>
      </c>
      <c r="T8" s="34" t="s">
        <v>60</v>
      </c>
      <c r="U8" s="48">
        <v>27000</v>
      </c>
      <c r="V8" s="34" t="s">
        <v>196</v>
      </c>
      <c r="X8" s="26">
        <v>45015</v>
      </c>
      <c r="Y8" t="s">
        <v>66</v>
      </c>
      <c r="Z8">
        <v>17000</v>
      </c>
    </row>
    <row r="9" spans="1:31" x14ac:dyDescent="0.3">
      <c r="A9" s="34">
        <f>'as per legal'!A11</f>
        <v>8</v>
      </c>
      <c r="B9" s="34" t="str">
        <f>'as per legal'!B11</f>
        <v>Mumbai office - 504</v>
      </c>
      <c r="C9" s="34" t="s">
        <v>179</v>
      </c>
      <c r="D9" s="34" t="s">
        <v>57</v>
      </c>
      <c r="E9" s="34" t="str">
        <f>'as per legal'!E11</f>
        <v>E-Revbay Private Limited</v>
      </c>
      <c r="F9" s="34">
        <f>'as per legal'!D11</f>
        <v>0</v>
      </c>
      <c r="G9" s="35">
        <v>68907</v>
      </c>
      <c r="H9" s="33">
        <v>44957</v>
      </c>
      <c r="I9" s="35">
        <f t="shared" si="0"/>
        <v>68907</v>
      </c>
      <c r="J9" s="34" t="s">
        <v>167</v>
      </c>
      <c r="K9" s="34" t="s">
        <v>169</v>
      </c>
      <c r="L9" s="34" t="s">
        <v>169</v>
      </c>
      <c r="M9" s="34" t="s">
        <v>32</v>
      </c>
      <c r="N9" s="34" t="s">
        <v>32</v>
      </c>
      <c r="R9" s="47">
        <v>45199</v>
      </c>
      <c r="S9" s="34">
        <v>8</v>
      </c>
      <c r="T9" s="34" t="s">
        <v>191</v>
      </c>
      <c r="U9" s="48">
        <v>19000</v>
      </c>
      <c r="V9" s="34" t="s">
        <v>196</v>
      </c>
      <c r="X9" s="26">
        <v>45169</v>
      </c>
      <c r="Y9" t="s">
        <v>37</v>
      </c>
      <c r="Z9">
        <v>21800</v>
      </c>
    </row>
    <row r="10" spans="1:31" s="28" customFormat="1" x14ac:dyDescent="0.3">
      <c r="A10" s="37">
        <f>'as per legal'!A12</f>
        <v>9</v>
      </c>
      <c r="B10" s="37" t="str">
        <f>'as per legal'!B12</f>
        <v>Mumbai office - 412</v>
      </c>
      <c r="C10" s="34" t="s">
        <v>179</v>
      </c>
      <c r="D10" s="37" t="s">
        <v>58</v>
      </c>
      <c r="E10" s="37" t="str">
        <f>'as per legal'!E12</f>
        <v>TML Fintech Private Limited</v>
      </c>
      <c r="F10" s="37">
        <f>'as per legal'!D12</f>
        <v>0</v>
      </c>
      <c r="G10" s="41">
        <v>45000</v>
      </c>
      <c r="H10" s="33">
        <v>45291</v>
      </c>
      <c r="I10" s="35">
        <f t="shared" si="0"/>
        <v>45000</v>
      </c>
      <c r="J10" s="37" t="s">
        <v>167</v>
      </c>
      <c r="K10" s="34" t="s">
        <v>169</v>
      </c>
      <c r="L10" s="34" t="s">
        <v>169</v>
      </c>
      <c r="M10" s="37" t="s">
        <v>32</v>
      </c>
      <c r="N10" s="37" t="s">
        <v>32</v>
      </c>
      <c r="Q10"/>
      <c r="R10" s="47">
        <v>45199</v>
      </c>
      <c r="S10" s="34">
        <v>9</v>
      </c>
      <c r="T10" s="34" t="s">
        <v>69</v>
      </c>
      <c r="U10" s="48">
        <v>15000</v>
      </c>
      <c r="V10" s="34" t="s">
        <v>196</v>
      </c>
      <c r="X10" s="26">
        <v>45173</v>
      </c>
      <c r="Y10" t="s">
        <v>60</v>
      </c>
      <c r="Z10">
        <v>27000</v>
      </c>
      <c r="AA10"/>
      <c r="AB10"/>
      <c r="AC10"/>
      <c r="AD10"/>
      <c r="AE10"/>
    </row>
    <row r="11" spans="1:31" s="28" customFormat="1" x14ac:dyDescent="0.3">
      <c r="A11" s="37">
        <f>'as per legal'!A13</f>
        <v>10</v>
      </c>
      <c r="B11" s="37" t="str">
        <f>'as per legal'!B13</f>
        <v>Mumbai office - 712</v>
      </c>
      <c r="C11" s="34" t="s">
        <v>179</v>
      </c>
      <c r="D11" s="37" t="s">
        <v>147</v>
      </c>
      <c r="E11" s="37" t="str">
        <f>'as per legal'!E13</f>
        <v>E-Revbay Private Limited</v>
      </c>
      <c r="F11" s="37">
        <f>'as per legal'!D13</f>
        <v>0</v>
      </c>
      <c r="G11" s="41">
        <v>45000</v>
      </c>
      <c r="H11" s="33">
        <v>45291</v>
      </c>
      <c r="I11" s="35">
        <f t="shared" si="0"/>
        <v>45000</v>
      </c>
      <c r="J11" s="37" t="s">
        <v>167</v>
      </c>
      <c r="K11" s="34" t="s">
        <v>169</v>
      </c>
      <c r="L11" s="34" t="s">
        <v>169</v>
      </c>
      <c r="M11" s="37" t="s">
        <v>32</v>
      </c>
      <c r="N11" s="37" t="s">
        <v>32</v>
      </c>
      <c r="Q11"/>
      <c r="R11" s="47">
        <v>45199</v>
      </c>
      <c r="S11" s="34">
        <v>10</v>
      </c>
      <c r="T11" s="34" t="s">
        <v>68</v>
      </c>
      <c r="U11" s="48">
        <v>18000</v>
      </c>
      <c r="V11" s="34" t="s">
        <v>196</v>
      </c>
      <c r="X11" s="26">
        <v>45199</v>
      </c>
      <c r="Y11" t="s">
        <v>72</v>
      </c>
      <c r="Z11">
        <v>19000</v>
      </c>
      <c r="AA11"/>
      <c r="AB11"/>
      <c r="AC11"/>
      <c r="AD11"/>
      <c r="AE11"/>
    </row>
    <row r="12" spans="1:31" s="28" customFormat="1" x14ac:dyDescent="0.3">
      <c r="A12" s="37">
        <f>'as per legal'!A14</f>
        <v>11</v>
      </c>
      <c r="B12" s="37" t="str">
        <f>'as per legal'!B14</f>
        <v>Ahmedabad</v>
      </c>
      <c r="C12" s="34" t="s">
        <v>60</v>
      </c>
      <c r="D12" s="37" t="s">
        <v>70</v>
      </c>
      <c r="E12" s="37" t="str">
        <f>'as per legal'!E14</f>
        <v>E-Revbay Private Limited</v>
      </c>
      <c r="F12" s="37">
        <f>'as per legal'!D14</f>
        <v>0</v>
      </c>
      <c r="G12" s="41">
        <v>27000</v>
      </c>
      <c r="H12" s="33">
        <v>45173</v>
      </c>
      <c r="I12" s="35">
        <f t="shared" si="0"/>
        <v>27000</v>
      </c>
      <c r="J12" s="37" t="s">
        <v>133</v>
      </c>
      <c r="K12" s="34" t="s">
        <v>171</v>
      </c>
      <c r="L12" s="37" t="s">
        <v>171</v>
      </c>
      <c r="M12" s="37" t="s">
        <v>143</v>
      </c>
      <c r="N12" s="37" t="s">
        <v>144</v>
      </c>
      <c r="Q12"/>
      <c r="R12" s="47">
        <v>45291</v>
      </c>
      <c r="S12" s="34">
        <v>11</v>
      </c>
      <c r="T12" s="34" t="s">
        <v>54</v>
      </c>
      <c r="U12" s="48">
        <v>45000</v>
      </c>
      <c r="V12" s="34" t="s">
        <v>196</v>
      </c>
      <c r="X12" s="26">
        <v>45199</v>
      </c>
      <c r="Y12" t="s">
        <v>69</v>
      </c>
      <c r="Z12">
        <v>15000</v>
      </c>
      <c r="AA12"/>
      <c r="AB12"/>
      <c r="AC12"/>
      <c r="AD12"/>
      <c r="AE12"/>
    </row>
    <row r="13" spans="1:31" x14ac:dyDescent="0.3">
      <c r="A13" s="34">
        <f>'as per legal'!A15</f>
        <v>12</v>
      </c>
      <c r="B13" s="34" t="str">
        <f>'as per legal'!B15</f>
        <v>Chandigarh</v>
      </c>
      <c r="C13" s="34" t="s">
        <v>61</v>
      </c>
      <c r="D13" s="34" t="s">
        <v>71</v>
      </c>
      <c r="E13" s="34" t="str">
        <f>'as per legal'!E15</f>
        <v>E-Revbay Private Limited</v>
      </c>
      <c r="F13" s="34">
        <f>'as per legal'!D15</f>
        <v>0</v>
      </c>
      <c r="G13" s="41">
        <v>43000</v>
      </c>
      <c r="H13" s="33"/>
      <c r="I13" s="35">
        <v>43000</v>
      </c>
      <c r="J13" s="34" t="s">
        <v>134</v>
      </c>
      <c r="K13" s="34" t="s">
        <v>169</v>
      </c>
      <c r="L13" s="34" t="s">
        <v>169</v>
      </c>
      <c r="M13" s="34" t="s">
        <v>145</v>
      </c>
      <c r="N13" s="34"/>
      <c r="R13" s="47">
        <v>45291</v>
      </c>
      <c r="S13" s="34">
        <v>12</v>
      </c>
      <c r="T13" s="34" t="s">
        <v>102</v>
      </c>
      <c r="U13" s="48">
        <v>45000</v>
      </c>
      <c r="V13" s="34" t="s">
        <v>198</v>
      </c>
      <c r="X13" s="26">
        <v>45199</v>
      </c>
      <c r="Y13" t="s">
        <v>68</v>
      </c>
      <c r="Z13">
        <v>20000</v>
      </c>
    </row>
    <row r="14" spans="1:31" x14ac:dyDescent="0.3">
      <c r="A14" s="37">
        <f>'as per legal'!A16</f>
        <v>13</v>
      </c>
      <c r="B14" s="37" t="str">
        <f>'as per legal'!B16</f>
        <v>Bhuvneshwar</v>
      </c>
      <c r="C14" s="34" t="s">
        <v>62</v>
      </c>
      <c r="D14" s="37" t="s">
        <v>149</v>
      </c>
      <c r="E14" s="37" t="s">
        <v>12</v>
      </c>
      <c r="F14" s="37" t="s">
        <v>150</v>
      </c>
      <c r="G14" s="41">
        <v>16000</v>
      </c>
      <c r="H14" s="33">
        <v>44926</v>
      </c>
      <c r="I14" s="35">
        <f t="shared" si="0"/>
        <v>16000</v>
      </c>
      <c r="J14" s="37" t="s">
        <v>135</v>
      </c>
      <c r="K14" s="34" t="s">
        <v>171</v>
      </c>
      <c r="L14" s="34" t="s">
        <v>171</v>
      </c>
      <c r="M14" s="37" t="s">
        <v>143</v>
      </c>
      <c r="N14" s="37" t="s">
        <v>162</v>
      </c>
      <c r="O14" s="28"/>
      <c r="P14" s="28"/>
      <c r="R14" s="47">
        <v>45412</v>
      </c>
      <c r="S14" s="34">
        <v>13</v>
      </c>
      <c r="T14" s="34" t="s">
        <v>63</v>
      </c>
      <c r="U14" s="48">
        <v>30000</v>
      </c>
      <c r="V14" s="34" t="s">
        <v>197</v>
      </c>
      <c r="X14" s="26">
        <v>45291</v>
      </c>
      <c r="Y14" t="s">
        <v>54</v>
      </c>
      <c r="Z14">
        <v>45000</v>
      </c>
    </row>
    <row r="15" spans="1:31" x14ac:dyDescent="0.3">
      <c r="A15" s="34">
        <f>'as per legal'!A17</f>
        <v>14</v>
      </c>
      <c r="B15" s="34" t="str">
        <f>'as per legal'!B17</f>
        <v>Pune 225</v>
      </c>
      <c r="C15" s="34" t="s">
        <v>180</v>
      </c>
      <c r="D15" s="34" t="s">
        <v>81</v>
      </c>
      <c r="E15" s="34" t="str">
        <f>'as per legal'!E17</f>
        <v>E-Revbay Private Limited</v>
      </c>
      <c r="F15" s="34">
        <f>'as per legal'!D17</f>
        <v>0</v>
      </c>
      <c r="G15" s="35">
        <v>30000</v>
      </c>
      <c r="H15" s="33">
        <v>45412</v>
      </c>
      <c r="I15" s="35">
        <f t="shared" si="0"/>
        <v>30000</v>
      </c>
      <c r="J15" s="34" t="s">
        <v>134</v>
      </c>
      <c r="K15" s="34" t="s">
        <v>169</v>
      </c>
      <c r="L15" s="34" t="s">
        <v>169</v>
      </c>
      <c r="M15" s="34" t="s">
        <v>145</v>
      </c>
      <c r="N15" s="34" t="s">
        <v>148</v>
      </c>
      <c r="O15" s="28"/>
      <c r="P15" s="28"/>
      <c r="R15" s="47">
        <v>45535</v>
      </c>
      <c r="S15" s="34">
        <v>14</v>
      </c>
      <c r="T15" s="34" t="s">
        <v>64</v>
      </c>
      <c r="U15" s="48">
        <v>27500</v>
      </c>
      <c r="V15" s="34" t="s">
        <v>197</v>
      </c>
      <c r="X15" s="26">
        <v>45291</v>
      </c>
      <c r="Y15" t="s">
        <v>102</v>
      </c>
      <c r="Z15">
        <v>45000</v>
      </c>
    </row>
    <row r="16" spans="1:31" x14ac:dyDescent="0.3">
      <c r="A16" s="34">
        <f>'as per legal'!A18</f>
        <v>15</v>
      </c>
      <c r="B16" s="34" t="str">
        <f>'as per legal'!B18</f>
        <v>Pune 230</v>
      </c>
      <c r="C16" s="34" t="s">
        <v>180</v>
      </c>
      <c r="D16" s="34" t="s">
        <v>80</v>
      </c>
      <c r="E16" s="34" t="str">
        <f>'as per legal'!E18</f>
        <v>TML Fintech Private Limited</v>
      </c>
      <c r="F16" s="34">
        <f>'as per legal'!D18</f>
        <v>0</v>
      </c>
      <c r="G16" s="44">
        <v>27500</v>
      </c>
      <c r="H16" s="33">
        <v>45535</v>
      </c>
      <c r="I16" s="35">
        <f t="shared" si="0"/>
        <v>27500</v>
      </c>
      <c r="J16" s="34" t="s">
        <v>134</v>
      </c>
      <c r="K16" s="34" t="s">
        <v>169</v>
      </c>
      <c r="L16" s="34" t="s">
        <v>169</v>
      </c>
      <c r="M16" s="34" t="s">
        <v>145</v>
      </c>
      <c r="N16" s="34"/>
      <c r="R16" s="47">
        <v>45702</v>
      </c>
      <c r="S16" s="34">
        <v>15</v>
      </c>
      <c r="T16" s="34" t="s">
        <v>51</v>
      </c>
      <c r="U16" s="48">
        <v>45000</v>
      </c>
      <c r="V16" s="34" t="s">
        <v>196</v>
      </c>
      <c r="X16" s="26">
        <v>45412</v>
      </c>
      <c r="Y16" t="s">
        <v>63</v>
      </c>
      <c r="Z16">
        <v>30000</v>
      </c>
    </row>
    <row r="17" spans="1:31" x14ac:dyDescent="0.3">
      <c r="A17" s="34">
        <f>'as per legal'!A19</f>
        <v>16</v>
      </c>
      <c r="B17" s="37" t="str">
        <f>'as per legal'!B20</f>
        <v>Kolkata</v>
      </c>
      <c r="C17" s="34" t="s">
        <v>65</v>
      </c>
      <c r="D17" s="37" t="s">
        <v>103</v>
      </c>
      <c r="E17" s="37" t="s">
        <v>12</v>
      </c>
      <c r="F17" s="37">
        <f>'as per legal'!D20</f>
        <v>0</v>
      </c>
      <c r="G17" s="41">
        <v>55000</v>
      </c>
      <c r="H17" s="33">
        <v>44628</v>
      </c>
      <c r="J17" s="37" t="s">
        <v>136</v>
      </c>
      <c r="K17" s="34" t="s">
        <v>171</v>
      </c>
      <c r="L17" s="37" t="s">
        <v>171</v>
      </c>
      <c r="M17" s="37" t="s">
        <v>143</v>
      </c>
      <c r="N17" s="42" t="s">
        <v>163</v>
      </c>
      <c r="O17" t="s">
        <v>164</v>
      </c>
      <c r="R17" s="47">
        <v>45930</v>
      </c>
      <c r="S17" s="34">
        <v>16</v>
      </c>
      <c r="T17" s="34" t="s">
        <v>45</v>
      </c>
      <c r="U17" s="48">
        <v>40000</v>
      </c>
      <c r="V17" s="34" t="s">
        <v>199</v>
      </c>
      <c r="X17" s="26">
        <v>45535</v>
      </c>
      <c r="Y17" t="s">
        <v>64</v>
      </c>
      <c r="Z17">
        <v>27500</v>
      </c>
    </row>
    <row r="18" spans="1:31" x14ac:dyDescent="0.3">
      <c r="A18" s="34">
        <f>'as per legal'!A20</f>
        <v>17</v>
      </c>
      <c r="B18" s="34" t="str">
        <f>'as per legal'!B21</f>
        <v>Nagpur</v>
      </c>
      <c r="C18" s="34" t="s">
        <v>66</v>
      </c>
      <c r="D18" s="34" t="s">
        <v>79</v>
      </c>
      <c r="E18" s="34" t="str">
        <f>'as per legal'!E21</f>
        <v>TML Fintech Private Limited</v>
      </c>
      <c r="F18" s="34">
        <f>'as per legal'!D21</f>
        <v>0</v>
      </c>
      <c r="G18" s="44">
        <v>17000</v>
      </c>
      <c r="H18" s="33">
        <v>45015</v>
      </c>
      <c r="I18" s="35">
        <f t="shared" si="0"/>
        <v>17000</v>
      </c>
      <c r="J18" s="34" t="s">
        <v>134</v>
      </c>
      <c r="K18" s="34" t="s">
        <v>169</v>
      </c>
      <c r="L18" s="34" t="s">
        <v>169</v>
      </c>
      <c r="M18" s="34" t="s">
        <v>145</v>
      </c>
      <c r="N18" s="34" t="s">
        <v>119</v>
      </c>
      <c r="R18" s="47">
        <v>45961</v>
      </c>
      <c r="S18" s="34">
        <v>17</v>
      </c>
      <c r="T18" s="34" t="s">
        <v>193</v>
      </c>
      <c r="U18" s="48">
        <v>50000</v>
      </c>
      <c r="V18" s="34" t="s">
        <v>196</v>
      </c>
      <c r="X18" s="26">
        <v>45702</v>
      </c>
      <c r="Y18" t="s">
        <v>51</v>
      </c>
      <c r="Z18">
        <v>45000</v>
      </c>
    </row>
    <row r="19" spans="1:31" x14ac:dyDescent="0.3">
      <c r="A19" s="34">
        <f>'as per legal'!A21</f>
        <v>18</v>
      </c>
      <c r="B19" s="34" t="str">
        <f>'as per legal'!B22</f>
        <v>Indore</v>
      </c>
      <c r="C19" s="34" t="s">
        <v>67</v>
      </c>
      <c r="D19" s="34" t="s">
        <v>75</v>
      </c>
      <c r="E19" s="34" t="str">
        <f>'as per legal'!E22</f>
        <v>TML Fintech Private Limited</v>
      </c>
      <c r="F19" s="34" t="str">
        <f>'as per legal'!D22</f>
        <v>1250 sq. ft</v>
      </c>
      <c r="G19" s="35">
        <v>32000</v>
      </c>
      <c r="H19" s="33">
        <v>44949</v>
      </c>
      <c r="I19" s="35">
        <f t="shared" si="0"/>
        <v>32000</v>
      </c>
      <c r="J19" s="34" t="s">
        <v>137</v>
      </c>
      <c r="K19" s="34" t="s">
        <v>169</v>
      </c>
      <c r="L19" s="34" t="s">
        <v>169</v>
      </c>
      <c r="M19" s="34" t="s">
        <v>32</v>
      </c>
      <c r="N19" s="34" t="s">
        <v>32</v>
      </c>
      <c r="R19" s="47">
        <v>45961</v>
      </c>
      <c r="S19" s="34">
        <v>18</v>
      </c>
      <c r="T19" s="34" t="s">
        <v>194</v>
      </c>
      <c r="U19" s="49">
        <v>30000</v>
      </c>
      <c r="V19" s="34" t="s">
        <v>196</v>
      </c>
      <c r="X19" s="26">
        <v>45930</v>
      </c>
      <c r="Y19" t="s">
        <v>45</v>
      </c>
      <c r="Z19">
        <v>40000</v>
      </c>
    </row>
    <row r="20" spans="1:31" x14ac:dyDescent="0.3">
      <c r="A20" s="34">
        <f>'as per legal'!A22</f>
        <v>19</v>
      </c>
      <c r="B20" s="34" t="str">
        <f>'as per legal'!B23</f>
        <v>Ranchi</v>
      </c>
      <c r="C20" s="34" t="s">
        <v>68</v>
      </c>
      <c r="D20" s="34" t="s">
        <v>84</v>
      </c>
      <c r="E20" s="34" t="str">
        <f>'as per legal'!E23</f>
        <v>TML Fintech Private Limited</v>
      </c>
      <c r="F20" s="34">
        <f>'as per legal'!D23</f>
        <v>0</v>
      </c>
      <c r="G20" s="44">
        <v>20000</v>
      </c>
      <c r="H20" s="33">
        <v>45199</v>
      </c>
      <c r="I20" s="35">
        <f t="shared" si="0"/>
        <v>20000</v>
      </c>
      <c r="J20" s="34" t="s">
        <v>134</v>
      </c>
      <c r="K20" s="34" t="s">
        <v>169</v>
      </c>
      <c r="L20" s="34" t="s">
        <v>169</v>
      </c>
      <c r="M20" s="34" t="s">
        <v>145</v>
      </c>
      <c r="N20" s="34" t="s">
        <v>152</v>
      </c>
      <c r="R20" s="47">
        <v>45975</v>
      </c>
      <c r="S20" s="34">
        <v>19</v>
      </c>
      <c r="T20" s="34" t="s">
        <v>65</v>
      </c>
      <c r="U20" s="48">
        <v>250000</v>
      </c>
      <c r="V20" s="34" t="s">
        <v>199</v>
      </c>
      <c r="X20" s="26">
        <v>45961</v>
      </c>
      <c r="Y20" t="s">
        <v>14</v>
      </c>
      <c r="Z20">
        <v>100000</v>
      </c>
    </row>
    <row r="21" spans="1:31" s="28" customFormat="1" x14ac:dyDescent="0.3">
      <c r="A21" s="34">
        <f>'as per legal'!A23</f>
        <v>20</v>
      </c>
      <c r="B21" s="37" t="str">
        <f>'as per legal'!B24</f>
        <v>Noida</v>
      </c>
      <c r="C21" s="34" t="s">
        <v>69</v>
      </c>
      <c r="D21" s="37" t="s">
        <v>153</v>
      </c>
      <c r="E21" s="37" t="str">
        <f>E12</f>
        <v>E-Revbay Private Limited</v>
      </c>
      <c r="F21" s="37" t="s">
        <v>154</v>
      </c>
      <c r="G21" s="41">
        <v>15000</v>
      </c>
      <c r="H21" s="33">
        <v>45199</v>
      </c>
      <c r="I21" s="35">
        <f t="shared" si="0"/>
        <v>15000</v>
      </c>
      <c r="J21" s="37" t="s">
        <v>133</v>
      </c>
      <c r="K21" s="34" t="s">
        <v>169</v>
      </c>
      <c r="L21" s="34" t="s">
        <v>169</v>
      </c>
      <c r="M21" s="37" t="s">
        <v>32</v>
      </c>
      <c r="N21" s="37" t="s">
        <v>32</v>
      </c>
      <c r="Q21"/>
      <c r="R21" s="34"/>
      <c r="S21" s="34">
        <v>20</v>
      </c>
      <c r="T21" s="34" t="s">
        <v>50</v>
      </c>
      <c r="U21" s="49">
        <v>68907</v>
      </c>
      <c r="V21" s="37" t="s">
        <v>196</v>
      </c>
      <c r="X21" s="26">
        <v>45961</v>
      </c>
      <c r="Y21" t="s">
        <v>25</v>
      </c>
      <c r="Z21">
        <v>80000</v>
      </c>
      <c r="AA21"/>
      <c r="AB21"/>
      <c r="AC21"/>
      <c r="AD21"/>
      <c r="AE21"/>
    </row>
    <row r="22" spans="1:31" x14ac:dyDescent="0.3">
      <c r="A22" s="34">
        <f>'as per legal'!A24</f>
        <v>21</v>
      </c>
      <c r="B22" s="34" t="s">
        <v>189</v>
      </c>
      <c r="C22" s="34" t="s">
        <v>177</v>
      </c>
      <c r="D22" s="34" t="s">
        <v>73</v>
      </c>
      <c r="E22" s="34" t="str">
        <f>'as per legal'!E25</f>
        <v>TML Fintech Private Limited</v>
      </c>
      <c r="F22" s="34">
        <f>'as per legal'!D25</f>
        <v>0</v>
      </c>
      <c r="G22" s="44">
        <v>41000</v>
      </c>
      <c r="H22" s="33">
        <v>44930</v>
      </c>
      <c r="I22" s="35">
        <f t="shared" si="0"/>
        <v>41000</v>
      </c>
      <c r="J22" s="34" t="s">
        <v>138</v>
      </c>
      <c r="K22" s="34" t="s">
        <v>169</v>
      </c>
      <c r="L22" s="34" t="s">
        <v>169</v>
      </c>
      <c r="M22" s="34" t="s">
        <v>32</v>
      </c>
      <c r="N22" s="34" t="s">
        <v>118</v>
      </c>
      <c r="O22" t="s">
        <v>161</v>
      </c>
      <c r="R22" s="34"/>
      <c r="S22" s="34">
        <v>21</v>
      </c>
      <c r="T22" s="34" t="s">
        <v>61</v>
      </c>
      <c r="U22" s="49">
        <v>43000</v>
      </c>
      <c r="V22" s="34" t="s">
        <v>196</v>
      </c>
      <c r="X22" s="26">
        <v>45975</v>
      </c>
      <c r="Y22" t="s">
        <v>65</v>
      </c>
      <c r="Z22">
        <v>250000</v>
      </c>
    </row>
    <row r="23" spans="1:31" x14ac:dyDescent="0.3">
      <c r="A23" s="34">
        <f>'as per legal'!A25</f>
        <v>22</v>
      </c>
      <c r="B23" s="34" t="s">
        <v>191</v>
      </c>
      <c r="C23" s="34" t="s">
        <v>177</v>
      </c>
      <c r="D23" s="37" t="s">
        <v>74</v>
      </c>
      <c r="E23" s="37" t="s">
        <v>12</v>
      </c>
      <c r="F23" s="37">
        <f>'as per legal'!D26</f>
        <v>0</v>
      </c>
      <c r="G23" s="41">
        <v>19000</v>
      </c>
      <c r="H23" s="33">
        <v>45199</v>
      </c>
      <c r="I23" s="35">
        <f t="shared" si="0"/>
        <v>19000</v>
      </c>
      <c r="J23" s="37" t="s">
        <v>133</v>
      </c>
      <c r="K23" s="34" t="s">
        <v>174</v>
      </c>
      <c r="L23" s="37" t="s">
        <v>169</v>
      </c>
      <c r="M23" s="37" t="s">
        <v>143</v>
      </c>
      <c r="N23" s="37" t="s">
        <v>141</v>
      </c>
      <c r="R23" s="34"/>
      <c r="S23" s="34">
        <v>22</v>
      </c>
      <c r="T23" s="34" t="s">
        <v>195</v>
      </c>
      <c r="U23" s="49">
        <v>15500</v>
      </c>
      <c r="V23" s="34" t="s">
        <v>196</v>
      </c>
      <c r="X23" t="s">
        <v>184</v>
      </c>
      <c r="Y23" t="s">
        <v>61</v>
      </c>
      <c r="Z23">
        <v>43000</v>
      </c>
    </row>
    <row r="24" spans="1:31" s="66" customFormat="1" x14ac:dyDescent="0.3">
      <c r="A24" s="62">
        <f>'as per legal'!A26</f>
        <v>23</v>
      </c>
      <c r="B24" s="62" t="str">
        <f>'as per legal'!B27</f>
        <v>Lucknow</v>
      </c>
      <c r="C24" s="62" t="s">
        <v>77</v>
      </c>
      <c r="D24" s="62" t="s">
        <v>78</v>
      </c>
      <c r="E24" s="62" t="str">
        <f>'as per legal'!E27</f>
        <v>TML Fintech Private Limited</v>
      </c>
      <c r="F24" s="62">
        <f>'as per legal'!D27</f>
        <v>0</v>
      </c>
      <c r="G24" s="63">
        <v>18000</v>
      </c>
      <c r="H24" s="64"/>
      <c r="I24" s="63"/>
      <c r="J24" s="62" t="s">
        <v>139</v>
      </c>
      <c r="K24" s="62" t="s">
        <v>171</v>
      </c>
      <c r="L24" s="62" t="s">
        <v>171</v>
      </c>
      <c r="M24" s="62" t="s">
        <v>143</v>
      </c>
      <c r="N24" s="62" t="s">
        <v>155</v>
      </c>
      <c r="S24" s="62"/>
      <c r="X24" s="66" t="s">
        <v>184</v>
      </c>
      <c r="Y24" s="66" t="s">
        <v>159</v>
      </c>
      <c r="Z24" s="66">
        <v>19700</v>
      </c>
    </row>
    <row r="25" spans="1:31" s="66" customFormat="1" x14ac:dyDescent="0.3">
      <c r="A25" s="62">
        <f>'as per legal'!A27</f>
        <v>24</v>
      </c>
      <c r="B25" s="62" t="str">
        <f>'as per legal'!B28</f>
        <v>Guwahati</v>
      </c>
      <c r="C25" s="62" t="s">
        <v>82</v>
      </c>
      <c r="D25" s="62" t="s">
        <v>83</v>
      </c>
      <c r="E25" s="62" t="str">
        <f>'as per legal'!E28</f>
        <v>E-Revbay Private Limited</v>
      </c>
      <c r="F25" s="62">
        <f>'as per legal'!D28</f>
        <v>0</v>
      </c>
      <c r="G25" s="63">
        <v>5000</v>
      </c>
      <c r="H25" s="64"/>
      <c r="I25" s="63"/>
      <c r="J25" s="62" t="s">
        <v>173</v>
      </c>
      <c r="K25" s="62" t="s">
        <v>171</v>
      </c>
      <c r="L25" s="62" t="s">
        <v>171</v>
      </c>
      <c r="M25" s="62" t="s">
        <v>143</v>
      </c>
      <c r="N25" s="62" t="s">
        <v>156</v>
      </c>
      <c r="O25" s="66" t="s">
        <v>165</v>
      </c>
      <c r="S25" s="62"/>
      <c r="X25" s="66" t="s">
        <v>184</v>
      </c>
      <c r="Y25" s="66" t="s">
        <v>82</v>
      </c>
      <c r="Z25" s="66">
        <v>5000</v>
      </c>
    </row>
    <row r="26" spans="1:31" x14ac:dyDescent="0.3">
      <c r="A26" s="34">
        <f>'as per legal'!A28</f>
        <v>25</v>
      </c>
      <c r="B26" s="37" t="s">
        <v>65</v>
      </c>
      <c r="C26" s="34" t="s">
        <v>65</v>
      </c>
      <c r="D26" s="43" t="s">
        <v>151</v>
      </c>
      <c r="E26" s="34" t="s">
        <v>12</v>
      </c>
      <c r="F26" s="34" t="s">
        <v>158</v>
      </c>
      <c r="G26" s="35">
        <v>250000</v>
      </c>
      <c r="H26" s="33">
        <v>45975</v>
      </c>
      <c r="I26" s="35">
        <f t="shared" ref="I26" si="1">G26</f>
        <v>250000</v>
      </c>
      <c r="J26" s="34" t="s">
        <v>129</v>
      </c>
      <c r="K26" s="34" t="s">
        <v>169</v>
      </c>
      <c r="L26" s="34" t="s">
        <v>169</v>
      </c>
      <c r="M26" s="34" t="s">
        <v>32</v>
      </c>
      <c r="N26" s="34" t="s">
        <v>32</v>
      </c>
      <c r="X26" t="s">
        <v>184</v>
      </c>
      <c r="Y26" t="s">
        <v>77</v>
      </c>
      <c r="Z26">
        <v>18000</v>
      </c>
    </row>
    <row r="27" spans="1:31" x14ac:dyDescent="0.3">
      <c r="A27" s="34">
        <f>'as per legal'!A29</f>
        <v>0</v>
      </c>
      <c r="B27" s="34" t="s">
        <v>159</v>
      </c>
      <c r="C27" s="34" t="s">
        <v>159</v>
      </c>
      <c r="D27" s="34" t="s">
        <v>175</v>
      </c>
      <c r="E27" s="34" t="s">
        <v>12</v>
      </c>
      <c r="F27" s="34" t="s">
        <v>160</v>
      </c>
      <c r="G27" s="44">
        <v>19700</v>
      </c>
      <c r="H27" s="36"/>
      <c r="I27" s="44"/>
      <c r="J27" s="34" t="s">
        <v>135</v>
      </c>
      <c r="K27" s="34" t="s">
        <v>169</v>
      </c>
      <c r="L27" s="34" t="s">
        <v>169</v>
      </c>
      <c r="M27" s="34"/>
      <c r="N27" s="34" t="s">
        <v>166</v>
      </c>
      <c r="X27" t="s">
        <v>184</v>
      </c>
      <c r="Y27" t="s">
        <v>50</v>
      </c>
      <c r="Z27">
        <v>68907</v>
      </c>
    </row>
    <row r="28" spans="1:31" x14ac:dyDescent="0.3">
      <c r="G28" s="31"/>
      <c r="X28" t="s">
        <v>184</v>
      </c>
      <c r="Y28" t="s">
        <v>184</v>
      </c>
    </row>
    <row r="29" spans="1:31" x14ac:dyDescent="0.3">
      <c r="X29" t="s">
        <v>183</v>
      </c>
      <c r="Z29">
        <v>1149814</v>
      </c>
    </row>
  </sheetData>
  <printOptions gridLines="1"/>
  <pageMargins left="0.70866141732283472" right="0.70866141732283472" top="0.74803149606299213" bottom="0.74803149606299213" header="0.31496062992125984" footer="0.31496062992125984"/>
  <pageSetup scale="93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BBFA-0BD9-49AB-8514-67CC292778A4}">
  <dimension ref="A1:S31"/>
  <sheetViews>
    <sheetView tabSelected="1" workbookViewId="0">
      <selection activeCell="A3" sqref="A3"/>
    </sheetView>
  </sheetViews>
  <sheetFormatPr defaultRowHeight="15.6" x14ac:dyDescent="0.3"/>
  <cols>
    <col min="1" max="1" width="35.59765625" style="56" bestFit="1" customWidth="1"/>
    <col min="2" max="2" width="35.59765625" style="71" customWidth="1"/>
    <col min="3" max="3" width="10.69921875" style="56" bestFit="1" customWidth="1"/>
    <col min="4" max="4" width="10.69921875" style="56" customWidth="1"/>
    <col min="5" max="5" width="25.3984375" style="56" bestFit="1" customWidth="1"/>
    <col min="6" max="6" width="12.59765625" style="56" bestFit="1" customWidth="1"/>
    <col min="7" max="7" width="30" style="56" customWidth="1"/>
    <col min="8" max="8" width="26.8984375" bestFit="1" customWidth="1"/>
    <col min="9" max="9" width="26.8984375" customWidth="1"/>
    <col min="10" max="10" width="16" bestFit="1" customWidth="1"/>
    <col min="11" max="11" width="13" bestFit="1" customWidth="1"/>
    <col min="13" max="13" width="10.8984375" style="56" bestFit="1" customWidth="1"/>
    <col min="14" max="14" width="10.8984375" style="56" customWidth="1"/>
    <col min="15" max="15" width="12.3984375" style="57" bestFit="1" customWidth="1"/>
    <col min="16" max="16" width="8.8984375" style="57" bestFit="1" customWidth="1"/>
    <col min="17" max="17" width="12.3984375" style="57" bestFit="1" customWidth="1"/>
    <col min="18" max="18" width="9.8984375" bestFit="1" customWidth="1"/>
  </cols>
  <sheetData>
    <row r="1" spans="1:19" x14ac:dyDescent="0.3">
      <c r="A1" s="50" t="s">
        <v>127</v>
      </c>
      <c r="B1" s="61" t="s">
        <v>2</v>
      </c>
      <c r="C1" s="50" t="s">
        <v>264</v>
      </c>
      <c r="D1" s="50" t="s">
        <v>170</v>
      </c>
      <c r="E1" s="50" t="s">
        <v>142</v>
      </c>
      <c r="F1" s="50" t="s">
        <v>200</v>
      </c>
      <c r="G1" s="50" t="s">
        <v>128</v>
      </c>
      <c r="H1" s="51" t="s">
        <v>208</v>
      </c>
      <c r="I1" s="51" t="s">
        <v>212</v>
      </c>
      <c r="J1" s="51" t="s">
        <v>209</v>
      </c>
      <c r="K1" s="51" t="s">
        <v>210</v>
      </c>
      <c r="M1" s="50" t="s">
        <v>185</v>
      </c>
      <c r="N1" s="50" t="s">
        <v>307</v>
      </c>
      <c r="O1" s="51" t="s">
        <v>202</v>
      </c>
      <c r="P1" s="51" t="s">
        <v>203</v>
      </c>
      <c r="Q1" s="51" t="s">
        <v>204</v>
      </c>
      <c r="S1" s="104" t="s">
        <v>314</v>
      </c>
    </row>
    <row r="2" spans="1:19" s="66" customFormat="1" ht="47.4" x14ac:dyDescent="0.35">
      <c r="A2" s="73" t="s">
        <v>67</v>
      </c>
      <c r="B2" s="74" t="s">
        <v>75</v>
      </c>
      <c r="C2" s="73" t="s">
        <v>137</v>
      </c>
      <c r="D2" s="73" t="s">
        <v>169</v>
      </c>
      <c r="E2" s="73" t="s">
        <v>206</v>
      </c>
      <c r="F2" s="75">
        <v>44949</v>
      </c>
      <c r="G2" s="76" t="s">
        <v>34</v>
      </c>
      <c r="H2" s="62" t="s">
        <v>207</v>
      </c>
      <c r="I2" s="62" t="s">
        <v>215</v>
      </c>
      <c r="J2" s="77" t="s">
        <v>216</v>
      </c>
      <c r="K2" s="62" t="s">
        <v>217</v>
      </c>
      <c r="M2" s="78">
        <v>32000</v>
      </c>
      <c r="N2" s="78"/>
      <c r="O2" s="79">
        <v>0</v>
      </c>
      <c r="P2" s="79">
        <v>3200</v>
      </c>
      <c r="Q2" s="79">
        <f t="shared" ref="Q2:Q29" si="0">M2+O2-P2</f>
        <v>28800</v>
      </c>
      <c r="S2" s="66" t="s">
        <v>196</v>
      </c>
    </row>
    <row r="3" spans="1:19" s="86" customFormat="1" ht="47.4" x14ac:dyDescent="0.35">
      <c r="A3" s="81" t="s">
        <v>66</v>
      </c>
      <c r="B3" s="82" t="s">
        <v>79</v>
      </c>
      <c r="C3" s="81" t="s">
        <v>266</v>
      </c>
      <c r="D3" s="81" t="s">
        <v>169</v>
      </c>
      <c r="E3" s="83" t="s">
        <v>280</v>
      </c>
      <c r="F3" s="84">
        <v>45015</v>
      </c>
      <c r="G3" s="84" t="s">
        <v>34</v>
      </c>
      <c r="H3" s="39" t="s">
        <v>207</v>
      </c>
      <c r="I3" s="39" t="s">
        <v>222</v>
      </c>
      <c r="J3" s="85" t="s">
        <v>223</v>
      </c>
      <c r="K3" s="39" t="s">
        <v>224</v>
      </c>
      <c r="M3" s="87">
        <v>17000</v>
      </c>
      <c r="N3" s="87"/>
      <c r="O3" s="88"/>
      <c r="P3" s="88">
        <f>M3*10/100</f>
        <v>1700</v>
      </c>
      <c r="Q3" s="88">
        <f t="shared" si="0"/>
        <v>15300</v>
      </c>
    </row>
    <row r="4" spans="1:19" s="66" customFormat="1" ht="31.8" x14ac:dyDescent="0.35">
      <c r="A4" s="73" t="s">
        <v>68</v>
      </c>
      <c r="B4" s="74" t="s">
        <v>84</v>
      </c>
      <c r="C4" s="73" t="s">
        <v>266</v>
      </c>
      <c r="D4" s="73" t="s">
        <v>169</v>
      </c>
      <c r="E4" s="73" t="s">
        <v>206</v>
      </c>
      <c r="F4" s="75">
        <v>45199</v>
      </c>
      <c r="G4" s="75" t="s">
        <v>34</v>
      </c>
      <c r="H4" s="62" t="s">
        <v>207</v>
      </c>
      <c r="I4" s="62" t="s">
        <v>251</v>
      </c>
      <c r="J4" s="77" t="s">
        <v>249</v>
      </c>
      <c r="K4" s="62" t="s">
        <v>250</v>
      </c>
      <c r="L4" s="80"/>
      <c r="M4" s="78">
        <v>18000</v>
      </c>
      <c r="N4" s="78"/>
      <c r="O4" s="79"/>
      <c r="P4" s="79">
        <f>M4*10/100</f>
        <v>1800</v>
      </c>
      <c r="Q4" s="79">
        <f t="shared" si="0"/>
        <v>16200</v>
      </c>
      <c r="S4" s="66" t="s">
        <v>196</v>
      </c>
    </row>
    <row r="5" spans="1:19" s="66" customFormat="1" ht="18" x14ac:dyDescent="0.35">
      <c r="A5" s="73" t="s">
        <v>267</v>
      </c>
      <c r="B5" s="89" t="s">
        <v>294</v>
      </c>
      <c r="C5" s="73" t="s">
        <v>266</v>
      </c>
      <c r="D5" s="73" t="s">
        <v>169</v>
      </c>
      <c r="E5" s="73" t="s">
        <v>206</v>
      </c>
      <c r="F5" s="75"/>
      <c r="G5" s="75" t="s">
        <v>34</v>
      </c>
      <c r="H5" s="62" t="s">
        <v>207</v>
      </c>
      <c r="I5" s="62" t="s">
        <v>225</v>
      </c>
      <c r="J5" s="77" t="s">
        <v>226</v>
      </c>
      <c r="K5" s="62" t="s">
        <v>227</v>
      </c>
      <c r="L5" s="80"/>
      <c r="M5" s="78">
        <v>31000</v>
      </c>
      <c r="N5" s="78"/>
      <c r="O5" s="79"/>
      <c r="P5" s="79">
        <f>M5*10/100</f>
        <v>3100</v>
      </c>
      <c r="Q5" s="79">
        <f t="shared" si="0"/>
        <v>27900</v>
      </c>
      <c r="S5" s="66" t="s">
        <v>196</v>
      </c>
    </row>
    <row r="6" spans="1:19" s="66" customFormat="1" ht="31.8" x14ac:dyDescent="0.35">
      <c r="A6" s="73" t="s">
        <v>283</v>
      </c>
      <c r="B6" s="74" t="s">
        <v>71</v>
      </c>
      <c r="C6" s="73" t="s">
        <v>266</v>
      </c>
      <c r="D6" s="73" t="s">
        <v>169</v>
      </c>
      <c r="E6" s="73" t="s">
        <v>206</v>
      </c>
      <c r="F6" s="75"/>
      <c r="G6" s="75" t="s">
        <v>34</v>
      </c>
      <c r="H6" s="62" t="s">
        <v>207</v>
      </c>
      <c r="I6" s="62" t="s">
        <v>304</v>
      </c>
      <c r="J6" s="77" t="s">
        <v>305</v>
      </c>
      <c r="K6" s="62"/>
      <c r="M6" s="78">
        <f>13000+6500</f>
        <v>19500</v>
      </c>
      <c r="N6" s="78">
        <v>3250</v>
      </c>
      <c r="O6" s="79"/>
      <c r="P6" s="79"/>
      <c r="Q6" s="79">
        <f>M6+O6-P6+N6</f>
        <v>22750</v>
      </c>
      <c r="R6" s="66" t="s">
        <v>308</v>
      </c>
      <c r="S6" s="66" t="s">
        <v>196</v>
      </c>
    </row>
    <row r="7" spans="1:19" s="86" customFormat="1" ht="47.4" x14ac:dyDescent="0.35">
      <c r="A7" s="81" t="s">
        <v>63</v>
      </c>
      <c r="B7" s="82" t="s">
        <v>81</v>
      </c>
      <c r="C7" s="81" t="s">
        <v>266</v>
      </c>
      <c r="D7" s="81" t="s">
        <v>169</v>
      </c>
      <c r="E7" s="81" t="s">
        <v>206</v>
      </c>
      <c r="F7" s="84">
        <v>45412</v>
      </c>
      <c r="G7" s="84" t="s">
        <v>12</v>
      </c>
      <c r="H7" s="39" t="s">
        <v>207</v>
      </c>
      <c r="I7" s="39"/>
      <c r="J7" s="39"/>
      <c r="K7" s="39"/>
      <c r="M7" s="87">
        <v>30000</v>
      </c>
      <c r="N7" s="87"/>
      <c r="O7" s="88">
        <v>0</v>
      </c>
      <c r="P7" s="88">
        <f>M7*10/100</f>
        <v>3000</v>
      </c>
      <c r="Q7" s="88">
        <f t="shared" si="0"/>
        <v>27000</v>
      </c>
    </row>
    <row r="8" spans="1:19" ht="31.8" x14ac:dyDescent="0.35">
      <c r="A8" s="52" t="s">
        <v>61</v>
      </c>
      <c r="B8" s="72" t="s">
        <v>71</v>
      </c>
      <c r="C8" s="52" t="s">
        <v>266</v>
      </c>
      <c r="D8" s="52" t="s">
        <v>169</v>
      </c>
      <c r="E8" s="52" t="s">
        <v>197</v>
      </c>
      <c r="F8" s="54"/>
      <c r="G8" s="59" t="s">
        <v>12</v>
      </c>
      <c r="H8" s="34" t="s">
        <v>284</v>
      </c>
      <c r="I8" s="34"/>
      <c r="J8" s="34"/>
      <c r="K8" s="34"/>
      <c r="M8" s="58">
        <v>43000</v>
      </c>
      <c r="N8" s="58"/>
      <c r="O8" s="53">
        <f>M8*18/100</f>
        <v>7740</v>
      </c>
      <c r="P8" s="53">
        <f>M8*10/100</f>
        <v>4300</v>
      </c>
      <c r="Q8" s="53">
        <f t="shared" si="0"/>
        <v>46440</v>
      </c>
    </row>
    <row r="9" spans="1:19" ht="63" x14ac:dyDescent="0.35">
      <c r="A9" s="52" t="s">
        <v>64</v>
      </c>
      <c r="B9" s="61" t="s">
        <v>80</v>
      </c>
      <c r="C9" s="52" t="s">
        <v>266</v>
      </c>
      <c r="D9" s="52" t="s">
        <v>169</v>
      </c>
      <c r="E9" s="52" t="s">
        <v>197</v>
      </c>
      <c r="F9" s="54">
        <v>45535</v>
      </c>
      <c r="G9" s="54" t="s">
        <v>34</v>
      </c>
      <c r="H9" s="34" t="s">
        <v>284</v>
      </c>
      <c r="I9" s="34"/>
      <c r="J9" s="34"/>
      <c r="K9" s="34"/>
      <c r="M9" s="58">
        <v>27500</v>
      </c>
      <c r="N9" s="58"/>
      <c r="O9" s="53"/>
      <c r="P9" s="53">
        <f>M9*10/100</f>
        <v>2750</v>
      </c>
      <c r="Q9" s="53">
        <f t="shared" si="0"/>
        <v>24750</v>
      </c>
    </row>
    <row r="10" spans="1:19" s="66" customFormat="1" ht="18" x14ac:dyDescent="0.35">
      <c r="A10" s="73" t="s">
        <v>65</v>
      </c>
      <c r="B10" s="90" t="s">
        <v>306</v>
      </c>
      <c r="C10" s="73" t="s">
        <v>266</v>
      </c>
      <c r="D10" s="73"/>
      <c r="E10" s="73" t="s">
        <v>206</v>
      </c>
      <c r="F10" s="75"/>
      <c r="G10" s="75" t="s">
        <v>34</v>
      </c>
      <c r="H10" s="62" t="s">
        <v>207</v>
      </c>
      <c r="I10" s="62" t="s">
        <v>292</v>
      </c>
      <c r="J10" s="62"/>
      <c r="K10" s="62"/>
      <c r="M10" s="78">
        <f>8000+300</f>
        <v>8300</v>
      </c>
      <c r="N10" s="78"/>
      <c r="O10" s="79">
        <v>0</v>
      </c>
      <c r="P10" s="79">
        <v>0</v>
      </c>
      <c r="Q10" s="79">
        <f t="shared" si="0"/>
        <v>8300</v>
      </c>
      <c r="S10" s="66" t="s">
        <v>196</v>
      </c>
    </row>
    <row r="11" spans="1:19" s="66" customFormat="1" ht="47.4" x14ac:dyDescent="0.35">
      <c r="A11" s="73" t="s">
        <v>195</v>
      </c>
      <c r="B11" s="74" t="s">
        <v>293</v>
      </c>
      <c r="C11" s="73" t="s">
        <v>167</v>
      </c>
      <c r="D11" s="73"/>
      <c r="E11" s="73" t="s">
        <v>206</v>
      </c>
      <c r="F11" s="75"/>
      <c r="G11" s="75" t="s">
        <v>12</v>
      </c>
      <c r="H11" s="62" t="s">
        <v>207</v>
      </c>
      <c r="I11" s="62" t="s">
        <v>261</v>
      </c>
      <c r="J11" s="62" t="s">
        <v>262</v>
      </c>
      <c r="K11" s="62" t="s">
        <v>263</v>
      </c>
      <c r="M11" s="78">
        <v>15500</v>
      </c>
      <c r="N11" s="78"/>
      <c r="O11" s="79">
        <v>0</v>
      </c>
      <c r="P11" s="79">
        <v>0</v>
      </c>
      <c r="Q11" s="79">
        <f t="shared" si="0"/>
        <v>15500</v>
      </c>
      <c r="S11" s="66" t="s">
        <v>196</v>
      </c>
    </row>
    <row r="12" spans="1:19" s="66" customFormat="1" ht="47.4" x14ac:dyDescent="0.35">
      <c r="A12" s="73" t="s">
        <v>54</v>
      </c>
      <c r="B12" s="74" t="s">
        <v>58</v>
      </c>
      <c r="C12" s="73" t="s">
        <v>167</v>
      </c>
      <c r="D12" s="73" t="s">
        <v>169</v>
      </c>
      <c r="E12" s="73" t="s">
        <v>206</v>
      </c>
      <c r="F12" s="75">
        <v>45291</v>
      </c>
      <c r="G12" s="75" t="s">
        <v>34</v>
      </c>
      <c r="H12" s="62" t="s">
        <v>207</v>
      </c>
      <c r="I12" s="62" t="s">
        <v>218</v>
      </c>
      <c r="J12" s="77" t="s">
        <v>219</v>
      </c>
      <c r="K12" s="62" t="s">
        <v>220</v>
      </c>
      <c r="M12" s="78">
        <v>45000</v>
      </c>
      <c r="N12" s="78"/>
      <c r="O12" s="79">
        <f>M12*18/100</f>
        <v>8100</v>
      </c>
      <c r="P12" s="79">
        <f>M12*10/100</f>
        <v>4500</v>
      </c>
      <c r="Q12" s="79">
        <f t="shared" si="0"/>
        <v>48600</v>
      </c>
      <c r="S12" s="66" t="s">
        <v>196</v>
      </c>
    </row>
    <row r="13" spans="1:19" s="66" customFormat="1" ht="47.4" x14ac:dyDescent="0.35">
      <c r="A13" s="73" t="s">
        <v>53</v>
      </c>
      <c r="B13" s="74" t="s">
        <v>57</v>
      </c>
      <c r="C13" s="73" t="s">
        <v>167</v>
      </c>
      <c r="D13" s="73" t="s">
        <v>169</v>
      </c>
      <c r="E13" s="73" t="s">
        <v>206</v>
      </c>
      <c r="F13" s="75">
        <v>44957</v>
      </c>
      <c r="G13" s="75" t="s">
        <v>12</v>
      </c>
      <c r="H13" s="62" t="s">
        <v>207</v>
      </c>
      <c r="I13" s="62" t="s">
        <v>236</v>
      </c>
      <c r="J13" s="77" t="s">
        <v>285</v>
      </c>
      <c r="K13" s="62" t="s">
        <v>286</v>
      </c>
      <c r="M13" s="78">
        <v>68907</v>
      </c>
      <c r="N13" s="78"/>
      <c r="O13" s="79">
        <f>M13*18/100</f>
        <v>12403.26</v>
      </c>
      <c r="P13" s="79">
        <f>M13*10/100</f>
        <v>6890.7</v>
      </c>
      <c r="Q13" s="79">
        <f t="shared" si="0"/>
        <v>74419.56</v>
      </c>
      <c r="S13" s="66" t="s">
        <v>196</v>
      </c>
    </row>
    <row r="14" spans="1:19" s="66" customFormat="1" ht="47.4" x14ac:dyDescent="0.35">
      <c r="A14" s="73" t="s">
        <v>50</v>
      </c>
      <c r="B14" s="74" t="s">
        <v>55</v>
      </c>
      <c r="C14" s="73" t="s">
        <v>167</v>
      </c>
      <c r="D14" s="73" t="s">
        <v>169</v>
      </c>
      <c r="E14" s="73" t="s">
        <v>206</v>
      </c>
      <c r="F14" s="75"/>
      <c r="G14" s="75" t="s">
        <v>12</v>
      </c>
      <c r="H14" s="62" t="s">
        <v>207</v>
      </c>
      <c r="I14" s="74" t="s">
        <v>237</v>
      </c>
      <c r="J14" s="91" t="s">
        <v>238</v>
      </c>
      <c r="K14" s="74" t="s">
        <v>239</v>
      </c>
      <c r="L14" s="92"/>
      <c r="M14" s="78">
        <v>68907</v>
      </c>
      <c r="N14" s="78"/>
      <c r="O14" s="79"/>
      <c r="P14" s="79">
        <v>6890.7</v>
      </c>
      <c r="Q14" s="79">
        <f t="shared" si="0"/>
        <v>62016.3</v>
      </c>
      <c r="R14" s="93"/>
      <c r="S14" s="66" t="s">
        <v>196</v>
      </c>
    </row>
    <row r="15" spans="1:19" s="66" customFormat="1" ht="47.4" x14ac:dyDescent="0.35">
      <c r="A15" s="73" t="s">
        <v>51</v>
      </c>
      <c r="B15" s="74" t="s">
        <v>56</v>
      </c>
      <c r="C15" s="73" t="s">
        <v>167</v>
      </c>
      <c r="D15" s="73" t="s">
        <v>169</v>
      </c>
      <c r="E15" s="73" t="s">
        <v>206</v>
      </c>
      <c r="F15" s="75">
        <v>45702</v>
      </c>
      <c r="G15" s="75" t="s">
        <v>12</v>
      </c>
      <c r="H15" s="62" t="s">
        <v>207</v>
      </c>
      <c r="I15" s="62" t="s">
        <v>234</v>
      </c>
      <c r="J15" s="77" t="s">
        <v>232</v>
      </c>
      <c r="K15" s="62" t="s">
        <v>233</v>
      </c>
      <c r="L15" s="92"/>
      <c r="M15" s="78">
        <v>40000</v>
      </c>
      <c r="N15" s="78"/>
      <c r="O15" s="79">
        <f>M15*18/100</f>
        <v>7200</v>
      </c>
      <c r="P15" s="79">
        <f t="shared" ref="P15:P20" si="1">M15*10/100</f>
        <v>4000</v>
      </c>
      <c r="Q15" s="79">
        <f t="shared" si="0"/>
        <v>43200</v>
      </c>
      <c r="S15" s="66" t="s">
        <v>196</v>
      </c>
    </row>
    <row r="16" spans="1:19" ht="47.4" x14ac:dyDescent="0.35">
      <c r="A16" s="52" t="s">
        <v>268</v>
      </c>
      <c r="B16" s="61" t="s">
        <v>13</v>
      </c>
      <c r="C16" s="52" t="s">
        <v>167</v>
      </c>
      <c r="D16" s="52" t="s">
        <v>169</v>
      </c>
      <c r="E16" s="52" t="s">
        <v>309</v>
      </c>
      <c r="F16" s="54"/>
      <c r="G16" s="54" t="s">
        <v>12</v>
      </c>
      <c r="H16" s="70" t="s">
        <v>309</v>
      </c>
      <c r="I16" s="34"/>
      <c r="J16" s="60"/>
      <c r="K16" s="34"/>
      <c r="M16" s="58">
        <v>100000</v>
      </c>
      <c r="N16" s="58"/>
      <c r="O16" s="53"/>
      <c r="P16" s="53">
        <f t="shared" si="1"/>
        <v>10000</v>
      </c>
      <c r="Q16" s="53">
        <f t="shared" si="0"/>
        <v>90000</v>
      </c>
    </row>
    <row r="17" spans="1:19" s="86" customFormat="1" ht="47.4" x14ac:dyDescent="0.35">
      <c r="A17" s="81" t="s">
        <v>102</v>
      </c>
      <c r="B17" s="82" t="s">
        <v>147</v>
      </c>
      <c r="C17" s="81" t="s">
        <v>167</v>
      </c>
      <c r="D17" s="81" t="s">
        <v>169</v>
      </c>
      <c r="E17" s="94" t="s">
        <v>311</v>
      </c>
      <c r="F17" s="84">
        <v>45291</v>
      </c>
      <c r="G17" s="84" t="s">
        <v>310</v>
      </c>
      <c r="H17" s="83" t="s">
        <v>198</v>
      </c>
      <c r="I17" s="39" t="s">
        <v>235</v>
      </c>
      <c r="J17" s="85" t="s">
        <v>232</v>
      </c>
      <c r="K17" s="39" t="s">
        <v>233</v>
      </c>
      <c r="L17" s="94"/>
      <c r="M17" s="87">
        <v>45000</v>
      </c>
      <c r="N17" s="87"/>
      <c r="O17" s="88">
        <f>M17*18/100</f>
        <v>8100</v>
      </c>
      <c r="P17" s="88">
        <f t="shared" si="1"/>
        <v>4500</v>
      </c>
      <c r="Q17" s="88">
        <f t="shared" si="0"/>
        <v>48600</v>
      </c>
    </row>
    <row r="18" spans="1:19" s="66" customFormat="1" ht="47.4" x14ac:dyDescent="0.35">
      <c r="A18" s="73" t="s">
        <v>60</v>
      </c>
      <c r="B18" s="74" t="s">
        <v>70</v>
      </c>
      <c r="C18" s="73" t="s">
        <v>133</v>
      </c>
      <c r="D18" s="73" t="s">
        <v>171</v>
      </c>
      <c r="E18" s="73" t="s">
        <v>206</v>
      </c>
      <c r="F18" s="75">
        <v>45173</v>
      </c>
      <c r="G18" s="76" t="s">
        <v>12</v>
      </c>
      <c r="H18" s="62" t="s">
        <v>207</v>
      </c>
      <c r="I18" s="62" t="s">
        <v>260</v>
      </c>
      <c r="J18" s="77" t="s">
        <v>258</v>
      </c>
      <c r="K18" s="62" t="s">
        <v>259</v>
      </c>
      <c r="M18" s="78">
        <v>27000</v>
      </c>
      <c r="N18" s="78"/>
      <c r="O18" s="79">
        <v>0</v>
      </c>
      <c r="P18" s="79">
        <f t="shared" si="1"/>
        <v>2700</v>
      </c>
      <c r="Q18" s="79">
        <f t="shared" si="0"/>
        <v>24300</v>
      </c>
      <c r="S18" s="66" t="s">
        <v>196</v>
      </c>
    </row>
    <row r="19" spans="1:19" s="66" customFormat="1" ht="31.8" x14ac:dyDescent="0.35">
      <c r="A19" s="73" t="s">
        <v>193</v>
      </c>
      <c r="B19" s="74" t="s">
        <v>27</v>
      </c>
      <c r="C19" s="73" t="s">
        <v>133</v>
      </c>
      <c r="D19" s="73" t="s">
        <v>171</v>
      </c>
      <c r="E19" s="73" t="s">
        <v>206</v>
      </c>
      <c r="F19" s="75">
        <v>45961</v>
      </c>
      <c r="G19" s="76" t="s">
        <v>12</v>
      </c>
      <c r="H19" s="62" t="s">
        <v>207</v>
      </c>
      <c r="I19" s="62" t="s">
        <v>221</v>
      </c>
      <c r="J19" s="77" t="s">
        <v>213</v>
      </c>
      <c r="K19" s="62" t="s">
        <v>214</v>
      </c>
      <c r="M19" s="78">
        <v>50000</v>
      </c>
      <c r="N19" s="78"/>
      <c r="O19" s="79">
        <f>M19*18/100</f>
        <v>9000</v>
      </c>
      <c r="P19" s="79">
        <f t="shared" si="1"/>
        <v>5000</v>
      </c>
      <c r="Q19" s="79">
        <f t="shared" si="0"/>
        <v>54000</v>
      </c>
      <c r="S19" s="66" t="s">
        <v>196</v>
      </c>
    </row>
    <row r="20" spans="1:19" s="66" customFormat="1" ht="31.8" x14ac:dyDescent="0.35">
      <c r="A20" s="73" t="s">
        <v>194</v>
      </c>
      <c r="B20" s="74" t="s">
        <v>35</v>
      </c>
      <c r="C20" s="73" t="s">
        <v>133</v>
      </c>
      <c r="D20" s="73" t="s">
        <v>171</v>
      </c>
      <c r="E20" s="73" t="s">
        <v>206</v>
      </c>
      <c r="F20" s="75">
        <v>45961</v>
      </c>
      <c r="G20" s="76" t="s">
        <v>34</v>
      </c>
      <c r="H20" s="62" t="s">
        <v>207</v>
      </c>
      <c r="I20" s="62" t="s">
        <v>221</v>
      </c>
      <c r="J20" s="77" t="s">
        <v>213</v>
      </c>
      <c r="K20" s="62" t="s">
        <v>214</v>
      </c>
      <c r="M20" s="78">
        <v>30000</v>
      </c>
      <c r="N20" s="78"/>
      <c r="O20" s="79">
        <f>M20*18/100</f>
        <v>5400</v>
      </c>
      <c r="P20" s="79">
        <f t="shared" si="1"/>
        <v>3000</v>
      </c>
      <c r="Q20" s="79">
        <f t="shared" si="0"/>
        <v>32400</v>
      </c>
      <c r="S20" s="66" t="s">
        <v>196</v>
      </c>
    </row>
    <row r="21" spans="1:19" s="66" customFormat="1" ht="47.4" x14ac:dyDescent="0.35">
      <c r="A21" s="73" t="s">
        <v>191</v>
      </c>
      <c r="B21" s="74" t="s">
        <v>74</v>
      </c>
      <c r="C21" s="73" t="s">
        <v>133</v>
      </c>
      <c r="D21" s="73" t="s">
        <v>171</v>
      </c>
      <c r="E21" s="73" t="s">
        <v>206</v>
      </c>
      <c r="F21" s="75">
        <v>45199</v>
      </c>
      <c r="G21" s="76" t="s">
        <v>12</v>
      </c>
      <c r="H21" s="62" t="s">
        <v>207</v>
      </c>
      <c r="I21" s="62" t="s">
        <v>241</v>
      </c>
      <c r="J21" s="77" t="s">
        <v>242</v>
      </c>
      <c r="K21" s="62" t="s">
        <v>243</v>
      </c>
      <c r="M21" s="78">
        <v>19000</v>
      </c>
      <c r="N21" s="78"/>
      <c r="O21" s="79">
        <v>0</v>
      </c>
      <c r="P21" s="79">
        <v>1900</v>
      </c>
      <c r="Q21" s="79">
        <f t="shared" si="0"/>
        <v>17100</v>
      </c>
      <c r="R21" s="66" t="s">
        <v>312</v>
      </c>
      <c r="S21" s="66" t="s">
        <v>196</v>
      </c>
    </row>
    <row r="22" spans="1:19" s="66" customFormat="1" ht="47.4" x14ac:dyDescent="0.35">
      <c r="A22" s="73" t="s">
        <v>37</v>
      </c>
      <c r="B22" s="74" t="s">
        <v>146</v>
      </c>
      <c r="C22" s="73" t="s">
        <v>133</v>
      </c>
      <c r="D22" s="73" t="s">
        <v>169</v>
      </c>
      <c r="E22" s="73" t="s">
        <v>206</v>
      </c>
      <c r="F22" s="75">
        <v>45169</v>
      </c>
      <c r="G22" s="75" t="s">
        <v>12</v>
      </c>
      <c r="H22" s="62" t="s">
        <v>207</v>
      </c>
      <c r="I22" s="62" t="s">
        <v>244</v>
      </c>
      <c r="J22" s="77" t="s">
        <v>245</v>
      </c>
      <c r="K22" s="62" t="s">
        <v>246</v>
      </c>
      <c r="M22" s="78">
        <v>21800</v>
      </c>
      <c r="N22" s="78"/>
      <c r="O22" s="79">
        <v>0</v>
      </c>
      <c r="P22" s="79">
        <f>20000*10/100</f>
        <v>2000</v>
      </c>
      <c r="Q22" s="79">
        <f t="shared" si="0"/>
        <v>19800</v>
      </c>
      <c r="S22" s="66" t="s">
        <v>196</v>
      </c>
    </row>
    <row r="23" spans="1:19" s="66" customFormat="1" ht="31.8" x14ac:dyDescent="0.35">
      <c r="A23" s="73" t="s">
        <v>69</v>
      </c>
      <c r="B23" s="74" t="s">
        <v>275</v>
      </c>
      <c r="C23" s="73" t="s">
        <v>133</v>
      </c>
      <c r="D23" s="73" t="s">
        <v>169</v>
      </c>
      <c r="E23" s="73" t="s">
        <v>206</v>
      </c>
      <c r="F23" s="75">
        <v>45199</v>
      </c>
      <c r="G23" s="75" t="s">
        <v>12</v>
      </c>
      <c r="H23" s="62" t="s">
        <v>207</v>
      </c>
      <c r="I23" s="62" t="s">
        <v>231</v>
      </c>
      <c r="J23" s="77" t="s">
        <v>247</v>
      </c>
      <c r="K23" s="62" t="s">
        <v>248</v>
      </c>
      <c r="M23" s="78">
        <f>15000+2700</f>
        <v>17700</v>
      </c>
      <c r="N23" s="78"/>
      <c r="O23" s="79"/>
      <c r="P23" s="79">
        <f>15000*10/100</f>
        <v>1500</v>
      </c>
      <c r="Q23" s="79">
        <f t="shared" si="0"/>
        <v>16200</v>
      </c>
      <c r="S23" s="66" t="s">
        <v>196</v>
      </c>
    </row>
    <row r="24" spans="1:19" s="66" customFormat="1" ht="47.4" x14ac:dyDescent="0.35">
      <c r="A24" s="73" t="s">
        <v>205</v>
      </c>
      <c r="B24" s="95" t="s">
        <v>103</v>
      </c>
      <c r="C24" s="73" t="s">
        <v>265</v>
      </c>
      <c r="D24" s="73" t="s">
        <v>171</v>
      </c>
      <c r="E24" s="73" t="s">
        <v>206</v>
      </c>
      <c r="F24" s="73"/>
      <c r="G24" s="75" t="s">
        <v>12</v>
      </c>
      <c r="H24" s="62" t="s">
        <v>207</v>
      </c>
      <c r="I24" s="62" t="s">
        <v>252</v>
      </c>
      <c r="J24" s="77" t="s">
        <v>253</v>
      </c>
      <c r="K24" s="62" t="s">
        <v>254</v>
      </c>
      <c r="M24" s="78">
        <v>55000</v>
      </c>
      <c r="N24" s="78"/>
      <c r="O24" s="79"/>
      <c r="P24" s="79">
        <f>M24*5/100</f>
        <v>2750</v>
      </c>
      <c r="Q24" s="79">
        <f t="shared" si="0"/>
        <v>52250</v>
      </c>
      <c r="R24" s="66" t="s">
        <v>312</v>
      </c>
      <c r="S24" s="66" t="s">
        <v>315</v>
      </c>
    </row>
    <row r="25" spans="1:19" s="86" customFormat="1" ht="31.8" x14ac:dyDescent="0.35">
      <c r="A25" s="81" t="s">
        <v>211</v>
      </c>
      <c r="B25" s="82" t="s">
        <v>46</v>
      </c>
      <c r="C25" s="81" t="s">
        <v>265</v>
      </c>
      <c r="D25" s="81" t="s">
        <v>169</v>
      </c>
      <c r="E25" s="94" t="s">
        <v>291</v>
      </c>
      <c r="F25" s="84">
        <v>45930</v>
      </c>
      <c r="G25" s="84" t="s">
        <v>12</v>
      </c>
      <c r="H25" s="39" t="s">
        <v>207</v>
      </c>
      <c r="I25" s="39" t="s">
        <v>229</v>
      </c>
      <c r="J25" s="85" t="s">
        <v>228</v>
      </c>
      <c r="K25" s="39" t="s">
        <v>230</v>
      </c>
      <c r="L25" s="94"/>
      <c r="M25" s="87">
        <v>40000</v>
      </c>
      <c r="N25" s="87"/>
      <c r="O25" s="88">
        <f>M25*18/100</f>
        <v>7200</v>
      </c>
      <c r="P25" s="88">
        <f>M25*10/100</f>
        <v>4000</v>
      </c>
      <c r="Q25" s="88">
        <f t="shared" si="0"/>
        <v>43200</v>
      </c>
      <c r="R25" s="86" t="s">
        <v>313</v>
      </c>
    </row>
    <row r="26" spans="1:19" ht="31.8" x14ac:dyDescent="0.35">
      <c r="A26" s="52" t="s">
        <v>189</v>
      </c>
      <c r="B26" s="61" t="s">
        <v>73</v>
      </c>
      <c r="C26" s="69" t="s">
        <v>265</v>
      </c>
      <c r="D26" s="52" t="s">
        <v>171</v>
      </c>
      <c r="E26" s="52" t="s">
        <v>197</v>
      </c>
      <c r="F26" s="54">
        <v>44930</v>
      </c>
      <c r="G26" s="54" t="s">
        <v>34</v>
      </c>
      <c r="H26" s="70" t="s">
        <v>197</v>
      </c>
      <c r="I26" s="34"/>
      <c r="J26" s="34"/>
      <c r="K26" s="34"/>
      <c r="M26" s="58">
        <v>41000</v>
      </c>
      <c r="N26" s="58"/>
      <c r="O26" s="55">
        <v>0</v>
      </c>
      <c r="P26" s="55">
        <v>0</v>
      </c>
      <c r="Q26" s="53">
        <f t="shared" si="0"/>
        <v>41000</v>
      </c>
    </row>
    <row r="27" spans="1:19" s="86" customFormat="1" ht="31.8" x14ac:dyDescent="0.35">
      <c r="A27" s="81" t="s">
        <v>62</v>
      </c>
      <c r="B27" s="82" t="s">
        <v>276</v>
      </c>
      <c r="C27" s="39" t="s">
        <v>135</v>
      </c>
      <c r="D27" s="81" t="s">
        <v>171</v>
      </c>
      <c r="E27" s="81" t="s">
        <v>303</v>
      </c>
      <c r="F27" s="84">
        <v>44926</v>
      </c>
      <c r="G27" s="96" t="s">
        <v>12</v>
      </c>
      <c r="H27" s="39" t="s">
        <v>207</v>
      </c>
      <c r="I27" s="39" t="s">
        <v>240</v>
      </c>
      <c r="J27" s="39"/>
      <c r="K27" s="39"/>
      <c r="M27" s="87">
        <v>16500</v>
      </c>
      <c r="N27" s="87"/>
      <c r="O27" s="88">
        <v>0</v>
      </c>
      <c r="P27" s="88">
        <f>M27*10/100</f>
        <v>1650</v>
      </c>
      <c r="Q27" s="88">
        <f t="shared" si="0"/>
        <v>14850</v>
      </c>
    </row>
    <row r="28" spans="1:19" s="66" customFormat="1" ht="18" x14ac:dyDescent="0.35">
      <c r="A28" s="73" t="s">
        <v>290</v>
      </c>
      <c r="B28" s="62" t="s">
        <v>175</v>
      </c>
      <c r="C28" s="73" t="s">
        <v>265</v>
      </c>
      <c r="D28" s="73" t="s">
        <v>169</v>
      </c>
      <c r="E28" s="73" t="s">
        <v>206</v>
      </c>
      <c r="F28" s="73"/>
      <c r="G28" s="76" t="s">
        <v>12</v>
      </c>
      <c r="H28" s="62" t="s">
        <v>207</v>
      </c>
      <c r="I28" s="62" t="s">
        <v>300</v>
      </c>
      <c r="J28" s="77" t="s">
        <v>301</v>
      </c>
      <c r="K28" s="62" t="s">
        <v>302</v>
      </c>
      <c r="M28" s="78">
        <v>19500</v>
      </c>
      <c r="N28" s="78"/>
      <c r="O28" s="97"/>
      <c r="P28" s="79">
        <f>M28*10/100</f>
        <v>1950</v>
      </c>
      <c r="Q28" s="79">
        <f t="shared" si="0"/>
        <v>17550</v>
      </c>
      <c r="S28" s="66" t="s">
        <v>196</v>
      </c>
    </row>
    <row r="29" spans="1:19" s="66" customFormat="1" ht="28.8" x14ac:dyDescent="0.35">
      <c r="A29" s="73" t="s">
        <v>279</v>
      </c>
      <c r="B29" s="98" t="s">
        <v>151</v>
      </c>
      <c r="C29" s="73" t="s">
        <v>129</v>
      </c>
      <c r="D29" s="73" t="s">
        <v>169</v>
      </c>
      <c r="E29" s="73" t="s">
        <v>206</v>
      </c>
      <c r="F29" s="75">
        <v>44628</v>
      </c>
      <c r="G29" s="75" t="s">
        <v>12</v>
      </c>
      <c r="H29" s="62" t="s">
        <v>207</v>
      </c>
      <c r="I29" s="62" t="s">
        <v>257</v>
      </c>
      <c r="J29" s="77" t="s">
        <v>255</v>
      </c>
      <c r="K29" s="62" t="s">
        <v>256</v>
      </c>
      <c r="M29" s="78">
        <v>262600</v>
      </c>
      <c r="N29" s="78"/>
      <c r="O29" s="79">
        <f>250000*18/100</f>
        <v>45000</v>
      </c>
      <c r="P29" s="79">
        <f>M29*10/100</f>
        <v>26260</v>
      </c>
      <c r="Q29" s="79">
        <f t="shared" si="0"/>
        <v>281340</v>
      </c>
      <c r="S29" s="66" t="s">
        <v>196</v>
      </c>
    </row>
    <row r="31" spans="1:19" x14ac:dyDescent="0.3">
      <c r="C31" s="30"/>
      <c r="D31" s="30"/>
    </row>
  </sheetData>
  <sortState xmlns:xlrd2="http://schemas.microsoft.com/office/spreadsheetml/2017/richdata2" ref="A2:L31">
    <sortCondition ref="C26:C31"/>
  </sortState>
  <pageMargins left="0.70866141732283472" right="0.70866141732283472" top="0.74803149606299213" bottom="0.74803149606299213" header="0.31496062992125984" footer="0.31496062992125984"/>
  <pageSetup scale="4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6591-6CCA-49D2-B74F-657EC3D19A98}">
  <dimension ref="A1:I27"/>
  <sheetViews>
    <sheetView workbookViewId="0"/>
  </sheetViews>
  <sheetFormatPr defaultRowHeight="15.6" x14ac:dyDescent="0.3"/>
  <cols>
    <col min="1" max="1" width="25.3984375" bestFit="1" customWidth="1"/>
    <col min="2" max="2" width="58.09765625" customWidth="1"/>
    <col min="3" max="3" width="11" bestFit="1" customWidth="1"/>
    <col min="4" max="4" width="9.69921875" bestFit="1" customWidth="1"/>
    <col min="5" max="5" width="13.19921875" bestFit="1" customWidth="1"/>
    <col min="6" max="6" width="18.8984375" bestFit="1" customWidth="1"/>
  </cols>
  <sheetData>
    <row r="1" spans="1:9" x14ac:dyDescent="0.3">
      <c r="A1" s="34" t="s">
        <v>127</v>
      </c>
      <c r="B1" s="34" t="s">
        <v>2</v>
      </c>
      <c r="C1" s="34" t="s">
        <v>264</v>
      </c>
      <c r="D1" s="34" t="s">
        <v>170</v>
      </c>
      <c r="E1" s="34" t="s">
        <v>270</v>
      </c>
      <c r="F1" s="34"/>
      <c r="I1" t="s">
        <v>295</v>
      </c>
    </row>
    <row r="2" spans="1:9" x14ac:dyDescent="0.3">
      <c r="A2" s="62" t="s">
        <v>60</v>
      </c>
      <c r="B2" s="62" t="s">
        <v>70</v>
      </c>
      <c r="C2" s="34" t="s">
        <v>133</v>
      </c>
      <c r="D2" s="34" t="s">
        <v>171</v>
      </c>
      <c r="E2" s="34" t="s">
        <v>271</v>
      </c>
      <c r="F2" s="34" t="s">
        <v>287</v>
      </c>
      <c r="I2" t="s">
        <v>296</v>
      </c>
    </row>
    <row r="3" spans="1:9" x14ac:dyDescent="0.3">
      <c r="A3" s="62" t="s">
        <v>62</v>
      </c>
      <c r="B3" s="62" t="s">
        <v>276</v>
      </c>
      <c r="C3" s="34" t="s">
        <v>269</v>
      </c>
      <c r="D3" s="34" t="s">
        <v>171</v>
      </c>
      <c r="E3" s="34" t="s">
        <v>274</v>
      </c>
      <c r="F3" s="34"/>
      <c r="I3" t="s">
        <v>297</v>
      </c>
    </row>
    <row r="4" spans="1:9" x14ac:dyDescent="0.3">
      <c r="A4" s="62" t="s">
        <v>193</v>
      </c>
      <c r="B4" s="62" t="s">
        <v>27</v>
      </c>
      <c r="C4" s="34" t="s">
        <v>133</v>
      </c>
      <c r="D4" s="34" t="s">
        <v>171</v>
      </c>
      <c r="E4" s="34" t="s">
        <v>271</v>
      </c>
      <c r="F4" s="34" t="s">
        <v>287</v>
      </c>
      <c r="I4" t="s">
        <v>298</v>
      </c>
    </row>
    <row r="5" spans="1:9" x14ac:dyDescent="0.3">
      <c r="A5" s="62" t="s">
        <v>194</v>
      </c>
      <c r="B5" s="62" t="s">
        <v>35</v>
      </c>
      <c r="C5" s="34" t="s">
        <v>133</v>
      </c>
      <c r="D5" s="34" t="s">
        <v>171</v>
      </c>
      <c r="E5" s="34" t="s">
        <v>271</v>
      </c>
      <c r="F5" s="34" t="s">
        <v>287</v>
      </c>
      <c r="I5" t="s">
        <v>299</v>
      </c>
    </row>
    <row r="6" spans="1:9" x14ac:dyDescent="0.3">
      <c r="A6" s="62" t="s">
        <v>191</v>
      </c>
      <c r="B6" s="62" t="s">
        <v>74</v>
      </c>
      <c r="C6" s="34" t="s">
        <v>133</v>
      </c>
      <c r="D6" s="34" t="s">
        <v>171</v>
      </c>
      <c r="E6" s="34" t="s">
        <v>271</v>
      </c>
      <c r="F6" s="34" t="s">
        <v>287</v>
      </c>
    </row>
    <row r="7" spans="1:9" x14ac:dyDescent="0.3">
      <c r="A7" s="62" t="s">
        <v>67</v>
      </c>
      <c r="B7" s="62" t="s">
        <v>75</v>
      </c>
      <c r="C7" s="34" t="s">
        <v>137</v>
      </c>
      <c r="D7" s="34" t="s">
        <v>169</v>
      </c>
      <c r="E7" s="34" t="s">
        <v>272</v>
      </c>
      <c r="F7" s="34"/>
    </row>
    <row r="8" spans="1:9" x14ac:dyDescent="0.3">
      <c r="A8" s="62" t="s">
        <v>37</v>
      </c>
      <c r="B8" s="62" t="s">
        <v>146</v>
      </c>
      <c r="C8" s="34" t="s">
        <v>133</v>
      </c>
      <c r="D8" s="34" t="s">
        <v>169</v>
      </c>
      <c r="E8" s="34" t="s">
        <v>271</v>
      </c>
      <c r="F8" s="34" t="s">
        <v>288</v>
      </c>
    </row>
    <row r="9" spans="1:9" x14ac:dyDescent="0.3">
      <c r="A9" s="34" t="s">
        <v>195</v>
      </c>
      <c r="B9" s="34"/>
      <c r="C9" s="34" t="s">
        <v>167</v>
      </c>
      <c r="D9" s="34"/>
      <c r="E9" s="34"/>
      <c r="F9" s="34"/>
    </row>
    <row r="10" spans="1:9" x14ac:dyDescent="0.3">
      <c r="A10" s="62" t="s">
        <v>54</v>
      </c>
      <c r="B10" s="62"/>
      <c r="C10" s="34" t="s">
        <v>167</v>
      </c>
      <c r="D10" s="34" t="s">
        <v>169</v>
      </c>
      <c r="E10" s="34"/>
      <c r="F10" s="34"/>
    </row>
    <row r="11" spans="1:9" x14ac:dyDescent="0.3">
      <c r="A11" s="62" t="s">
        <v>53</v>
      </c>
      <c r="B11" s="62"/>
      <c r="C11" s="34" t="s">
        <v>167</v>
      </c>
      <c r="D11" s="34" t="s">
        <v>169</v>
      </c>
      <c r="E11" s="34"/>
      <c r="F11" s="34"/>
    </row>
    <row r="12" spans="1:9" x14ac:dyDescent="0.3">
      <c r="A12" s="62" t="s">
        <v>50</v>
      </c>
      <c r="B12" s="62"/>
      <c r="C12" s="34" t="s">
        <v>167</v>
      </c>
      <c r="D12" s="34" t="s">
        <v>169</v>
      </c>
      <c r="E12" s="34"/>
      <c r="F12" s="34"/>
    </row>
    <row r="13" spans="1:9" x14ac:dyDescent="0.3">
      <c r="A13" s="62" t="s">
        <v>51</v>
      </c>
      <c r="B13" s="62"/>
      <c r="C13" s="34" t="s">
        <v>167</v>
      </c>
      <c r="D13" s="34" t="s">
        <v>169</v>
      </c>
      <c r="E13" s="34"/>
      <c r="F13" s="34"/>
    </row>
    <row r="14" spans="1:9" x14ac:dyDescent="0.3">
      <c r="A14" s="62" t="s">
        <v>66</v>
      </c>
      <c r="B14" s="62" t="s">
        <v>79</v>
      </c>
      <c r="C14" s="34" t="s">
        <v>266</v>
      </c>
      <c r="D14" s="34" t="s">
        <v>169</v>
      </c>
      <c r="E14" s="34" t="s">
        <v>273</v>
      </c>
      <c r="F14" s="34" t="s">
        <v>280</v>
      </c>
    </row>
    <row r="15" spans="1:9" x14ac:dyDescent="0.3">
      <c r="A15" s="62" t="s">
        <v>69</v>
      </c>
      <c r="B15" s="62" t="s">
        <v>275</v>
      </c>
      <c r="C15" s="34" t="s">
        <v>133</v>
      </c>
      <c r="D15" s="34" t="s">
        <v>169</v>
      </c>
      <c r="E15" s="34" t="s">
        <v>271</v>
      </c>
      <c r="F15" s="34" t="s">
        <v>288</v>
      </c>
    </row>
    <row r="16" spans="1:9" x14ac:dyDescent="0.3">
      <c r="A16" s="62" t="s">
        <v>68</v>
      </c>
      <c r="B16" s="62" t="s">
        <v>84</v>
      </c>
      <c r="C16" s="34" t="s">
        <v>266</v>
      </c>
      <c r="D16" s="34" t="s">
        <v>169</v>
      </c>
      <c r="E16" s="34" t="s">
        <v>273</v>
      </c>
      <c r="F16" s="34" t="s">
        <v>281</v>
      </c>
    </row>
    <row r="17" spans="1:6" x14ac:dyDescent="0.3">
      <c r="A17" s="34" t="s">
        <v>289</v>
      </c>
      <c r="B17" s="34"/>
      <c r="C17" s="34" t="s">
        <v>265</v>
      </c>
      <c r="D17" s="34" t="s">
        <v>169</v>
      </c>
      <c r="E17" s="34" t="s">
        <v>274</v>
      </c>
      <c r="F17" s="34" t="s">
        <v>278</v>
      </c>
    </row>
    <row r="18" spans="1:6" x14ac:dyDescent="0.3">
      <c r="A18" s="34" t="s">
        <v>205</v>
      </c>
      <c r="B18" s="34"/>
      <c r="C18" s="34" t="s">
        <v>265</v>
      </c>
      <c r="D18" s="34" t="s">
        <v>171</v>
      </c>
      <c r="E18" s="34" t="s">
        <v>274</v>
      </c>
      <c r="F18" s="34" t="s">
        <v>277</v>
      </c>
    </row>
    <row r="19" spans="1:6" x14ac:dyDescent="0.3">
      <c r="A19" s="62" t="s">
        <v>211</v>
      </c>
      <c r="B19" s="62" t="s">
        <v>46</v>
      </c>
      <c r="C19" s="34" t="s">
        <v>265</v>
      </c>
      <c r="D19" s="34" t="s">
        <v>169</v>
      </c>
      <c r="E19" s="34" t="s">
        <v>274</v>
      </c>
      <c r="F19" s="34"/>
    </row>
    <row r="20" spans="1:6" x14ac:dyDescent="0.3">
      <c r="A20" s="34" t="s">
        <v>282</v>
      </c>
      <c r="B20" s="34"/>
      <c r="C20" s="34" t="s">
        <v>266</v>
      </c>
      <c r="D20" s="34" t="s">
        <v>169</v>
      </c>
      <c r="E20" s="34" t="s">
        <v>273</v>
      </c>
      <c r="F20" s="34"/>
    </row>
    <row r="21" spans="1:6" x14ac:dyDescent="0.3">
      <c r="A21" s="62" t="s">
        <v>268</v>
      </c>
      <c r="B21" s="62" t="s">
        <v>13</v>
      </c>
      <c r="C21" s="34" t="s">
        <v>167</v>
      </c>
      <c r="D21" s="34" t="s">
        <v>169</v>
      </c>
      <c r="E21" s="34"/>
      <c r="F21" s="34"/>
    </row>
    <row r="22" spans="1:6" x14ac:dyDescent="0.3">
      <c r="A22" s="34" t="s">
        <v>65</v>
      </c>
      <c r="B22" s="34"/>
      <c r="C22" s="34" t="s">
        <v>265</v>
      </c>
      <c r="D22" s="34" t="s">
        <v>169</v>
      </c>
      <c r="E22" s="34" t="s">
        <v>274</v>
      </c>
      <c r="F22" s="34" t="s">
        <v>159</v>
      </c>
    </row>
    <row r="23" spans="1:6" x14ac:dyDescent="0.3">
      <c r="A23" s="62" t="s">
        <v>283</v>
      </c>
      <c r="B23" s="62" t="s">
        <v>71</v>
      </c>
      <c r="C23" s="34" t="s">
        <v>266</v>
      </c>
      <c r="D23" s="34" t="s">
        <v>169</v>
      </c>
      <c r="E23" s="34" t="s">
        <v>273</v>
      </c>
      <c r="F23" s="34" t="s">
        <v>281</v>
      </c>
    </row>
    <row r="24" spans="1:6" x14ac:dyDescent="0.3">
      <c r="A24" s="62" t="s">
        <v>102</v>
      </c>
      <c r="B24" s="62" t="s">
        <v>147</v>
      </c>
      <c r="C24" s="34" t="s">
        <v>167</v>
      </c>
      <c r="D24" s="34" t="s">
        <v>169</v>
      </c>
      <c r="E24" s="34"/>
      <c r="F24" s="34"/>
    </row>
    <row r="25" spans="1:6" x14ac:dyDescent="0.3">
      <c r="A25" s="62" t="s">
        <v>63</v>
      </c>
      <c r="B25" s="62" t="s">
        <v>81</v>
      </c>
      <c r="C25" s="34" t="s">
        <v>266</v>
      </c>
      <c r="D25" s="34" t="s">
        <v>169</v>
      </c>
      <c r="E25" s="34" t="s">
        <v>273</v>
      </c>
      <c r="F25" s="34"/>
    </row>
    <row r="26" spans="1:6" x14ac:dyDescent="0.3">
      <c r="A26" s="62" t="s">
        <v>64</v>
      </c>
      <c r="B26" s="62" t="s">
        <v>80</v>
      </c>
      <c r="C26" s="34" t="s">
        <v>266</v>
      </c>
      <c r="D26" s="34" t="s">
        <v>169</v>
      </c>
      <c r="E26" s="34" t="s">
        <v>273</v>
      </c>
      <c r="F26" s="34" t="s">
        <v>284</v>
      </c>
    </row>
    <row r="27" spans="1:6" x14ac:dyDescent="0.3">
      <c r="A27" s="62" t="s">
        <v>189</v>
      </c>
      <c r="B27" s="62" t="s">
        <v>73</v>
      </c>
      <c r="C27" s="34" t="s">
        <v>265</v>
      </c>
      <c r="D27" s="34" t="s">
        <v>169</v>
      </c>
      <c r="E27" s="34" t="s">
        <v>274</v>
      </c>
      <c r="F2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per legal</vt:lpstr>
      <vt:lpstr>Sheet3</vt:lpstr>
      <vt:lpstr>Working Sheet</vt:lpstr>
      <vt:lpstr>Final Rent Sheet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Erevbay Accounts</cp:lastModifiedBy>
  <cp:lastPrinted>2022-12-29T06:14:50Z</cp:lastPrinted>
  <dcterms:created xsi:type="dcterms:W3CDTF">2022-11-09T10:13:49Z</dcterms:created>
  <dcterms:modified xsi:type="dcterms:W3CDTF">2023-01-04T08:21:10Z</dcterms:modified>
</cp:coreProperties>
</file>