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AL PO 12-01-23/"/>
    </mc:Choice>
  </mc:AlternateContent>
  <xr:revisionPtr revIDLastSave="13" documentId="8_{0C08C4F2-DC3D-401F-9FBF-C12A35A4CC48}" xr6:coauthVersionLast="47" xr6:coauthVersionMax="47" xr10:uidLastSave="{DE75E654-EDA0-4AEE-854C-D6D20920154B}"/>
  <bookViews>
    <workbookView xWindow="-108" yWindow="-108" windowWidth="23256" windowHeight="12456" xr2:uid="{19ACFB83-75ED-418D-8459-F2929B381D98}"/>
  </bookViews>
  <sheets>
    <sheet name="Payout Data" sheetId="5" r:id="rId1"/>
    <sheet name="Working File" sheetId="1" r:id="rId2"/>
  </sheets>
  <externalReferences>
    <externalReference r:id="rId3"/>
  </externalReferences>
  <definedNames>
    <definedName name="_xlnm._FilterDatabase" localSheetId="0" hidden="1">'Payout Data'!$A$118:$J$226</definedName>
    <definedName name="_xlnm._FilterDatabase" localSheetId="1" hidden="1">'Working File'!$A$2:$AW$446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0" i="5" l="1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119" i="5"/>
  <c r="F225" i="5"/>
  <c r="H225" i="5" s="1"/>
  <c r="F224" i="5"/>
  <c r="H224" i="5" s="1"/>
  <c r="D223" i="5"/>
  <c r="F223" i="5" s="1"/>
  <c r="H223" i="5" s="1"/>
  <c r="D222" i="5"/>
  <c r="F222" i="5" s="1"/>
  <c r="H222" i="5" s="1"/>
  <c r="D221" i="5"/>
  <c r="F221" i="5" s="1"/>
  <c r="H221" i="5" s="1"/>
  <c r="D220" i="5"/>
  <c r="F220" i="5" s="1"/>
  <c r="H220" i="5" s="1"/>
  <c r="D219" i="5"/>
  <c r="F219" i="5" s="1"/>
  <c r="H219" i="5" s="1"/>
  <c r="D218" i="5"/>
  <c r="F218" i="5" s="1"/>
  <c r="H218" i="5" s="1"/>
  <c r="D217" i="5"/>
  <c r="F217" i="5" s="1"/>
  <c r="H217" i="5" s="1"/>
  <c r="D216" i="5"/>
  <c r="F216" i="5" s="1"/>
  <c r="H216" i="5" s="1"/>
  <c r="D215" i="5"/>
  <c r="F215" i="5" s="1"/>
  <c r="H215" i="5" s="1"/>
  <c r="D214" i="5"/>
  <c r="F214" i="5" s="1"/>
  <c r="H214" i="5" s="1"/>
  <c r="D213" i="5"/>
  <c r="F213" i="5" s="1"/>
  <c r="H213" i="5" s="1"/>
  <c r="D212" i="5"/>
  <c r="F212" i="5" s="1"/>
  <c r="H212" i="5" s="1"/>
  <c r="D211" i="5"/>
  <c r="F211" i="5" s="1"/>
  <c r="H211" i="5" s="1"/>
  <c r="D210" i="5"/>
  <c r="F210" i="5" s="1"/>
  <c r="H210" i="5" s="1"/>
  <c r="D209" i="5"/>
  <c r="F209" i="5" s="1"/>
  <c r="H209" i="5" s="1"/>
  <c r="D208" i="5"/>
  <c r="F208" i="5" s="1"/>
  <c r="H208" i="5" s="1"/>
  <c r="D207" i="5"/>
  <c r="F207" i="5" s="1"/>
  <c r="H207" i="5" s="1"/>
  <c r="D206" i="5"/>
  <c r="F206" i="5" s="1"/>
  <c r="H206" i="5" s="1"/>
  <c r="D205" i="5"/>
  <c r="F205" i="5" s="1"/>
  <c r="H205" i="5" s="1"/>
  <c r="D204" i="5"/>
  <c r="F204" i="5" s="1"/>
  <c r="H204" i="5" s="1"/>
  <c r="D203" i="5"/>
  <c r="F203" i="5" s="1"/>
  <c r="H203" i="5" s="1"/>
  <c r="D202" i="5"/>
  <c r="F202" i="5" s="1"/>
  <c r="H202" i="5" s="1"/>
  <c r="D201" i="5"/>
  <c r="F201" i="5" s="1"/>
  <c r="H201" i="5" s="1"/>
  <c r="D200" i="5"/>
  <c r="F200" i="5" s="1"/>
  <c r="H200" i="5" s="1"/>
  <c r="D199" i="5"/>
  <c r="F199" i="5" s="1"/>
  <c r="H199" i="5" s="1"/>
  <c r="D198" i="5"/>
  <c r="F198" i="5" s="1"/>
  <c r="H198" i="5" s="1"/>
  <c r="D197" i="5"/>
  <c r="F197" i="5" s="1"/>
  <c r="H197" i="5" s="1"/>
  <c r="D196" i="5"/>
  <c r="F196" i="5" s="1"/>
  <c r="H196" i="5" s="1"/>
  <c r="D195" i="5"/>
  <c r="F195" i="5" s="1"/>
  <c r="H195" i="5" s="1"/>
  <c r="D194" i="5"/>
  <c r="F194" i="5" s="1"/>
  <c r="H194" i="5" s="1"/>
  <c r="D193" i="5"/>
  <c r="F193" i="5" s="1"/>
  <c r="H193" i="5" s="1"/>
  <c r="D192" i="5"/>
  <c r="F192" i="5" s="1"/>
  <c r="H192" i="5" s="1"/>
  <c r="D191" i="5"/>
  <c r="F191" i="5" s="1"/>
  <c r="H191" i="5" s="1"/>
  <c r="D190" i="5"/>
  <c r="F190" i="5" s="1"/>
  <c r="H190" i="5" s="1"/>
  <c r="D189" i="5"/>
  <c r="F189" i="5" s="1"/>
  <c r="H189" i="5" s="1"/>
  <c r="D188" i="5"/>
  <c r="F188" i="5" s="1"/>
  <c r="H188" i="5" s="1"/>
  <c r="D187" i="5"/>
  <c r="F187" i="5" s="1"/>
  <c r="H187" i="5" s="1"/>
  <c r="D186" i="5"/>
  <c r="F186" i="5" s="1"/>
  <c r="H186" i="5" s="1"/>
  <c r="D185" i="5"/>
  <c r="F185" i="5" s="1"/>
  <c r="H185" i="5" s="1"/>
  <c r="D184" i="5"/>
  <c r="F184" i="5" s="1"/>
  <c r="H184" i="5" s="1"/>
  <c r="D183" i="5"/>
  <c r="F183" i="5" s="1"/>
  <c r="H183" i="5" s="1"/>
  <c r="D182" i="5"/>
  <c r="F182" i="5" s="1"/>
  <c r="H182" i="5" s="1"/>
  <c r="D181" i="5"/>
  <c r="F181" i="5" s="1"/>
  <c r="H181" i="5" s="1"/>
  <c r="D180" i="5"/>
  <c r="F180" i="5" s="1"/>
  <c r="H180" i="5" s="1"/>
  <c r="D179" i="5"/>
  <c r="F179" i="5" s="1"/>
  <c r="H179" i="5" s="1"/>
  <c r="D178" i="5"/>
  <c r="F178" i="5" s="1"/>
  <c r="H178" i="5" s="1"/>
  <c r="D177" i="5"/>
  <c r="F177" i="5" s="1"/>
  <c r="H177" i="5" s="1"/>
  <c r="D176" i="5"/>
  <c r="F176" i="5" s="1"/>
  <c r="H176" i="5" s="1"/>
  <c r="D175" i="5"/>
  <c r="F175" i="5" s="1"/>
  <c r="H175" i="5" s="1"/>
  <c r="D174" i="5"/>
  <c r="F174" i="5" s="1"/>
  <c r="H174" i="5" s="1"/>
  <c r="D173" i="5"/>
  <c r="F173" i="5" s="1"/>
  <c r="H173" i="5" s="1"/>
  <c r="D172" i="5"/>
  <c r="F172" i="5" s="1"/>
  <c r="H172" i="5" s="1"/>
  <c r="D171" i="5"/>
  <c r="F171" i="5" s="1"/>
  <c r="H171" i="5" s="1"/>
  <c r="D170" i="5"/>
  <c r="F170" i="5" s="1"/>
  <c r="H170" i="5" s="1"/>
  <c r="D169" i="5"/>
  <c r="F169" i="5" s="1"/>
  <c r="H169" i="5" s="1"/>
  <c r="D168" i="5"/>
  <c r="F168" i="5" s="1"/>
  <c r="H168" i="5" s="1"/>
  <c r="D167" i="5"/>
  <c r="F167" i="5" s="1"/>
  <c r="H167" i="5" s="1"/>
  <c r="D166" i="5"/>
  <c r="F166" i="5" s="1"/>
  <c r="H166" i="5" s="1"/>
  <c r="D165" i="5"/>
  <c r="F165" i="5" s="1"/>
  <c r="H165" i="5" s="1"/>
  <c r="D164" i="5"/>
  <c r="F164" i="5" s="1"/>
  <c r="H164" i="5" s="1"/>
  <c r="D163" i="5"/>
  <c r="F163" i="5" s="1"/>
  <c r="H163" i="5" s="1"/>
  <c r="D162" i="5"/>
  <c r="F162" i="5" s="1"/>
  <c r="H162" i="5" s="1"/>
  <c r="D161" i="5"/>
  <c r="F161" i="5" s="1"/>
  <c r="H161" i="5" s="1"/>
  <c r="D160" i="5"/>
  <c r="F160" i="5" s="1"/>
  <c r="H160" i="5" s="1"/>
  <c r="D159" i="5"/>
  <c r="F159" i="5" s="1"/>
  <c r="H159" i="5" s="1"/>
  <c r="D158" i="5"/>
  <c r="F158" i="5" s="1"/>
  <c r="H158" i="5" s="1"/>
  <c r="D157" i="5"/>
  <c r="F157" i="5" s="1"/>
  <c r="H157" i="5" s="1"/>
  <c r="D156" i="5"/>
  <c r="F156" i="5" s="1"/>
  <c r="H156" i="5" s="1"/>
  <c r="D155" i="5"/>
  <c r="F155" i="5" s="1"/>
  <c r="H155" i="5" s="1"/>
  <c r="D154" i="5"/>
  <c r="F154" i="5" s="1"/>
  <c r="H154" i="5" s="1"/>
  <c r="D153" i="5"/>
  <c r="F153" i="5" s="1"/>
  <c r="H153" i="5" s="1"/>
  <c r="D152" i="5"/>
  <c r="F152" i="5" s="1"/>
  <c r="H152" i="5" s="1"/>
  <c r="D151" i="5"/>
  <c r="F151" i="5" s="1"/>
  <c r="H151" i="5" s="1"/>
  <c r="D150" i="5"/>
  <c r="F150" i="5" s="1"/>
  <c r="H150" i="5" s="1"/>
  <c r="D149" i="5"/>
  <c r="F149" i="5" s="1"/>
  <c r="H149" i="5" s="1"/>
  <c r="D148" i="5"/>
  <c r="F148" i="5" s="1"/>
  <c r="H148" i="5" s="1"/>
  <c r="D147" i="5"/>
  <c r="F147" i="5" s="1"/>
  <c r="H147" i="5" s="1"/>
  <c r="D146" i="5"/>
  <c r="F146" i="5" s="1"/>
  <c r="H146" i="5" s="1"/>
  <c r="D145" i="5"/>
  <c r="F145" i="5" s="1"/>
  <c r="H145" i="5" s="1"/>
  <c r="D144" i="5"/>
  <c r="F144" i="5" s="1"/>
  <c r="H144" i="5" s="1"/>
  <c r="D143" i="5"/>
  <c r="F143" i="5" s="1"/>
  <c r="H143" i="5" s="1"/>
  <c r="D142" i="5"/>
  <c r="F142" i="5" s="1"/>
  <c r="H142" i="5" s="1"/>
  <c r="D141" i="5"/>
  <c r="F141" i="5" s="1"/>
  <c r="H141" i="5" s="1"/>
  <c r="D140" i="5"/>
  <c r="F140" i="5" s="1"/>
  <c r="H140" i="5" s="1"/>
  <c r="D139" i="5"/>
  <c r="F139" i="5" s="1"/>
  <c r="H139" i="5" s="1"/>
  <c r="D138" i="5"/>
  <c r="F138" i="5" s="1"/>
  <c r="H138" i="5" s="1"/>
  <c r="D137" i="5"/>
  <c r="F137" i="5" s="1"/>
  <c r="H137" i="5" s="1"/>
  <c r="D136" i="5"/>
  <c r="F136" i="5" s="1"/>
  <c r="H136" i="5" s="1"/>
  <c r="D135" i="5"/>
  <c r="F135" i="5" s="1"/>
  <c r="H135" i="5" s="1"/>
  <c r="D134" i="5"/>
  <c r="F134" i="5" s="1"/>
  <c r="H134" i="5" s="1"/>
  <c r="D133" i="5"/>
  <c r="F133" i="5" s="1"/>
  <c r="H133" i="5" s="1"/>
  <c r="D132" i="5"/>
  <c r="F132" i="5" s="1"/>
  <c r="H132" i="5" s="1"/>
  <c r="D131" i="5"/>
  <c r="F131" i="5" s="1"/>
  <c r="H131" i="5" s="1"/>
  <c r="D130" i="5"/>
  <c r="F130" i="5" s="1"/>
  <c r="H130" i="5" s="1"/>
  <c r="D129" i="5"/>
  <c r="F129" i="5" s="1"/>
  <c r="H129" i="5" s="1"/>
  <c r="D128" i="5"/>
  <c r="F128" i="5" s="1"/>
  <c r="H128" i="5" s="1"/>
  <c r="D127" i="5"/>
  <c r="F127" i="5" s="1"/>
  <c r="H127" i="5" s="1"/>
  <c r="D126" i="5"/>
  <c r="F126" i="5" s="1"/>
  <c r="H126" i="5" s="1"/>
  <c r="D125" i="5"/>
  <c r="F125" i="5" s="1"/>
  <c r="H125" i="5" s="1"/>
  <c r="D124" i="5"/>
  <c r="F124" i="5" s="1"/>
  <c r="H124" i="5" s="1"/>
  <c r="D123" i="5"/>
  <c r="F123" i="5" s="1"/>
  <c r="H123" i="5" s="1"/>
  <c r="D122" i="5"/>
  <c r="F122" i="5" s="1"/>
  <c r="H122" i="5" s="1"/>
  <c r="D121" i="5"/>
  <c r="F121" i="5" s="1"/>
  <c r="H121" i="5" s="1"/>
  <c r="D120" i="5"/>
  <c r="F120" i="5" s="1"/>
  <c r="H120" i="5" s="1"/>
  <c r="D119" i="5"/>
  <c r="AJ173" i="1"/>
  <c r="AJ132" i="1"/>
  <c r="AJ144" i="1"/>
  <c r="AJ145" i="1"/>
  <c r="AJ153" i="1"/>
  <c r="AJ156" i="1"/>
  <c r="AJ157" i="1"/>
  <c r="AJ159" i="1"/>
  <c r="AJ169" i="1"/>
  <c r="AJ177" i="1"/>
  <c r="AJ178" i="1"/>
  <c r="AJ189" i="1"/>
  <c r="AJ192" i="1"/>
  <c r="AJ194" i="1"/>
  <c r="AJ198" i="1"/>
  <c r="AJ200" i="1"/>
  <c r="AJ201" i="1"/>
  <c r="AJ206" i="1"/>
  <c r="AJ209" i="1"/>
  <c r="AJ219" i="1"/>
  <c r="AJ220" i="1"/>
  <c r="AJ229" i="1"/>
  <c r="AJ234" i="1"/>
  <c r="AJ235" i="1"/>
  <c r="AJ238" i="1"/>
  <c r="AJ243" i="1"/>
  <c r="AJ244" i="1"/>
  <c r="AJ249" i="1"/>
  <c r="AJ252" i="1"/>
  <c r="AJ253" i="1"/>
  <c r="G117" i="5"/>
  <c r="E117" i="5"/>
  <c r="C117" i="5"/>
  <c r="AJ6" i="1"/>
  <c r="AJ439" i="1"/>
  <c r="AJ424" i="1"/>
  <c r="AJ410" i="1"/>
  <c r="AJ386" i="1"/>
  <c r="AJ369" i="1"/>
  <c r="AJ357" i="1"/>
  <c r="AJ335" i="1"/>
  <c r="AJ334" i="1"/>
  <c r="AJ323" i="1"/>
  <c r="AJ320" i="1"/>
  <c r="AJ319" i="1"/>
  <c r="AJ278" i="1"/>
  <c r="AJ277" i="1"/>
  <c r="AJ268" i="1"/>
  <c r="AJ149" i="1"/>
  <c r="AJ104" i="1"/>
  <c r="AJ91" i="1"/>
  <c r="AJ85" i="1"/>
  <c r="AJ74" i="1"/>
  <c r="AJ59" i="1"/>
  <c r="AJ47" i="1"/>
  <c r="AJ45" i="1"/>
  <c r="AJ40" i="1"/>
  <c r="AJ33" i="1"/>
  <c r="AJ30" i="1"/>
  <c r="AJ29" i="1"/>
  <c r="AJ27" i="1"/>
  <c r="AJ24" i="1"/>
  <c r="AJ16" i="1"/>
  <c r="AJ12" i="1"/>
  <c r="AN1" i="1"/>
  <c r="AP1" i="1"/>
  <c r="F119" i="5" l="1"/>
  <c r="H119" i="5" s="1"/>
  <c r="H117" i="5" s="1"/>
  <c r="D117" i="5"/>
  <c r="F117" i="5"/>
  <c r="AJ113" i="1"/>
  <c r="AJ112" i="1"/>
  <c r="AJ111" i="1"/>
  <c r="AL111" i="1" s="1"/>
  <c r="AO111" i="1" s="1"/>
  <c r="AQ111" i="1" s="1"/>
  <c r="AJ110" i="1"/>
  <c r="AJ107" i="1"/>
  <c r="AL107" i="1" s="1"/>
  <c r="AJ106" i="1"/>
  <c r="AJ105" i="1"/>
  <c r="AL104" i="1"/>
  <c r="AJ102" i="1"/>
  <c r="AL102" i="1" s="1"/>
  <c r="AJ100" i="1"/>
  <c r="AJ98" i="1"/>
  <c r="AL98" i="1" s="1"/>
  <c r="AO98" i="1" s="1"/>
  <c r="AQ98" i="1" s="1"/>
  <c r="AJ96" i="1"/>
  <c r="AL96" i="1" s="1"/>
  <c r="AJ95" i="1"/>
  <c r="AL95" i="1" s="1"/>
  <c r="AJ94" i="1"/>
  <c r="AJ93" i="1"/>
  <c r="AL93" i="1" s="1"/>
  <c r="AO93" i="1" s="1"/>
  <c r="AQ93" i="1" s="1"/>
  <c r="AJ92" i="1"/>
  <c r="AL92" i="1" s="1"/>
  <c r="AL91" i="1"/>
  <c r="AJ90" i="1"/>
  <c r="AJ87" i="1"/>
  <c r="AL87" i="1" s="1"/>
  <c r="AJ86" i="1"/>
  <c r="AL86" i="1" s="1"/>
  <c r="AO86" i="1" s="1"/>
  <c r="AQ86" i="1" s="1"/>
  <c r="AJ83" i="1"/>
  <c r="AL83" i="1" s="1"/>
  <c r="AJ82" i="1"/>
  <c r="AJ81" i="1"/>
  <c r="AL81" i="1" s="1"/>
  <c r="AO81" i="1" s="1"/>
  <c r="AQ81" i="1" s="1"/>
  <c r="AJ80" i="1"/>
  <c r="AL80" i="1" s="1"/>
  <c r="AJ78" i="1"/>
  <c r="AL78" i="1" s="1"/>
  <c r="AJ77" i="1"/>
  <c r="AL77" i="1" s="1"/>
  <c r="AJ76" i="1"/>
  <c r="AL76" i="1" s="1"/>
  <c r="AL74" i="1"/>
  <c r="AO74" i="1" s="1"/>
  <c r="AQ74" i="1" s="1"/>
  <c r="AJ73" i="1"/>
  <c r="AL73" i="1" s="1"/>
  <c r="AO73" i="1" s="1"/>
  <c r="AQ73" i="1" s="1"/>
  <c r="AJ72" i="1"/>
  <c r="AJ71" i="1"/>
  <c r="AJ70" i="1"/>
  <c r="AL70" i="1" s="1"/>
  <c r="AO70" i="1" s="1"/>
  <c r="AQ70" i="1" s="1"/>
  <c r="AJ69" i="1"/>
  <c r="AL69" i="1" s="1"/>
  <c r="AO69" i="1" s="1"/>
  <c r="AQ69" i="1" s="1"/>
  <c r="AJ68" i="1"/>
  <c r="AJ67" i="1"/>
  <c r="AJ65" i="1"/>
  <c r="AJ64" i="1"/>
  <c r="AL64" i="1" s="1"/>
  <c r="AJ63" i="1"/>
  <c r="AM63" i="1" s="1"/>
  <c r="AJ61" i="1"/>
  <c r="AL61" i="1" s="1"/>
  <c r="AO61" i="1" s="1"/>
  <c r="AQ61" i="1" s="1"/>
  <c r="AJ60" i="1"/>
  <c r="AL60" i="1" s="1"/>
  <c r="AL59" i="1"/>
  <c r="AJ54" i="1"/>
  <c r="AJ53" i="1"/>
  <c r="AJ52" i="1"/>
  <c r="AL52" i="1" s="1"/>
  <c r="AJ48" i="1"/>
  <c r="AL48" i="1" s="1"/>
  <c r="AJ46" i="1"/>
  <c r="AL45" i="1"/>
  <c r="AO45" i="1" s="1"/>
  <c r="AQ45" i="1" s="1"/>
  <c r="AJ42" i="1"/>
  <c r="AL42" i="1" s="1"/>
  <c r="AO42" i="1" s="1"/>
  <c r="AQ42" i="1" s="1"/>
  <c r="AJ41" i="1"/>
  <c r="AJ39" i="1"/>
  <c r="AL39" i="1" s="1"/>
  <c r="AJ37" i="1"/>
  <c r="AL37" i="1" s="1"/>
  <c r="AJ36" i="1"/>
  <c r="AL36" i="1" s="1"/>
  <c r="AJ35" i="1"/>
  <c r="AJ34" i="1"/>
  <c r="AL33" i="1"/>
  <c r="AO33" i="1" s="1"/>
  <c r="AQ33" i="1" s="1"/>
  <c r="AJ31" i="1"/>
  <c r="AL31" i="1" s="1"/>
  <c r="AJ28" i="1"/>
  <c r="AL28" i="1" s="1"/>
  <c r="AL27" i="1"/>
  <c r="AJ26" i="1"/>
  <c r="AJ25" i="1"/>
  <c r="AL25" i="1" s="1"/>
  <c r="AO25" i="1" s="1"/>
  <c r="AQ25" i="1" s="1"/>
  <c r="AJ23" i="1"/>
  <c r="AL23" i="1" s="1"/>
  <c r="AJ22" i="1"/>
  <c r="AL22" i="1" s="1"/>
  <c r="AJ21" i="1"/>
  <c r="AL21" i="1" s="1"/>
  <c r="AJ18" i="1"/>
  <c r="AL18" i="1" s="1"/>
  <c r="AO18" i="1" s="1"/>
  <c r="AQ18" i="1" s="1"/>
  <c r="AJ17" i="1"/>
  <c r="AL17" i="1" s="1"/>
  <c r="AO17" i="1" s="1"/>
  <c r="AQ17" i="1" s="1"/>
  <c r="AL16" i="1"/>
  <c r="AJ15" i="1"/>
  <c r="AJ14" i="1"/>
  <c r="AL14" i="1" s="1"/>
  <c r="AO14" i="1" s="1"/>
  <c r="AQ14" i="1" s="1"/>
  <c r="AL12" i="1"/>
  <c r="AJ11" i="1"/>
  <c r="AL11" i="1" s="1"/>
  <c r="AJ10" i="1"/>
  <c r="AM10" i="1" s="1"/>
  <c r="AJ9" i="1"/>
  <c r="AL9" i="1" s="1"/>
  <c r="AJ8" i="1"/>
  <c r="AL8" i="1" s="1"/>
  <c r="AJ7" i="1"/>
  <c r="AL7" i="1" s="1"/>
  <c r="AJ5" i="1"/>
  <c r="AJ4" i="1"/>
  <c r="AL4" i="1" s="1"/>
  <c r="AJ3" i="1"/>
  <c r="AJ182" i="1"/>
  <c r="AM182" i="1" s="1"/>
  <c r="AJ116" i="1"/>
  <c r="AJ181" i="1"/>
  <c r="AJ180" i="1"/>
  <c r="AL180" i="1" s="1"/>
  <c r="AJ179" i="1"/>
  <c r="AM177" i="1"/>
  <c r="AJ176" i="1"/>
  <c r="AL176" i="1" s="1"/>
  <c r="AJ175" i="1"/>
  <c r="AL175" i="1" s="1"/>
  <c r="AJ174" i="1"/>
  <c r="AJ172" i="1"/>
  <c r="AL172" i="1" s="1"/>
  <c r="AJ171" i="1"/>
  <c r="AJ170" i="1"/>
  <c r="AM170" i="1" s="1"/>
  <c r="AM169" i="1"/>
  <c r="AJ168" i="1"/>
  <c r="AL168" i="1" s="1"/>
  <c r="AJ167" i="1"/>
  <c r="AL167" i="1" s="1"/>
  <c r="AJ166" i="1"/>
  <c r="AJ165" i="1"/>
  <c r="AJ164" i="1"/>
  <c r="AL164" i="1" s="1"/>
  <c r="AJ163" i="1"/>
  <c r="AJ162" i="1"/>
  <c r="AJ161" i="1"/>
  <c r="AJ160" i="1"/>
  <c r="AL160" i="1" s="1"/>
  <c r="AL159" i="1"/>
  <c r="AJ158" i="1"/>
  <c r="AM157" i="1"/>
  <c r="AJ115" i="1"/>
  <c r="AM115" i="1" s="1"/>
  <c r="AJ155" i="1"/>
  <c r="AL155" i="1" s="1"/>
  <c r="AJ154" i="1"/>
  <c r="AJ152" i="1"/>
  <c r="AJ151" i="1"/>
  <c r="AL151" i="1" s="1"/>
  <c r="AJ150" i="1"/>
  <c r="AJ114" i="1"/>
  <c r="AJ148" i="1"/>
  <c r="AJ147" i="1"/>
  <c r="AL147" i="1" s="1"/>
  <c r="AJ146" i="1"/>
  <c r="AL144" i="1"/>
  <c r="AJ143" i="1"/>
  <c r="AL143" i="1" s="1"/>
  <c r="AJ142" i="1"/>
  <c r="AJ141" i="1"/>
  <c r="AM141" i="1" s="1"/>
  <c r="AJ140" i="1"/>
  <c r="AL140" i="1" s="1"/>
  <c r="AJ139" i="1"/>
  <c r="AL139" i="1" s="1"/>
  <c r="AJ138" i="1"/>
  <c r="AJ137" i="1"/>
  <c r="AJ136" i="1"/>
  <c r="AL136" i="1" s="1"/>
  <c r="AJ135" i="1"/>
  <c r="AL135" i="1" s="1"/>
  <c r="AJ134" i="1"/>
  <c r="AJ133" i="1"/>
  <c r="AL132" i="1"/>
  <c r="AJ131" i="1"/>
  <c r="AJ130" i="1"/>
  <c r="AJ129" i="1"/>
  <c r="AJ128" i="1"/>
  <c r="AL128" i="1" s="1"/>
  <c r="AJ127" i="1"/>
  <c r="AL127" i="1" s="1"/>
  <c r="AJ126" i="1"/>
  <c r="AJ125" i="1"/>
  <c r="AJ124" i="1"/>
  <c r="AL124" i="1" s="1"/>
  <c r="AJ123" i="1"/>
  <c r="AJ122" i="1"/>
  <c r="AJ121" i="1"/>
  <c r="AJ120" i="1"/>
  <c r="AL120" i="1" s="1"/>
  <c r="AJ119" i="1"/>
  <c r="AJ118" i="1"/>
  <c r="AJ117" i="1"/>
  <c r="AJ109" i="1"/>
  <c r="AJ108" i="1"/>
  <c r="AL108" i="1" s="1"/>
  <c r="AJ103" i="1"/>
  <c r="AL103" i="1" s="1"/>
  <c r="AJ101" i="1"/>
  <c r="AL101" i="1" s="1"/>
  <c r="AJ99" i="1"/>
  <c r="AL99" i="1" s="1"/>
  <c r="AJ97" i="1"/>
  <c r="AL97" i="1" s="1"/>
  <c r="AJ89" i="1"/>
  <c r="AL89" i="1" s="1"/>
  <c r="AO89" i="1" s="1"/>
  <c r="AQ89" i="1" s="1"/>
  <c r="AJ88" i="1"/>
  <c r="AL85" i="1"/>
  <c r="AO85" i="1" s="1"/>
  <c r="AQ85" i="1" s="1"/>
  <c r="AJ84" i="1"/>
  <c r="AL84" i="1" s="1"/>
  <c r="AJ79" i="1"/>
  <c r="AL79" i="1" s="1"/>
  <c r="AJ75" i="1"/>
  <c r="AJ66" i="1"/>
  <c r="AL66" i="1" s="1"/>
  <c r="AJ62" i="1"/>
  <c r="AL62" i="1" s="1"/>
  <c r="AO62" i="1" s="1"/>
  <c r="AQ62" i="1" s="1"/>
  <c r="AJ58" i="1"/>
  <c r="AL58" i="1" s="1"/>
  <c r="AJ57" i="1"/>
  <c r="AL57" i="1" s="1"/>
  <c r="AJ56" i="1"/>
  <c r="AL56" i="1" s="1"/>
  <c r="AJ55" i="1"/>
  <c r="AL55" i="1" s="1"/>
  <c r="AJ51" i="1"/>
  <c r="AL51" i="1" s="1"/>
  <c r="AJ50" i="1"/>
  <c r="AJ49" i="1"/>
  <c r="AL47" i="1"/>
  <c r="AJ44" i="1"/>
  <c r="AL44" i="1" s="1"/>
  <c r="AJ43" i="1"/>
  <c r="AJ38" i="1"/>
  <c r="AL38" i="1" s="1"/>
  <c r="AO38" i="1" s="1"/>
  <c r="AQ38" i="1" s="1"/>
  <c r="AJ32" i="1"/>
  <c r="AL32" i="1" s="1"/>
  <c r="AL24" i="1"/>
  <c r="AJ20" i="1"/>
  <c r="AJ19" i="1"/>
  <c r="AL19" i="1" s="1"/>
  <c r="AJ13" i="1"/>
  <c r="AJ328" i="1"/>
  <c r="AL328" i="1" s="1"/>
  <c r="AJ258" i="1"/>
  <c r="AJ257" i="1"/>
  <c r="AJ256" i="1"/>
  <c r="AL256" i="1" s="1"/>
  <c r="AJ255" i="1"/>
  <c r="AL255" i="1" s="1"/>
  <c r="AO255" i="1" s="1"/>
  <c r="AQ255" i="1" s="1"/>
  <c r="AJ254" i="1"/>
  <c r="AL252" i="1"/>
  <c r="AJ251" i="1"/>
  <c r="AL251" i="1" s="1"/>
  <c r="AJ250" i="1"/>
  <c r="AJ248" i="1"/>
  <c r="AL248" i="1" s="1"/>
  <c r="AJ247" i="1"/>
  <c r="AL247" i="1" s="1"/>
  <c r="AJ246" i="1"/>
  <c r="AJ245" i="1"/>
  <c r="AL244" i="1"/>
  <c r="AL243" i="1"/>
  <c r="AJ242" i="1"/>
  <c r="AJ241" i="1"/>
  <c r="AJ240" i="1"/>
  <c r="AL240" i="1" s="1"/>
  <c r="AJ239" i="1"/>
  <c r="AL239" i="1" s="1"/>
  <c r="AO239" i="1" s="1"/>
  <c r="AQ239" i="1" s="1"/>
  <c r="AJ237" i="1"/>
  <c r="AJ236" i="1"/>
  <c r="AL236" i="1" s="1"/>
  <c r="AL235" i="1"/>
  <c r="AJ233" i="1"/>
  <c r="AJ232" i="1"/>
  <c r="AL232" i="1" s="1"/>
  <c r="AJ231" i="1"/>
  <c r="AL231" i="1" s="1"/>
  <c r="AJ230" i="1"/>
  <c r="AJ228" i="1"/>
  <c r="AL228" i="1" s="1"/>
  <c r="AJ227" i="1"/>
  <c r="AL227" i="1" s="1"/>
  <c r="AJ226" i="1"/>
  <c r="AJ225" i="1"/>
  <c r="AJ224" i="1"/>
  <c r="AL224" i="1" s="1"/>
  <c r="AJ223" i="1"/>
  <c r="AL223" i="1" s="1"/>
  <c r="AJ222" i="1"/>
  <c r="AJ221" i="1"/>
  <c r="AL220" i="1"/>
  <c r="AL219" i="1"/>
  <c r="AJ218" i="1"/>
  <c r="AJ217" i="1"/>
  <c r="AJ216" i="1"/>
  <c r="AL216" i="1" s="1"/>
  <c r="AJ215" i="1"/>
  <c r="AL215" i="1" s="1"/>
  <c r="AJ214" i="1"/>
  <c r="AJ213" i="1"/>
  <c r="AJ212" i="1"/>
  <c r="AL212" i="1" s="1"/>
  <c r="AJ211" i="1"/>
  <c r="AL211" i="1" s="1"/>
  <c r="AJ210" i="1"/>
  <c r="AJ208" i="1"/>
  <c r="AL208" i="1" s="1"/>
  <c r="AJ207" i="1"/>
  <c r="AL207" i="1" s="1"/>
  <c r="AJ205" i="1"/>
  <c r="AJ204" i="1"/>
  <c r="AL204" i="1" s="1"/>
  <c r="AJ203" i="1"/>
  <c r="AL203" i="1" s="1"/>
  <c r="AJ202" i="1"/>
  <c r="AL200" i="1"/>
  <c r="AJ199" i="1"/>
  <c r="AL199" i="1" s="1"/>
  <c r="AJ197" i="1"/>
  <c r="AJ196" i="1"/>
  <c r="AL196" i="1" s="1"/>
  <c r="AJ195" i="1"/>
  <c r="AL195" i="1" s="1"/>
  <c r="AJ193" i="1"/>
  <c r="AL192" i="1"/>
  <c r="AJ191" i="1"/>
  <c r="AL191" i="1" s="1"/>
  <c r="AJ190" i="1"/>
  <c r="AJ188" i="1"/>
  <c r="AL188" i="1" s="1"/>
  <c r="AJ187" i="1"/>
  <c r="AL187" i="1" s="1"/>
  <c r="AJ186" i="1"/>
  <c r="AJ185" i="1"/>
  <c r="AJ184" i="1"/>
  <c r="AL184" i="1" s="1"/>
  <c r="AJ183" i="1"/>
  <c r="AL183" i="1" s="1"/>
  <c r="AJ446" i="1"/>
  <c r="AJ445" i="1"/>
  <c r="AJ444" i="1"/>
  <c r="AL444" i="1" s="1"/>
  <c r="AJ443" i="1"/>
  <c r="AL443" i="1" s="1"/>
  <c r="AJ442" i="1"/>
  <c r="AJ441" i="1"/>
  <c r="AJ440" i="1"/>
  <c r="AL440" i="1" s="1"/>
  <c r="AL439" i="1"/>
  <c r="AJ438" i="1"/>
  <c r="AJ437" i="1"/>
  <c r="AJ436" i="1"/>
  <c r="AL436" i="1" s="1"/>
  <c r="AJ435" i="1"/>
  <c r="AL435" i="1" s="1"/>
  <c r="AJ434" i="1"/>
  <c r="AJ433" i="1"/>
  <c r="AJ432" i="1"/>
  <c r="AL432" i="1" s="1"/>
  <c r="AJ431" i="1"/>
  <c r="AL431" i="1" s="1"/>
  <c r="AO431" i="1" s="1"/>
  <c r="AQ431" i="1" s="1"/>
  <c r="AJ430" i="1"/>
  <c r="AJ429" i="1"/>
  <c r="AJ428" i="1"/>
  <c r="AL428" i="1" s="1"/>
  <c r="AJ427" i="1"/>
  <c r="AL427" i="1" s="1"/>
  <c r="AJ426" i="1"/>
  <c r="AJ425" i="1"/>
  <c r="AL424" i="1"/>
  <c r="AJ423" i="1"/>
  <c r="AL423" i="1" s="1"/>
  <c r="AJ422" i="1"/>
  <c r="AJ421" i="1"/>
  <c r="AJ420" i="1"/>
  <c r="AL420" i="1" s="1"/>
  <c r="AJ419" i="1"/>
  <c r="AL419" i="1" s="1"/>
  <c r="AJ418" i="1"/>
  <c r="AJ417" i="1"/>
  <c r="AJ416" i="1"/>
  <c r="AL416" i="1" s="1"/>
  <c r="AJ415" i="1"/>
  <c r="AL415" i="1" s="1"/>
  <c r="AO415" i="1" s="1"/>
  <c r="AQ415" i="1" s="1"/>
  <c r="AJ414" i="1"/>
  <c r="AJ413" i="1"/>
  <c r="AJ412" i="1"/>
  <c r="AL412" i="1" s="1"/>
  <c r="AJ411" i="1"/>
  <c r="AL411" i="1" s="1"/>
  <c r="AJ409" i="1"/>
  <c r="AJ408" i="1"/>
  <c r="AL408" i="1" s="1"/>
  <c r="AJ407" i="1"/>
  <c r="AL407" i="1" s="1"/>
  <c r="AJ406" i="1"/>
  <c r="AJ405" i="1"/>
  <c r="AJ404" i="1"/>
  <c r="AL404" i="1" s="1"/>
  <c r="AJ403" i="1"/>
  <c r="AL403" i="1" s="1"/>
  <c r="AJ402" i="1"/>
  <c r="AJ401" i="1"/>
  <c r="AJ400" i="1"/>
  <c r="AL400" i="1" s="1"/>
  <c r="AJ399" i="1"/>
  <c r="AL399" i="1" s="1"/>
  <c r="AO399" i="1" s="1"/>
  <c r="AQ399" i="1" s="1"/>
  <c r="AJ398" i="1"/>
  <c r="AJ397" i="1"/>
  <c r="AJ396" i="1"/>
  <c r="AL396" i="1" s="1"/>
  <c r="AJ395" i="1"/>
  <c r="AL395" i="1" s="1"/>
  <c r="AJ394" i="1"/>
  <c r="AJ393" i="1"/>
  <c r="AJ392" i="1"/>
  <c r="AL392" i="1" s="1"/>
  <c r="AJ391" i="1"/>
  <c r="AL391" i="1" s="1"/>
  <c r="AJ390" i="1"/>
  <c r="AJ389" i="1"/>
  <c r="AJ388" i="1"/>
  <c r="AL388" i="1" s="1"/>
  <c r="AJ387" i="1"/>
  <c r="AL387" i="1" s="1"/>
  <c r="AJ385" i="1"/>
  <c r="AJ384" i="1"/>
  <c r="AL384" i="1" s="1"/>
  <c r="AJ383" i="1"/>
  <c r="AL383" i="1" s="1"/>
  <c r="AO383" i="1" s="1"/>
  <c r="AQ383" i="1" s="1"/>
  <c r="AJ382" i="1"/>
  <c r="AJ381" i="1"/>
  <c r="AJ380" i="1"/>
  <c r="AL380" i="1" s="1"/>
  <c r="AJ379" i="1"/>
  <c r="AL379" i="1" s="1"/>
  <c r="AJ378" i="1"/>
  <c r="AJ377" i="1"/>
  <c r="AJ376" i="1"/>
  <c r="AL376" i="1" s="1"/>
  <c r="AJ375" i="1"/>
  <c r="AL375" i="1" s="1"/>
  <c r="AJ374" i="1"/>
  <c r="AJ373" i="1"/>
  <c r="AJ372" i="1"/>
  <c r="AL372" i="1" s="1"/>
  <c r="AJ371" i="1"/>
  <c r="AL371" i="1" s="1"/>
  <c r="AJ370" i="1"/>
  <c r="AJ368" i="1"/>
  <c r="AL368" i="1" s="1"/>
  <c r="AJ367" i="1"/>
  <c r="AL367" i="1" s="1"/>
  <c r="AO367" i="1" s="1"/>
  <c r="AQ367" i="1" s="1"/>
  <c r="AJ366" i="1"/>
  <c r="AJ365" i="1"/>
  <c r="AJ364" i="1"/>
  <c r="AL364" i="1" s="1"/>
  <c r="AJ363" i="1"/>
  <c r="AL363" i="1" s="1"/>
  <c r="AJ362" i="1"/>
  <c r="AJ361" i="1"/>
  <c r="AJ360" i="1"/>
  <c r="AL360" i="1" s="1"/>
  <c r="AJ359" i="1"/>
  <c r="AL359" i="1" s="1"/>
  <c r="AJ358" i="1"/>
  <c r="AJ356" i="1"/>
  <c r="AL356" i="1" s="1"/>
  <c r="AJ355" i="1"/>
  <c r="AL355" i="1" s="1"/>
  <c r="AJ354" i="1"/>
  <c r="AJ353" i="1"/>
  <c r="AJ352" i="1"/>
  <c r="AL352" i="1" s="1"/>
  <c r="AJ351" i="1"/>
  <c r="AL351" i="1" s="1"/>
  <c r="AO351" i="1" s="1"/>
  <c r="AQ351" i="1" s="1"/>
  <c r="AJ350" i="1"/>
  <c r="AJ349" i="1"/>
  <c r="AJ348" i="1"/>
  <c r="AL348" i="1" s="1"/>
  <c r="AJ347" i="1"/>
  <c r="AL347" i="1" s="1"/>
  <c r="AJ346" i="1"/>
  <c r="AJ345" i="1"/>
  <c r="AJ344" i="1"/>
  <c r="AL344" i="1" s="1"/>
  <c r="AJ343" i="1"/>
  <c r="AL343" i="1" s="1"/>
  <c r="AJ342" i="1"/>
  <c r="AJ341" i="1"/>
  <c r="AJ340" i="1"/>
  <c r="AL340" i="1" s="1"/>
  <c r="AJ339" i="1"/>
  <c r="AL339" i="1" s="1"/>
  <c r="AJ338" i="1"/>
  <c r="AJ337" i="1"/>
  <c r="AJ336" i="1"/>
  <c r="AL336" i="1" s="1"/>
  <c r="AL335" i="1"/>
  <c r="AO335" i="1" s="1"/>
  <c r="AQ335" i="1" s="1"/>
  <c r="AJ333" i="1"/>
  <c r="AJ332" i="1"/>
  <c r="AL332" i="1" s="1"/>
  <c r="AJ331" i="1"/>
  <c r="AL331" i="1" s="1"/>
  <c r="AJ330" i="1"/>
  <c r="AJ329" i="1"/>
  <c r="AJ327" i="1"/>
  <c r="AL327" i="1" s="1"/>
  <c r="AJ326" i="1"/>
  <c r="AJ325" i="1"/>
  <c r="AJ324" i="1"/>
  <c r="AL324" i="1" s="1"/>
  <c r="AL323" i="1"/>
  <c r="AJ322" i="1"/>
  <c r="AJ321" i="1"/>
  <c r="AL320" i="1"/>
  <c r="AL319" i="1"/>
  <c r="AJ318" i="1"/>
  <c r="AJ317" i="1"/>
  <c r="AJ316" i="1"/>
  <c r="AL316" i="1" s="1"/>
  <c r="AJ315" i="1"/>
  <c r="AL315" i="1" s="1"/>
  <c r="AJ314" i="1"/>
  <c r="AJ313" i="1"/>
  <c r="AJ312" i="1"/>
  <c r="AL312" i="1" s="1"/>
  <c r="AJ311" i="1"/>
  <c r="AL311" i="1" s="1"/>
  <c r="AJ310" i="1"/>
  <c r="AJ309" i="1"/>
  <c r="AJ308" i="1"/>
  <c r="AL308" i="1" s="1"/>
  <c r="AJ307" i="1"/>
  <c r="AJ306" i="1"/>
  <c r="AJ305" i="1"/>
  <c r="AJ304" i="1"/>
  <c r="AL304" i="1" s="1"/>
  <c r="AJ303" i="1"/>
  <c r="AL303" i="1" s="1"/>
  <c r="AO303" i="1" s="1"/>
  <c r="AQ303" i="1" s="1"/>
  <c r="AJ302" i="1"/>
  <c r="AJ301" i="1"/>
  <c r="AJ300" i="1"/>
  <c r="AL300" i="1" s="1"/>
  <c r="AJ299" i="1"/>
  <c r="AL299" i="1" s="1"/>
  <c r="AJ298" i="1"/>
  <c r="AJ297" i="1"/>
  <c r="AJ296" i="1"/>
  <c r="AL296" i="1" s="1"/>
  <c r="AJ295" i="1"/>
  <c r="AL295" i="1" s="1"/>
  <c r="AJ294" i="1"/>
  <c r="AJ293" i="1"/>
  <c r="AJ292" i="1"/>
  <c r="AL292" i="1" s="1"/>
  <c r="AJ291" i="1"/>
  <c r="AJ290" i="1"/>
  <c r="AJ289" i="1"/>
  <c r="AJ288" i="1"/>
  <c r="AL288" i="1" s="1"/>
  <c r="AJ287" i="1"/>
  <c r="AJ286" i="1"/>
  <c r="AJ285" i="1"/>
  <c r="AJ284" i="1"/>
  <c r="AL284" i="1" s="1"/>
  <c r="AJ283" i="1"/>
  <c r="AL283" i="1" s="1"/>
  <c r="AJ282" i="1"/>
  <c r="AJ281" i="1"/>
  <c r="AJ280" i="1"/>
  <c r="AL280" i="1" s="1"/>
  <c r="AJ279" i="1"/>
  <c r="AL279" i="1" s="1"/>
  <c r="AJ276" i="1"/>
  <c r="AL276" i="1" s="1"/>
  <c r="AJ275" i="1"/>
  <c r="AL275" i="1" s="1"/>
  <c r="AJ274" i="1"/>
  <c r="AJ273" i="1"/>
  <c r="AJ272" i="1"/>
  <c r="AL272" i="1" s="1"/>
  <c r="AJ271" i="1"/>
  <c r="AL271" i="1" s="1"/>
  <c r="AO271" i="1" s="1"/>
  <c r="AQ271" i="1" s="1"/>
  <c r="AJ270" i="1"/>
  <c r="AJ269" i="1"/>
  <c r="AL268" i="1"/>
  <c r="AJ267" i="1"/>
  <c r="AL267" i="1" s="1"/>
  <c r="AJ266" i="1"/>
  <c r="AJ265" i="1"/>
  <c r="AJ264" i="1"/>
  <c r="AL264" i="1" s="1"/>
  <c r="AJ263" i="1"/>
  <c r="AL263" i="1" s="1"/>
  <c r="AJ262" i="1"/>
  <c r="AJ261" i="1"/>
  <c r="AJ260" i="1"/>
  <c r="AL260" i="1" s="1"/>
  <c r="AJ259" i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16" i="1"/>
  <c r="AF116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15" i="1"/>
  <c r="AF115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14" i="1"/>
  <c r="AF114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F114" i="5"/>
  <c r="AL156" i="1" l="1"/>
  <c r="AM156" i="1"/>
  <c r="AL119" i="1"/>
  <c r="AM119" i="1"/>
  <c r="AL116" i="1"/>
  <c r="AM116" i="1"/>
  <c r="AL148" i="1"/>
  <c r="AM148" i="1"/>
  <c r="AL34" i="1"/>
  <c r="AM34" i="1"/>
  <c r="AL67" i="1"/>
  <c r="AM67" i="1"/>
  <c r="AL71" i="1"/>
  <c r="AM71" i="1"/>
  <c r="AL3" i="1"/>
  <c r="AM3" i="1"/>
  <c r="AL41" i="1"/>
  <c r="AM41" i="1"/>
  <c r="AL65" i="1"/>
  <c r="AM65" i="1"/>
  <c r="AO200" i="1"/>
  <c r="AQ200" i="1" s="1"/>
  <c r="AO244" i="1"/>
  <c r="AQ244" i="1" s="1"/>
  <c r="AO215" i="1"/>
  <c r="AQ215" i="1" s="1"/>
  <c r="AO183" i="1"/>
  <c r="AQ183" i="1" s="1"/>
  <c r="AO216" i="1"/>
  <c r="AQ216" i="1" s="1"/>
  <c r="AO236" i="1"/>
  <c r="AQ236" i="1" s="1"/>
  <c r="AO188" i="1"/>
  <c r="AQ188" i="1" s="1"/>
  <c r="AO207" i="1"/>
  <c r="AQ207" i="1" s="1"/>
  <c r="AO235" i="1"/>
  <c r="AQ235" i="1" s="1"/>
  <c r="AO191" i="1"/>
  <c r="AQ191" i="1" s="1"/>
  <c r="AO212" i="1"/>
  <c r="AQ212" i="1" s="1"/>
  <c r="AO243" i="1"/>
  <c r="AQ243" i="1" s="1"/>
  <c r="AO376" i="1"/>
  <c r="AQ376" i="1" s="1"/>
  <c r="AO87" i="1"/>
  <c r="AQ87" i="1" s="1"/>
  <c r="AO144" i="1"/>
  <c r="AQ144" i="1" s="1"/>
  <c r="AO232" i="1"/>
  <c r="AQ232" i="1" s="1"/>
  <c r="AO312" i="1"/>
  <c r="AQ312" i="1" s="1"/>
  <c r="AO400" i="1"/>
  <c r="AQ400" i="1" s="1"/>
  <c r="AL13" i="1"/>
  <c r="AO13" i="1" s="1"/>
  <c r="AQ13" i="1" s="1"/>
  <c r="AO37" i="1"/>
  <c r="AQ37" i="1" s="1"/>
  <c r="AO143" i="1"/>
  <c r="AQ143" i="1" s="1"/>
  <c r="AO295" i="1"/>
  <c r="AQ295" i="1" s="1"/>
  <c r="AO127" i="1"/>
  <c r="AQ127" i="1" s="1"/>
  <c r="AO184" i="1"/>
  <c r="AQ184" i="1" s="1"/>
  <c r="AO256" i="1"/>
  <c r="AQ256" i="1" s="1"/>
  <c r="AO336" i="1"/>
  <c r="AQ336" i="1" s="1"/>
  <c r="AO423" i="1"/>
  <c r="AQ423" i="1" s="1"/>
  <c r="AO319" i="1"/>
  <c r="AQ319" i="1" s="1"/>
  <c r="AL105" i="1"/>
  <c r="AO105" i="1" s="1"/>
  <c r="AQ105" i="1" s="1"/>
  <c r="AO9" i="1"/>
  <c r="AQ9" i="1" s="1"/>
  <c r="AO128" i="1"/>
  <c r="AQ128" i="1" s="1"/>
  <c r="AO279" i="1"/>
  <c r="AQ279" i="1" s="1"/>
  <c r="AO359" i="1"/>
  <c r="AQ359" i="1" s="1"/>
  <c r="AO440" i="1"/>
  <c r="AQ440" i="1" s="1"/>
  <c r="AO39" i="1"/>
  <c r="AQ39" i="1" s="1"/>
  <c r="AO66" i="1"/>
  <c r="AQ66" i="1" s="1"/>
  <c r="AO97" i="1"/>
  <c r="AQ97" i="1" s="1"/>
  <c r="AO135" i="1"/>
  <c r="AQ135" i="1" s="1"/>
  <c r="AO151" i="1"/>
  <c r="AQ151" i="1" s="1"/>
  <c r="AO223" i="1"/>
  <c r="AQ223" i="1" s="1"/>
  <c r="AO240" i="1"/>
  <c r="AQ240" i="1" s="1"/>
  <c r="AO263" i="1"/>
  <c r="AQ263" i="1" s="1"/>
  <c r="AO280" i="1"/>
  <c r="AQ280" i="1" s="1"/>
  <c r="AO296" i="1"/>
  <c r="AQ296" i="1" s="1"/>
  <c r="AO343" i="1"/>
  <c r="AQ343" i="1" s="1"/>
  <c r="AO360" i="1"/>
  <c r="AQ360" i="1" s="1"/>
  <c r="AO384" i="1"/>
  <c r="AQ384" i="1" s="1"/>
  <c r="AO407" i="1"/>
  <c r="AQ407" i="1" s="1"/>
  <c r="AO424" i="1"/>
  <c r="AQ424" i="1" s="1"/>
  <c r="AO147" i="1"/>
  <c r="AQ147" i="1" s="1"/>
  <c r="AL5" i="1"/>
  <c r="AO5" i="1" s="1"/>
  <c r="AQ5" i="1" s="1"/>
  <c r="AL29" i="1"/>
  <c r="AO29" i="1" s="1"/>
  <c r="AQ29" i="1" s="1"/>
  <c r="AL49" i="1"/>
  <c r="AO49" i="1" s="1"/>
  <c r="AQ49" i="1" s="1"/>
  <c r="AL123" i="1"/>
  <c r="AO123" i="1" s="1"/>
  <c r="AQ123" i="1" s="1"/>
  <c r="AL287" i="1"/>
  <c r="AO287" i="1" s="1"/>
  <c r="AQ287" i="1" s="1"/>
  <c r="AO19" i="1"/>
  <c r="AQ19" i="1" s="1"/>
  <c r="AO99" i="1"/>
  <c r="AQ99" i="1" s="1"/>
  <c r="AO120" i="1"/>
  <c r="AQ120" i="1" s="1"/>
  <c r="AO136" i="1"/>
  <c r="AQ136" i="1" s="1"/>
  <c r="AO155" i="1"/>
  <c r="AQ155" i="1" s="1"/>
  <c r="AO192" i="1"/>
  <c r="AQ192" i="1" s="1"/>
  <c r="AO208" i="1"/>
  <c r="AQ208" i="1" s="1"/>
  <c r="AO224" i="1"/>
  <c r="AQ224" i="1" s="1"/>
  <c r="AO247" i="1"/>
  <c r="AQ247" i="1" s="1"/>
  <c r="AO264" i="1"/>
  <c r="AQ264" i="1" s="1"/>
  <c r="AO304" i="1"/>
  <c r="AQ304" i="1" s="1"/>
  <c r="AO320" i="1"/>
  <c r="AQ320" i="1" s="1"/>
  <c r="AO344" i="1"/>
  <c r="AQ344" i="1" s="1"/>
  <c r="AO368" i="1"/>
  <c r="AQ368" i="1" s="1"/>
  <c r="AO391" i="1"/>
  <c r="AQ391" i="1" s="1"/>
  <c r="AO408" i="1"/>
  <c r="AQ408" i="1" s="1"/>
  <c r="AO432" i="1"/>
  <c r="AQ432" i="1" s="1"/>
  <c r="AL53" i="1"/>
  <c r="AO53" i="1" s="1"/>
  <c r="AQ53" i="1" s="1"/>
  <c r="AL307" i="1"/>
  <c r="AO307" i="1" s="1"/>
  <c r="AQ307" i="1" s="1"/>
  <c r="AO199" i="1"/>
  <c r="AO231" i="1"/>
  <c r="AQ231" i="1" s="1"/>
  <c r="AO248" i="1"/>
  <c r="AQ248" i="1" s="1"/>
  <c r="AO272" i="1"/>
  <c r="AQ272" i="1" s="1"/>
  <c r="AO288" i="1"/>
  <c r="AQ288" i="1" s="1"/>
  <c r="AO311" i="1"/>
  <c r="AQ311" i="1" s="1"/>
  <c r="AO327" i="1"/>
  <c r="AQ327" i="1" s="1"/>
  <c r="AO352" i="1"/>
  <c r="AQ352" i="1" s="1"/>
  <c r="AO375" i="1"/>
  <c r="AQ375" i="1" s="1"/>
  <c r="AO392" i="1"/>
  <c r="AQ392" i="1" s="1"/>
  <c r="AO416" i="1"/>
  <c r="AQ416" i="1" s="1"/>
  <c r="AO439" i="1"/>
  <c r="AQ439" i="1" s="1"/>
  <c r="AL261" i="1"/>
  <c r="AO261" i="1" s="1"/>
  <c r="AQ261" i="1" s="1"/>
  <c r="AL269" i="1"/>
  <c r="AO269" i="1" s="1"/>
  <c r="AQ269" i="1" s="1"/>
  <c r="AL277" i="1"/>
  <c r="AO277" i="1" s="1"/>
  <c r="AQ277" i="1" s="1"/>
  <c r="AL285" i="1"/>
  <c r="AO285" i="1" s="1"/>
  <c r="AQ285" i="1" s="1"/>
  <c r="AL293" i="1"/>
  <c r="AO293" i="1" s="1"/>
  <c r="AQ293" i="1" s="1"/>
  <c r="AL301" i="1"/>
  <c r="AO301" i="1" s="1"/>
  <c r="AQ301" i="1" s="1"/>
  <c r="AL309" i="1"/>
  <c r="AO309" i="1" s="1"/>
  <c r="AQ309" i="1" s="1"/>
  <c r="AL313" i="1"/>
  <c r="AO313" i="1" s="1"/>
  <c r="AQ313" i="1" s="1"/>
  <c r="AL321" i="1"/>
  <c r="AO321" i="1" s="1"/>
  <c r="AQ321" i="1" s="1"/>
  <c r="AL330" i="1"/>
  <c r="AO330" i="1" s="1"/>
  <c r="AQ330" i="1" s="1"/>
  <c r="AL338" i="1"/>
  <c r="AO338" i="1" s="1"/>
  <c r="AQ338" i="1" s="1"/>
  <c r="AL346" i="1"/>
  <c r="AO346" i="1" s="1"/>
  <c r="AQ346" i="1" s="1"/>
  <c r="AL354" i="1"/>
  <c r="AO354" i="1" s="1"/>
  <c r="AQ354" i="1" s="1"/>
  <c r="AL358" i="1"/>
  <c r="AO358" i="1" s="1"/>
  <c r="AQ358" i="1" s="1"/>
  <c r="AL366" i="1"/>
  <c r="AO366" i="1" s="1"/>
  <c r="AQ366" i="1" s="1"/>
  <c r="AL374" i="1"/>
  <c r="AO374" i="1" s="1"/>
  <c r="AQ374" i="1" s="1"/>
  <c r="AL390" i="1"/>
  <c r="AO390" i="1" s="1"/>
  <c r="AQ390" i="1" s="1"/>
  <c r="AL442" i="1"/>
  <c r="AO442" i="1" s="1"/>
  <c r="AQ442" i="1" s="1"/>
  <c r="AL265" i="1"/>
  <c r="AO265" i="1" s="1"/>
  <c r="AQ265" i="1" s="1"/>
  <c r="AL273" i="1"/>
  <c r="AO273" i="1" s="1"/>
  <c r="AQ273" i="1" s="1"/>
  <c r="AL281" i="1"/>
  <c r="AO281" i="1" s="1"/>
  <c r="AQ281" i="1" s="1"/>
  <c r="AL289" i="1"/>
  <c r="AO289" i="1" s="1"/>
  <c r="AQ289" i="1" s="1"/>
  <c r="AL297" i="1"/>
  <c r="AO297" i="1" s="1"/>
  <c r="AQ297" i="1" s="1"/>
  <c r="AL305" i="1"/>
  <c r="AO305" i="1" s="1"/>
  <c r="AQ305" i="1" s="1"/>
  <c r="AL317" i="1"/>
  <c r="AO317" i="1" s="1"/>
  <c r="AQ317" i="1" s="1"/>
  <c r="AL325" i="1"/>
  <c r="AO325" i="1" s="1"/>
  <c r="AQ325" i="1" s="1"/>
  <c r="AL334" i="1"/>
  <c r="AO334" i="1" s="1"/>
  <c r="AQ334" i="1" s="1"/>
  <c r="AL342" i="1"/>
  <c r="AO342" i="1" s="1"/>
  <c r="AQ342" i="1" s="1"/>
  <c r="AL350" i="1"/>
  <c r="AO350" i="1" s="1"/>
  <c r="AQ350" i="1" s="1"/>
  <c r="AL362" i="1"/>
  <c r="AO362" i="1" s="1"/>
  <c r="AQ362" i="1" s="1"/>
  <c r="AL370" i="1"/>
  <c r="AO370" i="1" s="1"/>
  <c r="AQ370" i="1" s="1"/>
  <c r="AL378" i="1"/>
  <c r="AO378" i="1" s="1"/>
  <c r="AQ378" i="1" s="1"/>
  <c r="AL382" i="1"/>
  <c r="AO382" i="1" s="1"/>
  <c r="AQ382" i="1" s="1"/>
  <c r="AL386" i="1"/>
  <c r="AO386" i="1" s="1"/>
  <c r="AQ386" i="1" s="1"/>
  <c r="AL394" i="1"/>
  <c r="AO394" i="1" s="1"/>
  <c r="AQ394" i="1" s="1"/>
  <c r="AL398" i="1"/>
  <c r="AO398" i="1" s="1"/>
  <c r="AQ398" i="1" s="1"/>
  <c r="AL402" i="1"/>
  <c r="AO402" i="1" s="1"/>
  <c r="AQ402" i="1" s="1"/>
  <c r="AL406" i="1"/>
  <c r="AO406" i="1" s="1"/>
  <c r="AQ406" i="1" s="1"/>
  <c r="AL410" i="1"/>
  <c r="AO410" i="1" s="1"/>
  <c r="AQ410" i="1" s="1"/>
  <c r="AL414" i="1"/>
  <c r="AO414" i="1" s="1"/>
  <c r="AQ414" i="1" s="1"/>
  <c r="AL418" i="1"/>
  <c r="AO418" i="1" s="1"/>
  <c r="AQ418" i="1" s="1"/>
  <c r="AL422" i="1"/>
  <c r="AO422" i="1" s="1"/>
  <c r="AQ422" i="1" s="1"/>
  <c r="AL426" i="1"/>
  <c r="AO426" i="1" s="1"/>
  <c r="AQ426" i="1" s="1"/>
  <c r="AL430" i="1"/>
  <c r="AO430" i="1" s="1"/>
  <c r="AQ430" i="1" s="1"/>
  <c r="AL434" i="1"/>
  <c r="AO434" i="1" s="1"/>
  <c r="AQ434" i="1" s="1"/>
  <c r="AL438" i="1"/>
  <c r="AO438" i="1" s="1"/>
  <c r="AQ438" i="1" s="1"/>
  <c r="AL446" i="1"/>
  <c r="AO446" i="1" s="1"/>
  <c r="AQ446" i="1" s="1"/>
  <c r="AL186" i="1"/>
  <c r="AO186" i="1" s="1"/>
  <c r="AQ186" i="1" s="1"/>
  <c r="AL190" i="1"/>
  <c r="AO190" i="1" s="1"/>
  <c r="AQ190" i="1" s="1"/>
  <c r="AL194" i="1"/>
  <c r="AO194" i="1" s="1"/>
  <c r="AQ194" i="1" s="1"/>
  <c r="AL198" i="1"/>
  <c r="AO198" i="1" s="1"/>
  <c r="AQ198" i="1" s="1"/>
  <c r="AL202" i="1"/>
  <c r="AO202" i="1" s="1"/>
  <c r="AQ202" i="1" s="1"/>
  <c r="AL206" i="1"/>
  <c r="AO206" i="1" s="1"/>
  <c r="AQ206" i="1" s="1"/>
  <c r="AL210" i="1"/>
  <c r="AO210" i="1" s="1"/>
  <c r="AQ210" i="1" s="1"/>
  <c r="AL214" i="1"/>
  <c r="AO214" i="1" s="1"/>
  <c r="AQ214" i="1" s="1"/>
  <c r="AL218" i="1"/>
  <c r="AO218" i="1" s="1"/>
  <c r="AQ218" i="1" s="1"/>
  <c r="AL222" i="1"/>
  <c r="AO222" i="1" s="1"/>
  <c r="AQ222" i="1" s="1"/>
  <c r="AL226" i="1"/>
  <c r="AO226" i="1" s="1"/>
  <c r="AQ226" i="1" s="1"/>
  <c r="AL230" i="1"/>
  <c r="AO230" i="1" s="1"/>
  <c r="AQ230" i="1" s="1"/>
  <c r="AL234" i="1"/>
  <c r="AO234" i="1" s="1"/>
  <c r="AQ234" i="1" s="1"/>
  <c r="AL238" i="1"/>
  <c r="AO238" i="1" s="1"/>
  <c r="AQ238" i="1" s="1"/>
  <c r="AL242" i="1"/>
  <c r="AO242" i="1" s="1"/>
  <c r="AQ242" i="1" s="1"/>
  <c r="AL246" i="1"/>
  <c r="AO246" i="1" s="1"/>
  <c r="AQ246" i="1" s="1"/>
  <c r="AL250" i="1"/>
  <c r="AO250" i="1" s="1"/>
  <c r="AQ250" i="1" s="1"/>
  <c r="AL254" i="1"/>
  <c r="AO254" i="1" s="1"/>
  <c r="AQ254" i="1" s="1"/>
  <c r="AL258" i="1"/>
  <c r="AO258" i="1" s="1"/>
  <c r="AQ258" i="1" s="1"/>
  <c r="AL20" i="1"/>
  <c r="AO20" i="1" s="1"/>
  <c r="AQ20" i="1" s="1"/>
  <c r="AL43" i="1"/>
  <c r="AO43" i="1" s="1"/>
  <c r="AQ43" i="1" s="1"/>
  <c r="AL50" i="1"/>
  <c r="AO50" i="1" s="1"/>
  <c r="AQ50" i="1" s="1"/>
  <c r="AL75" i="1"/>
  <c r="AO75" i="1" s="1"/>
  <c r="AQ75" i="1" s="1"/>
  <c r="AL88" i="1"/>
  <c r="AO88" i="1" s="1"/>
  <c r="AQ88" i="1" s="1"/>
  <c r="AL117" i="1"/>
  <c r="AO117" i="1" s="1"/>
  <c r="AQ117" i="1" s="1"/>
  <c r="AL121" i="1"/>
  <c r="AO121" i="1" s="1"/>
  <c r="AQ121" i="1" s="1"/>
  <c r="AL125" i="1"/>
  <c r="AO125" i="1" s="1"/>
  <c r="AQ125" i="1" s="1"/>
  <c r="AL129" i="1"/>
  <c r="AO129" i="1" s="1"/>
  <c r="AQ129" i="1" s="1"/>
  <c r="AL133" i="1"/>
  <c r="AO133" i="1" s="1"/>
  <c r="AQ133" i="1" s="1"/>
  <c r="AL137" i="1"/>
  <c r="AO137" i="1" s="1"/>
  <c r="AQ137" i="1" s="1"/>
  <c r="AL141" i="1"/>
  <c r="AO141" i="1" s="1"/>
  <c r="AQ141" i="1" s="1"/>
  <c r="AL145" i="1"/>
  <c r="AO145" i="1" s="1"/>
  <c r="AQ145" i="1" s="1"/>
  <c r="AL149" i="1"/>
  <c r="AO149" i="1" s="1"/>
  <c r="AQ149" i="1" s="1"/>
  <c r="AL152" i="1"/>
  <c r="AO152" i="1" s="1"/>
  <c r="AQ152" i="1" s="1"/>
  <c r="AL115" i="1"/>
  <c r="AO115" i="1" s="1"/>
  <c r="AQ115" i="1" s="1"/>
  <c r="AL163" i="1"/>
  <c r="AO163" i="1" s="1"/>
  <c r="AQ163" i="1" s="1"/>
  <c r="AL171" i="1"/>
  <c r="AO171" i="1" s="1"/>
  <c r="AQ171" i="1" s="1"/>
  <c r="AL179" i="1"/>
  <c r="AO179" i="1" s="1"/>
  <c r="AQ179" i="1" s="1"/>
  <c r="AL182" i="1"/>
  <c r="AO182" i="1" s="1"/>
  <c r="AQ182" i="1" s="1"/>
  <c r="AL6" i="1"/>
  <c r="AO6" i="1" s="1"/>
  <c r="AQ6" i="1" s="1"/>
  <c r="AL10" i="1"/>
  <c r="AO10" i="1" s="1"/>
  <c r="AQ10" i="1" s="1"/>
  <c r="AL15" i="1"/>
  <c r="AO15" i="1" s="1"/>
  <c r="AQ15" i="1" s="1"/>
  <c r="AL26" i="1"/>
  <c r="AO26" i="1" s="1"/>
  <c r="AQ26" i="1" s="1"/>
  <c r="AL30" i="1"/>
  <c r="AO30" i="1" s="1"/>
  <c r="AQ30" i="1" s="1"/>
  <c r="AL35" i="1"/>
  <c r="AO35" i="1" s="1"/>
  <c r="AQ35" i="1" s="1"/>
  <c r="AL40" i="1"/>
  <c r="AO40" i="1" s="1"/>
  <c r="AQ40" i="1" s="1"/>
  <c r="AL46" i="1"/>
  <c r="AO46" i="1" s="1"/>
  <c r="AQ46" i="1" s="1"/>
  <c r="AL54" i="1"/>
  <c r="AO54" i="1" s="1"/>
  <c r="AQ54" i="1" s="1"/>
  <c r="AL63" i="1"/>
  <c r="AO63" i="1" s="1"/>
  <c r="AQ63" i="1" s="1"/>
  <c r="AL68" i="1"/>
  <c r="AO68" i="1" s="1"/>
  <c r="AQ68" i="1" s="1"/>
  <c r="AL72" i="1"/>
  <c r="AO72" i="1" s="1"/>
  <c r="AQ72" i="1" s="1"/>
  <c r="AL82" i="1"/>
  <c r="AO82" i="1" s="1"/>
  <c r="AQ82" i="1" s="1"/>
  <c r="AL90" i="1"/>
  <c r="AO90" i="1" s="1"/>
  <c r="AQ90" i="1" s="1"/>
  <c r="AL94" i="1"/>
  <c r="AO94" i="1" s="1"/>
  <c r="AQ94" i="1" s="1"/>
  <c r="AL100" i="1"/>
  <c r="AO100" i="1" s="1"/>
  <c r="AQ100" i="1" s="1"/>
  <c r="AL106" i="1"/>
  <c r="AO106" i="1" s="1"/>
  <c r="AQ106" i="1" s="1"/>
  <c r="AL112" i="1"/>
  <c r="AO112" i="1" s="1"/>
  <c r="AQ112" i="1" s="1"/>
  <c r="AO21" i="1"/>
  <c r="AQ21" i="1" s="1"/>
  <c r="AO167" i="1"/>
  <c r="AQ167" i="1" s="1"/>
  <c r="AO175" i="1"/>
  <c r="AQ175" i="1" s="1"/>
  <c r="AO275" i="1"/>
  <c r="AQ275" i="1" s="1"/>
  <c r="AO57" i="1"/>
  <c r="AQ57" i="1" s="1"/>
  <c r="AO77" i="1"/>
  <c r="AQ77" i="1" s="1"/>
  <c r="AO101" i="1"/>
  <c r="AQ101" i="1" s="1"/>
  <c r="AO159" i="1"/>
  <c r="AQ159" i="1" s="1"/>
  <c r="AL262" i="1"/>
  <c r="AL270" i="1"/>
  <c r="AO270" i="1" s="1"/>
  <c r="AQ270" i="1" s="1"/>
  <c r="AL274" i="1"/>
  <c r="AO274" i="1" s="1"/>
  <c r="AQ274" i="1" s="1"/>
  <c r="AL282" i="1"/>
  <c r="AO282" i="1" s="1"/>
  <c r="AQ282" i="1" s="1"/>
  <c r="AL290" i="1"/>
  <c r="AO290" i="1" s="1"/>
  <c r="AQ290" i="1" s="1"/>
  <c r="AL298" i="1"/>
  <c r="AO298" i="1" s="1"/>
  <c r="AQ298" i="1" s="1"/>
  <c r="AL306" i="1"/>
  <c r="AO306" i="1" s="1"/>
  <c r="AQ306" i="1" s="1"/>
  <c r="AL314" i="1"/>
  <c r="AO314" i="1" s="1"/>
  <c r="AQ314" i="1" s="1"/>
  <c r="AL322" i="1"/>
  <c r="AO322" i="1" s="1"/>
  <c r="AQ322" i="1" s="1"/>
  <c r="AL122" i="1"/>
  <c r="AO122" i="1" s="1"/>
  <c r="AQ122" i="1" s="1"/>
  <c r="AL131" i="1"/>
  <c r="AO131" i="1" s="1"/>
  <c r="AQ131" i="1" s="1"/>
  <c r="AL259" i="1"/>
  <c r="AO259" i="1" s="1"/>
  <c r="AQ259" i="1" s="1"/>
  <c r="AL291" i="1"/>
  <c r="AO291" i="1" s="1"/>
  <c r="AQ291" i="1" s="1"/>
  <c r="AO7" i="1"/>
  <c r="AQ7" i="1" s="1"/>
  <c r="AO23" i="1"/>
  <c r="AQ23" i="1" s="1"/>
  <c r="AO31" i="1"/>
  <c r="AQ31" i="1" s="1"/>
  <c r="AO47" i="1"/>
  <c r="AQ47" i="1" s="1"/>
  <c r="AO55" i="1"/>
  <c r="AQ55" i="1" s="1"/>
  <c r="AO83" i="1"/>
  <c r="AQ83" i="1" s="1"/>
  <c r="AO91" i="1"/>
  <c r="AQ91" i="1" s="1"/>
  <c r="AO95" i="1"/>
  <c r="AQ95" i="1" s="1"/>
  <c r="AO103" i="1"/>
  <c r="AQ103" i="1" s="1"/>
  <c r="AO107" i="1"/>
  <c r="AQ107" i="1" s="1"/>
  <c r="AO139" i="1"/>
  <c r="AQ139" i="1" s="1"/>
  <c r="AO187" i="1"/>
  <c r="AQ187" i="1" s="1"/>
  <c r="AO195" i="1"/>
  <c r="AQ195" i="1" s="1"/>
  <c r="AO203" i="1"/>
  <c r="AQ203" i="1" s="1"/>
  <c r="AO211" i="1"/>
  <c r="AQ211" i="1" s="1"/>
  <c r="AO219" i="1"/>
  <c r="AQ219" i="1" s="1"/>
  <c r="AO227" i="1"/>
  <c r="AQ227" i="1" s="1"/>
  <c r="AO251" i="1"/>
  <c r="AQ251" i="1" s="1"/>
  <c r="AO267" i="1"/>
  <c r="AQ267" i="1" s="1"/>
  <c r="AO283" i="1"/>
  <c r="AQ283" i="1" s="1"/>
  <c r="AO299" i="1"/>
  <c r="AQ299" i="1" s="1"/>
  <c r="AO315" i="1"/>
  <c r="AQ315" i="1" s="1"/>
  <c r="AO323" i="1"/>
  <c r="AQ323" i="1" s="1"/>
  <c r="AO331" i="1"/>
  <c r="AQ331" i="1" s="1"/>
  <c r="AO339" i="1"/>
  <c r="AQ339" i="1" s="1"/>
  <c r="AO347" i="1"/>
  <c r="AQ347" i="1" s="1"/>
  <c r="AO355" i="1"/>
  <c r="AQ355" i="1" s="1"/>
  <c r="AO363" i="1"/>
  <c r="AQ363" i="1" s="1"/>
  <c r="AO371" i="1"/>
  <c r="AQ371" i="1" s="1"/>
  <c r="AO387" i="1"/>
  <c r="AQ387" i="1" s="1"/>
  <c r="AO395" i="1"/>
  <c r="AQ395" i="1" s="1"/>
  <c r="AO403" i="1"/>
  <c r="AQ403" i="1" s="1"/>
  <c r="AO411" i="1"/>
  <c r="AQ411" i="1" s="1"/>
  <c r="AO419" i="1"/>
  <c r="AQ419" i="1" s="1"/>
  <c r="AO427" i="1"/>
  <c r="AQ427" i="1" s="1"/>
  <c r="AO435" i="1"/>
  <c r="AQ435" i="1" s="1"/>
  <c r="AO443" i="1"/>
  <c r="AQ443" i="1" s="1"/>
  <c r="AL266" i="1"/>
  <c r="AO266" i="1" s="1"/>
  <c r="AQ266" i="1" s="1"/>
  <c r="AL278" i="1"/>
  <c r="AO278" i="1" s="1"/>
  <c r="AQ278" i="1" s="1"/>
  <c r="AL286" i="1"/>
  <c r="AO286" i="1" s="1"/>
  <c r="AQ286" i="1" s="1"/>
  <c r="AL294" i="1"/>
  <c r="AO294" i="1" s="1"/>
  <c r="AQ294" i="1" s="1"/>
  <c r="AL302" i="1"/>
  <c r="AO302" i="1" s="1"/>
  <c r="AQ302" i="1" s="1"/>
  <c r="AL310" i="1"/>
  <c r="AO310" i="1" s="1"/>
  <c r="AQ310" i="1" s="1"/>
  <c r="AL318" i="1"/>
  <c r="AO318" i="1" s="1"/>
  <c r="AQ318" i="1" s="1"/>
  <c r="AL326" i="1"/>
  <c r="AO326" i="1" s="1"/>
  <c r="AQ326" i="1" s="1"/>
  <c r="AL118" i="1"/>
  <c r="AO118" i="1" s="1"/>
  <c r="AQ118" i="1" s="1"/>
  <c r="AL126" i="1"/>
  <c r="AO126" i="1" s="1"/>
  <c r="AQ126" i="1" s="1"/>
  <c r="AL130" i="1"/>
  <c r="AO130" i="1" s="1"/>
  <c r="AQ130" i="1" s="1"/>
  <c r="AL134" i="1"/>
  <c r="AO134" i="1" s="1"/>
  <c r="AQ134" i="1" s="1"/>
  <c r="AL138" i="1"/>
  <c r="AO138" i="1" s="1"/>
  <c r="AQ138" i="1" s="1"/>
  <c r="AL142" i="1"/>
  <c r="AO142" i="1" s="1"/>
  <c r="AQ142" i="1" s="1"/>
  <c r="AL146" i="1"/>
  <c r="AO146" i="1" s="1"/>
  <c r="AQ146" i="1" s="1"/>
  <c r="AL114" i="1"/>
  <c r="AO114" i="1" s="1"/>
  <c r="AQ114" i="1" s="1"/>
  <c r="AL153" i="1"/>
  <c r="AO153" i="1" s="1"/>
  <c r="AQ153" i="1" s="1"/>
  <c r="AL113" i="1"/>
  <c r="AO113" i="1" s="1"/>
  <c r="AQ113" i="1" s="1"/>
  <c r="AO22" i="1"/>
  <c r="AQ22" i="1" s="1"/>
  <c r="AO58" i="1"/>
  <c r="AQ58" i="1" s="1"/>
  <c r="AO78" i="1"/>
  <c r="AQ78" i="1" s="1"/>
  <c r="AO102" i="1"/>
  <c r="AQ102" i="1" s="1"/>
  <c r="AO160" i="1"/>
  <c r="AQ160" i="1" s="1"/>
  <c r="AO168" i="1"/>
  <c r="AQ168" i="1" s="1"/>
  <c r="AO176" i="1"/>
  <c r="AQ176" i="1" s="1"/>
  <c r="AO328" i="1"/>
  <c r="AQ328" i="1" s="1"/>
  <c r="AL150" i="1"/>
  <c r="AO150" i="1" s="1"/>
  <c r="AQ150" i="1" s="1"/>
  <c r="AL154" i="1"/>
  <c r="AO154" i="1" s="1"/>
  <c r="AQ154" i="1" s="1"/>
  <c r="AL157" i="1"/>
  <c r="AO157" i="1" s="1"/>
  <c r="AQ157" i="1" s="1"/>
  <c r="AL161" i="1"/>
  <c r="AO161" i="1" s="1"/>
  <c r="AQ161" i="1" s="1"/>
  <c r="AL165" i="1"/>
  <c r="AO165" i="1" s="1"/>
  <c r="AQ165" i="1" s="1"/>
  <c r="AL169" i="1"/>
  <c r="AO169" i="1" s="1"/>
  <c r="AQ169" i="1" s="1"/>
  <c r="AL173" i="1"/>
  <c r="AO173" i="1" s="1"/>
  <c r="AQ173" i="1" s="1"/>
  <c r="AL177" i="1"/>
  <c r="AO177" i="1" s="1"/>
  <c r="AQ177" i="1" s="1"/>
  <c r="AL181" i="1"/>
  <c r="AO181" i="1" s="1"/>
  <c r="AQ181" i="1" s="1"/>
  <c r="AL110" i="1"/>
  <c r="AO110" i="1" s="1"/>
  <c r="AQ110" i="1" s="1"/>
  <c r="AO11" i="1"/>
  <c r="AQ11" i="1" s="1"/>
  <c r="AO27" i="1"/>
  <c r="AQ27" i="1" s="1"/>
  <c r="AO51" i="1"/>
  <c r="AQ51" i="1" s="1"/>
  <c r="AO59" i="1"/>
  <c r="AQ59" i="1" s="1"/>
  <c r="AO79" i="1"/>
  <c r="AQ79" i="1" s="1"/>
  <c r="AO379" i="1"/>
  <c r="AQ379" i="1" s="1"/>
  <c r="AL329" i="1"/>
  <c r="AO329" i="1" s="1"/>
  <c r="AQ329" i="1" s="1"/>
  <c r="AL333" i="1"/>
  <c r="AO333" i="1" s="1"/>
  <c r="AQ333" i="1" s="1"/>
  <c r="AL337" i="1"/>
  <c r="AO337" i="1" s="1"/>
  <c r="AQ337" i="1" s="1"/>
  <c r="AL341" i="1"/>
  <c r="AO341" i="1" s="1"/>
  <c r="AQ341" i="1" s="1"/>
  <c r="AL345" i="1"/>
  <c r="AO345" i="1" s="1"/>
  <c r="AQ345" i="1" s="1"/>
  <c r="AL349" i="1"/>
  <c r="AO349" i="1" s="1"/>
  <c r="AQ349" i="1" s="1"/>
  <c r="AL353" i="1"/>
  <c r="AO353" i="1" s="1"/>
  <c r="AQ353" i="1" s="1"/>
  <c r="AL357" i="1"/>
  <c r="AO357" i="1" s="1"/>
  <c r="AQ357" i="1" s="1"/>
  <c r="AL361" i="1"/>
  <c r="AO361" i="1" s="1"/>
  <c r="AQ361" i="1" s="1"/>
  <c r="AL365" i="1"/>
  <c r="AO365" i="1" s="1"/>
  <c r="AQ365" i="1" s="1"/>
  <c r="AL369" i="1"/>
  <c r="AO369" i="1" s="1"/>
  <c r="AQ369" i="1" s="1"/>
  <c r="AL373" i="1"/>
  <c r="AO373" i="1" s="1"/>
  <c r="AQ373" i="1" s="1"/>
  <c r="AL377" i="1"/>
  <c r="AO377" i="1" s="1"/>
  <c r="AQ377" i="1" s="1"/>
  <c r="AL381" i="1"/>
  <c r="AO381" i="1" s="1"/>
  <c r="AQ381" i="1" s="1"/>
  <c r="AL385" i="1"/>
  <c r="AO385" i="1" s="1"/>
  <c r="AQ385" i="1" s="1"/>
  <c r="AL389" i="1"/>
  <c r="AO389" i="1" s="1"/>
  <c r="AQ389" i="1" s="1"/>
  <c r="AL393" i="1"/>
  <c r="AO393" i="1" s="1"/>
  <c r="AQ393" i="1" s="1"/>
  <c r="AL397" i="1"/>
  <c r="AO397" i="1" s="1"/>
  <c r="AQ397" i="1" s="1"/>
  <c r="AL401" i="1"/>
  <c r="AO401" i="1" s="1"/>
  <c r="AQ401" i="1" s="1"/>
  <c r="AL405" i="1"/>
  <c r="AO405" i="1" s="1"/>
  <c r="AQ405" i="1" s="1"/>
  <c r="AL409" i="1"/>
  <c r="AO409" i="1" s="1"/>
  <c r="AQ409" i="1" s="1"/>
  <c r="AL413" i="1"/>
  <c r="AO413" i="1" s="1"/>
  <c r="AQ413" i="1" s="1"/>
  <c r="AL417" i="1"/>
  <c r="AO417" i="1" s="1"/>
  <c r="AQ417" i="1" s="1"/>
  <c r="AL421" i="1"/>
  <c r="AO421" i="1" s="1"/>
  <c r="AQ421" i="1" s="1"/>
  <c r="AL425" i="1"/>
  <c r="AO425" i="1" s="1"/>
  <c r="AQ425" i="1" s="1"/>
  <c r="AL429" i="1"/>
  <c r="AO429" i="1" s="1"/>
  <c r="AQ429" i="1" s="1"/>
  <c r="AL433" i="1"/>
  <c r="AO433" i="1" s="1"/>
  <c r="AQ433" i="1" s="1"/>
  <c r="AL437" i="1"/>
  <c r="AO437" i="1" s="1"/>
  <c r="AQ437" i="1" s="1"/>
  <c r="AL441" i="1"/>
  <c r="AO441" i="1" s="1"/>
  <c r="AQ441" i="1" s="1"/>
  <c r="AL445" i="1"/>
  <c r="AO445" i="1" s="1"/>
  <c r="AQ445" i="1" s="1"/>
  <c r="AL185" i="1"/>
  <c r="AO185" i="1" s="1"/>
  <c r="AQ185" i="1" s="1"/>
  <c r="AL189" i="1"/>
  <c r="AO189" i="1" s="1"/>
  <c r="AQ189" i="1" s="1"/>
  <c r="AL193" i="1"/>
  <c r="AO193" i="1" s="1"/>
  <c r="AQ193" i="1" s="1"/>
  <c r="AL197" i="1"/>
  <c r="AO197" i="1" s="1"/>
  <c r="AQ197" i="1" s="1"/>
  <c r="AL201" i="1"/>
  <c r="AO201" i="1" s="1"/>
  <c r="AQ201" i="1" s="1"/>
  <c r="AL205" i="1"/>
  <c r="AO205" i="1" s="1"/>
  <c r="AQ205" i="1" s="1"/>
  <c r="AL209" i="1"/>
  <c r="AO209" i="1" s="1"/>
  <c r="AQ209" i="1" s="1"/>
  <c r="AL213" i="1"/>
  <c r="AO213" i="1" s="1"/>
  <c r="AQ213" i="1" s="1"/>
  <c r="AL217" i="1"/>
  <c r="AO217" i="1" s="1"/>
  <c r="AQ217" i="1" s="1"/>
  <c r="AL221" i="1"/>
  <c r="AO221" i="1" s="1"/>
  <c r="AQ221" i="1" s="1"/>
  <c r="AL225" i="1"/>
  <c r="AO225" i="1" s="1"/>
  <c r="AQ225" i="1" s="1"/>
  <c r="AL229" i="1"/>
  <c r="AO229" i="1" s="1"/>
  <c r="AQ229" i="1" s="1"/>
  <c r="AL233" i="1"/>
  <c r="AO233" i="1" s="1"/>
  <c r="AQ233" i="1" s="1"/>
  <c r="AL237" i="1"/>
  <c r="AO237" i="1" s="1"/>
  <c r="AQ237" i="1" s="1"/>
  <c r="AL241" i="1"/>
  <c r="AO241" i="1" s="1"/>
  <c r="AQ241" i="1" s="1"/>
  <c r="AL245" i="1"/>
  <c r="AO245" i="1" s="1"/>
  <c r="AQ245" i="1" s="1"/>
  <c r="AL249" i="1"/>
  <c r="AO249" i="1" s="1"/>
  <c r="AQ249" i="1" s="1"/>
  <c r="AL253" i="1"/>
  <c r="AO253" i="1" s="1"/>
  <c r="AQ253" i="1" s="1"/>
  <c r="AL257" i="1"/>
  <c r="AO257" i="1" s="1"/>
  <c r="AQ257" i="1" s="1"/>
  <c r="AL158" i="1"/>
  <c r="AO158" i="1" s="1"/>
  <c r="AQ158" i="1" s="1"/>
  <c r="AL162" i="1"/>
  <c r="AO162" i="1" s="1"/>
  <c r="AQ162" i="1" s="1"/>
  <c r="AL166" i="1"/>
  <c r="AO166" i="1" s="1"/>
  <c r="AQ166" i="1" s="1"/>
  <c r="AL170" i="1"/>
  <c r="AO170" i="1" s="1"/>
  <c r="AQ170" i="1" s="1"/>
  <c r="AL174" i="1"/>
  <c r="AO174" i="1" s="1"/>
  <c r="AQ174" i="1" s="1"/>
  <c r="AL178" i="1"/>
  <c r="AO178" i="1" s="1"/>
  <c r="AQ178" i="1" s="1"/>
  <c r="AL109" i="1"/>
  <c r="AO109" i="1" s="1"/>
  <c r="AQ109" i="1" s="1"/>
  <c r="AO4" i="1"/>
  <c r="AQ4" i="1" s="1"/>
  <c r="AO8" i="1"/>
  <c r="AQ8" i="1" s="1"/>
  <c r="AO12" i="1"/>
  <c r="AQ12" i="1" s="1"/>
  <c r="AO16" i="1"/>
  <c r="AQ16" i="1" s="1"/>
  <c r="AO24" i="1"/>
  <c r="AQ24" i="1" s="1"/>
  <c r="AO28" i="1"/>
  <c r="AQ28" i="1" s="1"/>
  <c r="AO32" i="1"/>
  <c r="AQ32" i="1" s="1"/>
  <c r="AO36" i="1"/>
  <c r="AQ36" i="1" s="1"/>
  <c r="AO44" i="1"/>
  <c r="AQ44" i="1" s="1"/>
  <c r="AO48" i="1"/>
  <c r="AQ48" i="1" s="1"/>
  <c r="AO52" i="1"/>
  <c r="AQ52" i="1" s="1"/>
  <c r="AO56" i="1"/>
  <c r="AQ56" i="1" s="1"/>
  <c r="AO60" i="1"/>
  <c r="AQ60" i="1" s="1"/>
  <c r="AO64" i="1"/>
  <c r="AQ64" i="1" s="1"/>
  <c r="AO76" i="1"/>
  <c r="AQ76" i="1" s="1"/>
  <c r="AO80" i="1"/>
  <c r="AQ80" i="1" s="1"/>
  <c r="AO84" i="1"/>
  <c r="AQ84" i="1" s="1"/>
  <c r="AO92" i="1"/>
  <c r="AQ92" i="1" s="1"/>
  <c r="AO96" i="1"/>
  <c r="AQ96" i="1" s="1"/>
  <c r="AO104" i="1"/>
  <c r="AQ104" i="1" s="1"/>
  <c r="AO108" i="1"/>
  <c r="AQ108" i="1" s="1"/>
  <c r="AO124" i="1"/>
  <c r="AQ124" i="1" s="1"/>
  <c r="AO132" i="1"/>
  <c r="AQ132" i="1" s="1"/>
  <c r="AO140" i="1"/>
  <c r="AQ140" i="1" s="1"/>
  <c r="AO164" i="1"/>
  <c r="AQ164" i="1" s="1"/>
  <c r="AO172" i="1"/>
  <c r="AQ172" i="1" s="1"/>
  <c r="AO180" i="1"/>
  <c r="AQ180" i="1" s="1"/>
  <c r="AO196" i="1"/>
  <c r="AQ196" i="1" s="1"/>
  <c r="AO204" i="1"/>
  <c r="AQ204" i="1" s="1"/>
  <c r="AO220" i="1"/>
  <c r="AQ220" i="1" s="1"/>
  <c r="AO228" i="1"/>
  <c r="AQ228" i="1" s="1"/>
  <c r="AO252" i="1"/>
  <c r="AQ252" i="1" s="1"/>
  <c r="AO260" i="1"/>
  <c r="AQ260" i="1" s="1"/>
  <c r="AO268" i="1"/>
  <c r="AQ268" i="1" s="1"/>
  <c r="AO276" i="1"/>
  <c r="AQ276" i="1" s="1"/>
  <c r="AO284" i="1"/>
  <c r="AQ284" i="1" s="1"/>
  <c r="AO292" i="1"/>
  <c r="AQ292" i="1" s="1"/>
  <c r="AO300" i="1"/>
  <c r="AQ300" i="1" s="1"/>
  <c r="AO308" i="1"/>
  <c r="AQ308" i="1" s="1"/>
  <c r="AO316" i="1"/>
  <c r="AQ316" i="1" s="1"/>
  <c r="AO324" i="1"/>
  <c r="AQ324" i="1" s="1"/>
  <c r="AO332" i="1"/>
  <c r="AQ332" i="1" s="1"/>
  <c r="AO340" i="1"/>
  <c r="AQ340" i="1" s="1"/>
  <c r="AO348" i="1"/>
  <c r="AQ348" i="1" s="1"/>
  <c r="AO356" i="1"/>
  <c r="AQ356" i="1" s="1"/>
  <c r="AO364" i="1"/>
  <c r="AQ364" i="1" s="1"/>
  <c r="AO372" i="1"/>
  <c r="AQ372" i="1" s="1"/>
  <c r="AO380" i="1"/>
  <c r="AQ380" i="1" s="1"/>
  <c r="AO388" i="1"/>
  <c r="AQ388" i="1" s="1"/>
  <c r="AO396" i="1"/>
  <c r="AQ396" i="1" s="1"/>
  <c r="AO404" i="1"/>
  <c r="AQ404" i="1" s="1"/>
  <c r="AO412" i="1"/>
  <c r="AQ412" i="1" s="1"/>
  <c r="AO420" i="1"/>
  <c r="AQ420" i="1" s="1"/>
  <c r="AO428" i="1"/>
  <c r="AQ428" i="1" s="1"/>
  <c r="AO436" i="1"/>
  <c r="AQ436" i="1" s="1"/>
  <c r="AO444" i="1"/>
  <c r="AQ444" i="1" s="1"/>
  <c r="AR21" i="1"/>
  <c r="AR102" i="1"/>
  <c r="AR22" i="1"/>
  <c r="AR23" i="1"/>
  <c r="AR47" i="1"/>
  <c r="AR95" i="1"/>
  <c r="AR11" i="1"/>
  <c r="AR99" i="1"/>
  <c r="AR108" i="1"/>
  <c r="AR252" i="1"/>
  <c r="AR17" i="1"/>
  <c r="AR35" i="1"/>
  <c r="AR276" i="1"/>
  <c r="AR324" i="1"/>
  <c r="AR373" i="1"/>
  <c r="AR421" i="1"/>
  <c r="AR255" i="1"/>
  <c r="AR339" i="1"/>
  <c r="AR59" i="1"/>
  <c r="AR36" i="1"/>
  <c r="AR288" i="1"/>
  <c r="AR109" i="1"/>
  <c r="AR337" i="1"/>
  <c r="AR385" i="1"/>
  <c r="AR445" i="1"/>
  <c r="AR38" i="1"/>
  <c r="AR183" i="1"/>
  <c r="AR375" i="1"/>
  <c r="AR5" i="1"/>
  <c r="AR53" i="1"/>
  <c r="AR128" i="1"/>
  <c r="AR140" i="1"/>
  <c r="AR151" i="1"/>
  <c r="AR162" i="1"/>
  <c r="AR174" i="1"/>
  <c r="AR34" i="1"/>
  <c r="AR107" i="1"/>
  <c r="AR72" i="1"/>
  <c r="AR264" i="1"/>
  <c r="AR300" i="1"/>
  <c r="AR253" i="1"/>
  <c r="AR361" i="1"/>
  <c r="AR409" i="1"/>
  <c r="AR87" i="1"/>
  <c r="AR351" i="1"/>
  <c r="AR66" i="1"/>
  <c r="AR105" i="1"/>
  <c r="AR71" i="1"/>
  <c r="AR312" i="1"/>
  <c r="AR73" i="1"/>
  <c r="AR349" i="1"/>
  <c r="AR397" i="1"/>
  <c r="AR433" i="1"/>
  <c r="AR363" i="1"/>
  <c r="AR18" i="1"/>
  <c r="AR336" i="1"/>
  <c r="AR348" i="1"/>
  <c r="AR360" i="1"/>
  <c r="AR372" i="1"/>
  <c r="AR384" i="1"/>
  <c r="AR396" i="1"/>
  <c r="AR408" i="1"/>
  <c r="AR420" i="1"/>
  <c r="AR444" i="1"/>
  <c r="AR387" i="1"/>
  <c r="AR399" i="1"/>
  <c r="AR411" i="1"/>
  <c r="AR423" i="1"/>
  <c r="AR435" i="1"/>
  <c r="AR136" i="1"/>
  <c r="AR158" i="1"/>
  <c r="AR116" i="1"/>
  <c r="AR13" i="1"/>
  <c r="AR97" i="1"/>
  <c r="AR124" i="1"/>
  <c r="AR148" i="1"/>
  <c r="AR170" i="1"/>
  <c r="AR84" i="1"/>
  <c r="AR25" i="1"/>
  <c r="AR49" i="1"/>
  <c r="AR85" i="1"/>
  <c r="AR289" i="1"/>
  <c r="AR75" i="1"/>
  <c r="AR267" i="1"/>
  <c r="AR279" i="1"/>
  <c r="AR291" i="1"/>
  <c r="AR303" i="1"/>
  <c r="AR315" i="1"/>
  <c r="AR327" i="1"/>
  <c r="AR259" i="1"/>
  <c r="AR37" i="1"/>
  <c r="AR256" i="1"/>
  <c r="AR60" i="1"/>
  <c r="AR106" i="1"/>
  <c r="AR61" i="1"/>
  <c r="AR265" i="1"/>
  <c r="AR277" i="1"/>
  <c r="AR301" i="1"/>
  <c r="AR313" i="1"/>
  <c r="AR325" i="1"/>
  <c r="AR74" i="1"/>
  <c r="AR110" i="1"/>
  <c r="AR254" i="1"/>
  <c r="AR379" i="1"/>
  <c r="AR27" i="1"/>
  <c r="AR63" i="1"/>
  <c r="AR64" i="1"/>
  <c r="AR280" i="1"/>
  <c r="AR316" i="1"/>
  <c r="AR352" i="1"/>
  <c r="AR388" i="1"/>
  <c r="AR424" i="1"/>
  <c r="AR41" i="1"/>
  <c r="AR89" i="1"/>
  <c r="AR113" i="1"/>
  <c r="AR269" i="1"/>
  <c r="AR54" i="1"/>
  <c r="AR78" i="1"/>
  <c r="AR90" i="1"/>
  <c r="AR117" i="1"/>
  <c r="AR129" i="1"/>
  <c r="AR141" i="1"/>
  <c r="AR152" i="1"/>
  <c r="AR163" i="1"/>
  <c r="AR175" i="1"/>
  <c r="AR270" i="1"/>
  <c r="AR282" i="1"/>
  <c r="AR294" i="1"/>
  <c r="AR306" i="1"/>
  <c r="AR318" i="1"/>
  <c r="AR51" i="1"/>
  <c r="AR40" i="1"/>
  <c r="AR76" i="1"/>
  <c r="AR112" i="1"/>
  <c r="AR268" i="1"/>
  <c r="AR304" i="1"/>
  <c r="AR340" i="1"/>
  <c r="AR376" i="1"/>
  <c r="AR412" i="1"/>
  <c r="AR257" i="1"/>
  <c r="AR6" i="1"/>
  <c r="AR7" i="1"/>
  <c r="AR43" i="1"/>
  <c r="AR91" i="1"/>
  <c r="AR307" i="1"/>
  <c r="AR39" i="1"/>
  <c r="AR111" i="1"/>
  <c r="AR88" i="1"/>
  <c r="AR328" i="1"/>
  <c r="AR364" i="1"/>
  <c r="AR400" i="1"/>
  <c r="AR436" i="1"/>
  <c r="AR8" i="1"/>
  <c r="AR44" i="1"/>
  <c r="AR92" i="1"/>
  <c r="AR119" i="1"/>
  <c r="AR131" i="1"/>
  <c r="AR143" i="1"/>
  <c r="AR154" i="1"/>
  <c r="AR165" i="1"/>
  <c r="AR177" i="1"/>
  <c r="AR9" i="1"/>
  <c r="AR93" i="1"/>
  <c r="AR122" i="1"/>
  <c r="AR134" i="1"/>
  <c r="AR146" i="1"/>
  <c r="AR156" i="1"/>
  <c r="AR168" i="1"/>
  <c r="AR180" i="1"/>
  <c r="AR14" i="1"/>
  <c r="AR26" i="1"/>
  <c r="AR50" i="1"/>
  <c r="AR98" i="1"/>
  <c r="AR266" i="1"/>
  <c r="AR278" i="1"/>
  <c r="AR290" i="1"/>
  <c r="AR302" i="1"/>
  <c r="AR314" i="1"/>
  <c r="AR326" i="1"/>
  <c r="AR338" i="1"/>
  <c r="AR350" i="1"/>
  <c r="AR362" i="1"/>
  <c r="AR374" i="1"/>
  <c r="AR386" i="1"/>
  <c r="AR398" i="1"/>
  <c r="AR410" i="1"/>
  <c r="AR422" i="1"/>
  <c r="AR434" i="1"/>
  <c r="AR446" i="1"/>
  <c r="AR293" i="1"/>
  <c r="AR258" i="1"/>
  <c r="AR330" i="1"/>
  <c r="AR342" i="1"/>
  <c r="AR354" i="1"/>
  <c r="AR366" i="1"/>
  <c r="AR378" i="1"/>
  <c r="AR390" i="1"/>
  <c r="AR402" i="1"/>
  <c r="AR414" i="1"/>
  <c r="AR426" i="1"/>
  <c r="AR438" i="1"/>
  <c r="AR28" i="1"/>
  <c r="AR77" i="1"/>
  <c r="AR281" i="1"/>
  <c r="AR317" i="1"/>
  <c r="AR42" i="1"/>
  <c r="AR19" i="1"/>
  <c r="AR55" i="1"/>
  <c r="AR67" i="1"/>
  <c r="AR79" i="1"/>
  <c r="AR118" i="1"/>
  <c r="AR130" i="1"/>
  <c r="AR142" i="1"/>
  <c r="AR153" i="1"/>
  <c r="AR164" i="1"/>
  <c r="AR176" i="1"/>
  <c r="AR271" i="1"/>
  <c r="AR283" i="1"/>
  <c r="AR295" i="1"/>
  <c r="AR319" i="1"/>
  <c r="AR331" i="1"/>
  <c r="AR343" i="1"/>
  <c r="AR355" i="1"/>
  <c r="AR367" i="1"/>
  <c r="AR391" i="1"/>
  <c r="AR403" i="1"/>
  <c r="AR415" i="1"/>
  <c r="AR427" i="1"/>
  <c r="AR439" i="1"/>
  <c r="AR29" i="1"/>
  <c r="AR65" i="1"/>
  <c r="AR305" i="1"/>
  <c r="AR56" i="1"/>
  <c r="AR80" i="1"/>
  <c r="AR260" i="1"/>
  <c r="AR272" i="1"/>
  <c r="AR284" i="1"/>
  <c r="AR296" i="1"/>
  <c r="AR308" i="1"/>
  <c r="AR320" i="1"/>
  <c r="AR332" i="1"/>
  <c r="AR344" i="1"/>
  <c r="AR356" i="1"/>
  <c r="AR368" i="1"/>
  <c r="AR380" i="1"/>
  <c r="AR392" i="1"/>
  <c r="AR404" i="1"/>
  <c r="AR416" i="1"/>
  <c r="AR428" i="1"/>
  <c r="AR440" i="1"/>
  <c r="AR81" i="1"/>
  <c r="AR333" i="1"/>
  <c r="AR345" i="1"/>
  <c r="AR357" i="1"/>
  <c r="AR369" i="1"/>
  <c r="AR381" i="1"/>
  <c r="AR393" i="1"/>
  <c r="AR405" i="1"/>
  <c r="AR417" i="1"/>
  <c r="AR429" i="1"/>
  <c r="AR441" i="1"/>
  <c r="AR45" i="1"/>
  <c r="AR10" i="1"/>
  <c r="AR94" i="1"/>
  <c r="AR12" i="1"/>
  <c r="AR96" i="1"/>
  <c r="AR123" i="1"/>
  <c r="AR135" i="1"/>
  <c r="AR147" i="1"/>
  <c r="AR157" i="1"/>
  <c r="AR169" i="1"/>
  <c r="AR181" i="1"/>
  <c r="AR292" i="1"/>
  <c r="AR20" i="1"/>
  <c r="AR68" i="1"/>
  <c r="AR104" i="1"/>
  <c r="AR31" i="1"/>
  <c r="AR103" i="1"/>
  <c r="AR33" i="1"/>
  <c r="AR57" i="1"/>
  <c r="AR69" i="1"/>
  <c r="AR120" i="1"/>
  <c r="AR132" i="1"/>
  <c r="AR144" i="1"/>
  <c r="AR155" i="1"/>
  <c r="AR166" i="1"/>
  <c r="AR178" i="1"/>
  <c r="AR261" i="1"/>
  <c r="AR273" i="1"/>
  <c r="AR285" i="1"/>
  <c r="AR297" i="1"/>
  <c r="AR309" i="1"/>
  <c r="AR321" i="1"/>
  <c r="AR30" i="1"/>
  <c r="AR32" i="1"/>
  <c r="AR46" i="1"/>
  <c r="AR58" i="1"/>
  <c r="AR70" i="1"/>
  <c r="AR82" i="1"/>
  <c r="AR121" i="1"/>
  <c r="AR133" i="1"/>
  <c r="AR145" i="1"/>
  <c r="AR115" i="1"/>
  <c r="AR167" i="1"/>
  <c r="AR179" i="1"/>
  <c r="AR262" i="1"/>
  <c r="AR274" i="1"/>
  <c r="AR286" i="1"/>
  <c r="AR298" i="1"/>
  <c r="AR310" i="1"/>
  <c r="AR322" i="1"/>
  <c r="AR334" i="1"/>
  <c r="AR346" i="1"/>
  <c r="AR358" i="1"/>
  <c r="AR370" i="1"/>
  <c r="AR382" i="1"/>
  <c r="AR394" i="1"/>
  <c r="AR406" i="1"/>
  <c r="AR418" i="1"/>
  <c r="AR430" i="1"/>
  <c r="AR442" i="1"/>
  <c r="AR83" i="1"/>
  <c r="AR263" i="1"/>
  <c r="AR275" i="1"/>
  <c r="AR287" i="1"/>
  <c r="AR299" i="1"/>
  <c r="AR311" i="1"/>
  <c r="AR323" i="1"/>
  <c r="AR335" i="1"/>
  <c r="AR347" i="1"/>
  <c r="AR359" i="1"/>
  <c r="AR371" i="1"/>
  <c r="AR383" i="1"/>
  <c r="AR395" i="1"/>
  <c r="AR407" i="1"/>
  <c r="AR419" i="1"/>
  <c r="AR431" i="1"/>
  <c r="AR443" i="1"/>
  <c r="AR432" i="1"/>
  <c r="AR329" i="1"/>
  <c r="AR341" i="1"/>
  <c r="AR353" i="1"/>
  <c r="AR365" i="1"/>
  <c r="AR377" i="1"/>
  <c r="AR389" i="1"/>
  <c r="AR401" i="1"/>
  <c r="AR413" i="1"/>
  <c r="AR425" i="1"/>
  <c r="AR437" i="1"/>
  <c r="AR62" i="1"/>
  <c r="AR86" i="1"/>
  <c r="AR125" i="1"/>
  <c r="AR137" i="1"/>
  <c r="AR149" i="1"/>
  <c r="AR159" i="1"/>
  <c r="AR171" i="1"/>
  <c r="AR182" i="1"/>
  <c r="AR24" i="1"/>
  <c r="AR15" i="1"/>
  <c r="AR126" i="1"/>
  <c r="AR138" i="1"/>
  <c r="AR114" i="1"/>
  <c r="AR160" i="1"/>
  <c r="AR172" i="1"/>
  <c r="AR48" i="1"/>
  <c r="AR3" i="1"/>
  <c r="AR4" i="1"/>
  <c r="AR16" i="1"/>
  <c r="AR52" i="1"/>
  <c r="AR100" i="1"/>
  <c r="AR127" i="1"/>
  <c r="AR139" i="1"/>
  <c r="AR150" i="1"/>
  <c r="AR161" i="1"/>
  <c r="AR173" i="1"/>
  <c r="AR190" i="1"/>
  <c r="AR214" i="1"/>
  <c r="AR226" i="1"/>
  <c r="AR250" i="1"/>
  <c r="AR202" i="1"/>
  <c r="AR238" i="1"/>
  <c r="AR189" i="1"/>
  <c r="AR201" i="1"/>
  <c r="AR213" i="1"/>
  <c r="AR225" i="1"/>
  <c r="AR237" i="1"/>
  <c r="AR249" i="1"/>
  <c r="AR191" i="1"/>
  <c r="AR215" i="1"/>
  <c r="AR227" i="1"/>
  <c r="AR203" i="1"/>
  <c r="AR251" i="1"/>
  <c r="AR239" i="1"/>
  <c r="AR206" i="1"/>
  <c r="AR194" i="1"/>
  <c r="AR218" i="1"/>
  <c r="AR242" i="1"/>
  <c r="AR186" i="1"/>
  <c r="AR198" i="1"/>
  <c r="AR222" i="1"/>
  <c r="AR234" i="1"/>
  <c r="AR246" i="1"/>
  <c r="AR230" i="1"/>
  <c r="AR192" i="1"/>
  <c r="AR204" i="1"/>
  <c r="AR216" i="1"/>
  <c r="AR228" i="1"/>
  <c r="AR240" i="1"/>
  <c r="AR195" i="1"/>
  <c r="AR231" i="1"/>
  <c r="AR220" i="1"/>
  <c r="AR185" i="1"/>
  <c r="AR197" i="1"/>
  <c r="AR209" i="1"/>
  <c r="AR221" i="1"/>
  <c r="AR233" i="1"/>
  <c r="AR245" i="1"/>
  <c r="AR207" i="1"/>
  <c r="AR243" i="1"/>
  <c r="AR196" i="1"/>
  <c r="AR232" i="1"/>
  <c r="AR187" i="1"/>
  <c r="AR199" i="1"/>
  <c r="AR211" i="1"/>
  <c r="AR223" i="1"/>
  <c r="AR235" i="1"/>
  <c r="AR247" i="1"/>
  <c r="AR219" i="1"/>
  <c r="AR184" i="1"/>
  <c r="AR208" i="1"/>
  <c r="AR244" i="1"/>
  <c r="AR188" i="1"/>
  <c r="AR200" i="1"/>
  <c r="AR212" i="1"/>
  <c r="AR224" i="1"/>
  <c r="AR236" i="1"/>
  <c r="AR248" i="1"/>
  <c r="AR193" i="1"/>
  <c r="AR205" i="1"/>
  <c r="AR217" i="1"/>
  <c r="AR229" i="1"/>
  <c r="AR241" i="1"/>
  <c r="AJ1" i="1"/>
  <c r="AC210" i="1"/>
  <c r="AD210" i="1" s="1"/>
  <c r="AF210" i="1" s="1"/>
  <c r="AR210" i="1" s="1"/>
  <c r="AC101" i="1"/>
  <c r="AD101" i="1" s="1"/>
  <c r="AF101" i="1" s="1"/>
  <c r="AR101" i="1" s="1"/>
  <c r="AM1" i="1" l="1"/>
  <c r="AQ199" i="1"/>
  <c r="AL1" i="1"/>
  <c r="AO116" i="1"/>
  <c r="AQ116" i="1" s="1"/>
  <c r="AO156" i="1"/>
  <c r="AQ156" i="1" s="1"/>
  <c r="AO262" i="1"/>
  <c r="AQ262" i="1" s="1"/>
  <c r="AO3" i="1"/>
  <c r="AQ3" i="1" s="1"/>
  <c r="AO67" i="1"/>
  <c r="AQ67" i="1" s="1"/>
  <c r="AO148" i="1"/>
  <c r="AQ148" i="1" s="1"/>
  <c r="AO119" i="1"/>
  <c r="AQ119" i="1" s="1"/>
  <c r="AO71" i="1"/>
  <c r="AQ71" i="1" s="1"/>
  <c r="AO65" i="1"/>
  <c r="AQ65" i="1" s="1"/>
  <c r="AO41" i="1"/>
  <c r="AQ41" i="1" s="1"/>
  <c r="AO34" i="1"/>
  <c r="AQ34" i="1" s="1"/>
  <c r="AD1" i="1"/>
  <c r="AF1" i="1"/>
  <c r="AR1" i="1"/>
  <c r="M1" i="1"/>
  <c r="AO1" i="1" l="1"/>
  <c r="AQ1" i="1"/>
</calcChain>
</file>

<file path=xl/sharedStrings.xml><?xml version="1.0" encoding="utf-8"?>
<sst xmlns="http://schemas.openxmlformats.org/spreadsheetml/2006/main" count="4624" uniqueCount="785">
  <si>
    <t xml:space="preserve">Sr. No. </t>
  </si>
  <si>
    <t>Month</t>
  </si>
  <si>
    <t>Lead Date</t>
  </si>
  <si>
    <t>Partner Code</t>
  </si>
  <si>
    <t>Partner Name</t>
  </si>
  <si>
    <t>Customer Name</t>
  </si>
  <si>
    <t>Location</t>
  </si>
  <si>
    <t>AM</t>
  </si>
  <si>
    <t>TM</t>
  </si>
  <si>
    <t>Bank Name</t>
  </si>
  <si>
    <t>Product</t>
  </si>
  <si>
    <t>Decision</t>
  </si>
  <si>
    <t>Loan Amount</t>
  </si>
  <si>
    <t>EMI</t>
  </si>
  <si>
    <t>TENURE</t>
  </si>
  <si>
    <t>IRR</t>
  </si>
  <si>
    <t>PF</t>
  </si>
  <si>
    <t>Stamp Charges</t>
  </si>
  <si>
    <t>VALUATION</t>
  </si>
  <si>
    <t>Document charges</t>
  </si>
  <si>
    <t>Other Charges</t>
  </si>
  <si>
    <t>Insurance</t>
  </si>
  <si>
    <t xml:space="preserve">Net Disbursememnt </t>
  </si>
  <si>
    <t>RTO Charges paid</t>
  </si>
  <si>
    <t>ERB Disb</t>
  </si>
  <si>
    <t>First Tranch</t>
  </si>
  <si>
    <t>II nd Tranch</t>
  </si>
  <si>
    <t>Payment Hold</t>
  </si>
  <si>
    <t>Pay Out Slab</t>
  </si>
  <si>
    <t>Pay Out</t>
  </si>
  <si>
    <t>GST Slab</t>
  </si>
  <si>
    <t>Post GST</t>
  </si>
  <si>
    <t>TDS</t>
  </si>
  <si>
    <t>Net Payout</t>
  </si>
  <si>
    <t>DSA Payout Slab</t>
  </si>
  <si>
    <t>Gross Payout</t>
  </si>
  <si>
    <t>Retention</t>
  </si>
  <si>
    <t>TDS Amout</t>
  </si>
  <si>
    <t>payout retention</t>
  </si>
  <si>
    <t>Total retention</t>
  </si>
  <si>
    <t>SUBVENTION</t>
  </si>
  <si>
    <t>SUBVENTION %</t>
  </si>
  <si>
    <t>Badafinance2181</t>
  </si>
  <si>
    <t>Badafinance S&amp;P Service LLP</t>
  </si>
  <si>
    <t>KOSTNER HENRIQUES</t>
  </si>
  <si>
    <t>Thane</t>
  </si>
  <si>
    <t>Ujjal Das</t>
  </si>
  <si>
    <t>Yes Bank</t>
  </si>
  <si>
    <t>BT Top up</t>
  </si>
  <si>
    <t>Disbursed</t>
  </si>
  <si>
    <t>INDIVIDUAL1563</t>
  </si>
  <si>
    <t>Sameer Khan</t>
  </si>
  <si>
    <t>Vijay Jedhe</t>
  </si>
  <si>
    <t>INDIVIDUAL2336</t>
  </si>
  <si>
    <t>Dilip Singh</t>
  </si>
  <si>
    <t>Dnyandev Nagare</t>
  </si>
  <si>
    <t>Pavan Malviya</t>
  </si>
  <si>
    <t>AU Finance</t>
  </si>
  <si>
    <t>Purchase</t>
  </si>
  <si>
    <t>INDIVIDUAL2889</t>
  </si>
  <si>
    <t>PRASHANT BABAN LOHOT</t>
  </si>
  <si>
    <t>SARFARAZ KARIM SURVE</t>
  </si>
  <si>
    <t>Sandeep Patil</t>
  </si>
  <si>
    <t>Kogta</t>
  </si>
  <si>
    <t>INDIVIDUAL1684</t>
  </si>
  <si>
    <t>Seema Dhaware</t>
  </si>
  <si>
    <t>Kunal Patil</t>
  </si>
  <si>
    <t>Ganesh Patil</t>
  </si>
  <si>
    <t>TATA Capital</t>
  </si>
  <si>
    <t>INDIVIDUAL1860</t>
  </si>
  <si>
    <t>Abhay singh</t>
  </si>
  <si>
    <t>Jafar Shaikh</t>
  </si>
  <si>
    <t>Ratan Singh</t>
  </si>
  <si>
    <t>INDIVIDUAL2067</t>
  </si>
  <si>
    <t>Bikesh Ganguly</t>
  </si>
  <si>
    <t>Ananta Bhuyan</t>
  </si>
  <si>
    <t>Top Up</t>
  </si>
  <si>
    <t>VILAS PATIL</t>
  </si>
  <si>
    <t>INDIVIDUAL1737</t>
  </si>
  <si>
    <t>Nitin Bajaj</t>
  </si>
  <si>
    <t>Neha Pathade</t>
  </si>
  <si>
    <t>INDIVIDUAL1740</t>
  </si>
  <si>
    <t>Uday Prajapati</t>
  </si>
  <si>
    <t>Subhash Jadhav</t>
  </si>
  <si>
    <t>INDIVIDUAL2513</t>
  </si>
  <si>
    <t>Gopal Udeshi</t>
  </si>
  <si>
    <t>MAYUR PANDYA</t>
  </si>
  <si>
    <t>Kotak</t>
  </si>
  <si>
    <t>Mumbai</t>
  </si>
  <si>
    <t>Ajit Veer</t>
  </si>
  <si>
    <t>Sachin Ashar</t>
  </si>
  <si>
    <t>IDFC Bank</t>
  </si>
  <si>
    <t>INDTHA6012651</t>
  </si>
  <si>
    <t>Sherali Zaidi</t>
  </si>
  <si>
    <t>Akshay kadam</t>
  </si>
  <si>
    <t>INDIVIDUAL2394</t>
  </si>
  <si>
    <t>Hardeep Singh Arora</t>
  </si>
  <si>
    <t>Rohit More</t>
  </si>
  <si>
    <t>Bajaj</t>
  </si>
  <si>
    <t>Parvesh Mehroke</t>
  </si>
  <si>
    <t>INDIVIDUAL1486</t>
  </si>
  <si>
    <t>Varughese Abraham</t>
  </si>
  <si>
    <t>NEERAJ PANDEY</t>
  </si>
  <si>
    <t>Dalichand Patel</t>
  </si>
  <si>
    <t>INDIVIDUAL1996</t>
  </si>
  <si>
    <t>Suneeta Yadav</t>
  </si>
  <si>
    <t>Sagufta begum tahir husain</t>
  </si>
  <si>
    <t>Refinance</t>
  </si>
  <si>
    <t>INDIVIDUAL1515</t>
  </si>
  <si>
    <t>Bhavika Rajguru</t>
  </si>
  <si>
    <t>TABASSUM ABIDALI CHAUHAN</t>
  </si>
  <si>
    <t>NO</t>
  </si>
  <si>
    <t>INDIVIDUAL2319</t>
  </si>
  <si>
    <t>Vishal Salve</t>
  </si>
  <si>
    <t>Pravin Sable</t>
  </si>
  <si>
    <t>INDIVIDUAL2361</t>
  </si>
  <si>
    <t>Rahul Sharma</t>
  </si>
  <si>
    <t xml:space="preserve">Sunil Patil </t>
  </si>
  <si>
    <t xml:space="preserve">NO </t>
  </si>
  <si>
    <t>INDIVIDUAL1582</t>
  </si>
  <si>
    <t>Ritin Shetty</t>
  </si>
  <si>
    <t>Prathmesh Mohite</t>
  </si>
  <si>
    <t>INDIVIDUAL1105</t>
  </si>
  <si>
    <t>Sarah Steven Rajamani</t>
  </si>
  <si>
    <t xml:space="preserve">AMIT SINGH </t>
  </si>
  <si>
    <t>HDFC Bank</t>
  </si>
  <si>
    <t>New Car</t>
  </si>
  <si>
    <t>Asif Parkar</t>
  </si>
  <si>
    <t>INDIVIDUAL2029</t>
  </si>
  <si>
    <t>Prasad Naik</t>
  </si>
  <si>
    <t>Sandesh Thakur</t>
  </si>
  <si>
    <t>SHADAB MULANI</t>
  </si>
  <si>
    <t>Vaibhav Kadam</t>
  </si>
  <si>
    <t>Saurabh Labade</t>
  </si>
  <si>
    <t>INDIVIDUAL1556</t>
  </si>
  <si>
    <t>Rajesh Hemdev</t>
  </si>
  <si>
    <t>Rohit Pawar</t>
  </si>
  <si>
    <t>INDTHA0022643</t>
  </si>
  <si>
    <t>Sumit Panjwani</t>
  </si>
  <si>
    <t>Atul Shinde</t>
  </si>
  <si>
    <t>E1141</t>
  </si>
  <si>
    <t>Sumathi B Poojary</t>
  </si>
  <si>
    <t>Satish Poojari</t>
  </si>
  <si>
    <t>Akbar Khan</t>
  </si>
  <si>
    <t>Kamlesh Bayhut</t>
  </si>
  <si>
    <t>INDIVIDUAL1899</t>
  </si>
  <si>
    <t>Shruti Patil</t>
  </si>
  <si>
    <t>Laxman Gonbare</t>
  </si>
  <si>
    <t>INDIVIDUAL1857</t>
  </si>
  <si>
    <t>Gemini Wasan</t>
  </si>
  <si>
    <t xml:space="preserve">SHREEPRAKASH PANDEY </t>
  </si>
  <si>
    <t>Santosh Malusare</t>
  </si>
  <si>
    <t>YES</t>
  </si>
  <si>
    <t>INDMUM0632947</t>
  </si>
  <si>
    <t>Amit Singh</t>
  </si>
  <si>
    <t>PRAKASH AIDASANI</t>
  </si>
  <si>
    <t>AKASH SUTANE</t>
  </si>
  <si>
    <t>Chandan Mishra</t>
  </si>
  <si>
    <t xml:space="preserve">SUDHIR PATIL </t>
  </si>
  <si>
    <t xml:space="preserve">Mohammed Ehtesham </t>
  </si>
  <si>
    <t>INDIVIDUAL1845</t>
  </si>
  <si>
    <t>Bharat Pawar</t>
  </si>
  <si>
    <t>Anil Jaiswal</t>
  </si>
  <si>
    <t>INDIVIDUAL2272</t>
  </si>
  <si>
    <t>Rupesh rane</t>
  </si>
  <si>
    <t>SHANKAR RAMANE</t>
  </si>
  <si>
    <t>Amol Shinde</t>
  </si>
  <si>
    <t>Suhas Varekar</t>
  </si>
  <si>
    <t>INDMUM0933000</t>
  </si>
  <si>
    <t>CAR GIANT WHEELS</t>
  </si>
  <si>
    <t xml:space="preserve">Manoj Maurya </t>
  </si>
  <si>
    <t>Sahil Surve</t>
  </si>
  <si>
    <t>Arvind Shinde</t>
  </si>
  <si>
    <t>INDIVIDUAL1672</t>
  </si>
  <si>
    <t>Sanjeevani Vadvalkar</t>
  </si>
  <si>
    <t>SAGAR SHELKE</t>
  </si>
  <si>
    <t>INDIVIDUAL1877</t>
  </si>
  <si>
    <t>Prabdeep Jaggi</t>
  </si>
  <si>
    <t>ROHIT LAMBA</t>
  </si>
  <si>
    <t>ISHTIYAK KHATRI</t>
  </si>
  <si>
    <t>Axis Bank</t>
  </si>
  <si>
    <t>Bawangaonwala yusuf yunus</t>
  </si>
  <si>
    <t>KAILAS PATIL</t>
  </si>
  <si>
    <t>Tanveer Abdi</t>
  </si>
  <si>
    <t>Wasim Shaikh</t>
  </si>
  <si>
    <t>Shivaji Waghamare</t>
  </si>
  <si>
    <t>Savita Mohite</t>
  </si>
  <si>
    <t>Monika Shelke</t>
  </si>
  <si>
    <t>Dhananjay Bambarde</t>
  </si>
  <si>
    <t>INDIVIDUAL1656</t>
  </si>
  <si>
    <t>Gurunath Bhoir</t>
  </si>
  <si>
    <t>Yashwant Gage</t>
  </si>
  <si>
    <t>Mohammed Ashfaque</t>
  </si>
  <si>
    <t>Vimlesh Tiwari</t>
  </si>
  <si>
    <t>Gopallal Kharodiya</t>
  </si>
  <si>
    <t>Sarfaraz Ansari</t>
  </si>
  <si>
    <t>Ravi Dsouza</t>
  </si>
  <si>
    <t>INDIVIDUAL2246</t>
  </si>
  <si>
    <t>Prabha Gupta</t>
  </si>
  <si>
    <t>PRAVIN GHADGE</t>
  </si>
  <si>
    <t>Sharif Shaikh</t>
  </si>
  <si>
    <t xml:space="preserve">Murugan SUBBAYA Pillai </t>
  </si>
  <si>
    <t>ASHISH KODE</t>
  </si>
  <si>
    <t>DHARITRI BAL</t>
  </si>
  <si>
    <t>SANJAY KASHIVALE</t>
  </si>
  <si>
    <t>INDMUM0223003</t>
  </si>
  <si>
    <t>Sagar Kanse</t>
  </si>
  <si>
    <t>Raju Jinna</t>
  </si>
  <si>
    <t>INDIVIDUAL1938</t>
  </si>
  <si>
    <t>Umesh Chandok</t>
  </si>
  <si>
    <t>Vijay Mestry</t>
  </si>
  <si>
    <t>Jayesh Patil</t>
  </si>
  <si>
    <t>Hunkar Alhat</t>
  </si>
  <si>
    <t>INDIVIDUAL2198</t>
  </si>
  <si>
    <t>Kalpesh Tailor</t>
  </si>
  <si>
    <t>Foram Shah</t>
  </si>
  <si>
    <t>Pradeep Ravariya</t>
  </si>
  <si>
    <t>ALAFAID SHAIKH</t>
  </si>
  <si>
    <t>SHITAL SURVE</t>
  </si>
  <si>
    <t>Jitendra Singh</t>
  </si>
  <si>
    <t>Dnyandeo Bhosale</t>
  </si>
  <si>
    <t>INDMUM0742795</t>
  </si>
  <si>
    <t>Mukesh Dhangar</t>
  </si>
  <si>
    <t>Mohammed Arif Yaksambi</t>
  </si>
  <si>
    <t>ABHIJEET GUPTA</t>
  </si>
  <si>
    <t>Swara Nitin Shinde</t>
  </si>
  <si>
    <t>Anita Kilje</t>
  </si>
  <si>
    <t>Sagar Mukate</t>
  </si>
  <si>
    <t>INDIVIDUAL1522</t>
  </si>
  <si>
    <t>Rutu lanjekar</t>
  </si>
  <si>
    <t>AMIT PANDURANG NAIK</t>
  </si>
  <si>
    <t>INDIVIDUAL2325</t>
  </si>
  <si>
    <t>Wasim vohra</t>
  </si>
  <si>
    <t>SAGAR BHOSLE</t>
  </si>
  <si>
    <t>Vasim Shaikh</t>
  </si>
  <si>
    <t xml:space="preserve">Sushant Patil </t>
  </si>
  <si>
    <t>INDIVIDUAL2051</t>
  </si>
  <si>
    <t>Dipesh Lalwani</t>
  </si>
  <si>
    <t>Jiten Mankani</t>
  </si>
  <si>
    <t>Mahaveer Upadhyay</t>
  </si>
  <si>
    <t>Sachin Lad</t>
  </si>
  <si>
    <t>Aaquib Choudhary</t>
  </si>
  <si>
    <t>DEVASHISH KORDE</t>
  </si>
  <si>
    <t>INDIVIDUAL2079</t>
  </si>
  <si>
    <t>Huzoor Shaikh</t>
  </si>
  <si>
    <t>ABDUL KHAN</t>
  </si>
  <si>
    <t>INDMUM0663043</t>
  </si>
  <si>
    <t>Chetan Prajapati</t>
  </si>
  <si>
    <t>Samir Hatode</t>
  </si>
  <si>
    <t>Aditi Waghmode</t>
  </si>
  <si>
    <t>INDIVIDUAL1648</t>
  </si>
  <si>
    <t>Ganesh More</t>
  </si>
  <si>
    <t xml:space="preserve">GHANSHYAM GUPTA </t>
  </si>
  <si>
    <t>AMIT SAKRE</t>
  </si>
  <si>
    <t>DHANESHWAR KESARWANI</t>
  </si>
  <si>
    <t>INDIVIDUAL985</t>
  </si>
  <si>
    <t>gANESH PALAV</t>
  </si>
  <si>
    <t>DINESH CHHADA</t>
  </si>
  <si>
    <t>RAMNATH YADU YADAV</t>
  </si>
  <si>
    <t>TABISH ABDUL GHOUSE SAYED</t>
  </si>
  <si>
    <t>Anoop Jangwal</t>
  </si>
  <si>
    <t>Babunath Yogi</t>
  </si>
  <si>
    <t>Vishal Mhatre</t>
  </si>
  <si>
    <t xml:space="preserve">Urvi Nakate </t>
  </si>
  <si>
    <t xml:space="preserve">ISHTIYAQUE KHAN </t>
  </si>
  <si>
    <t>Ganesh Shinde</t>
  </si>
  <si>
    <t>SIDDHESH MAHESH KARPE</t>
  </si>
  <si>
    <t>KUMAR K HARJANI</t>
  </si>
  <si>
    <t>INDAHM0512730</t>
  </si>
  <si>
    <t>UNNATIBEN TANK</t>
  </si>
  <si>
    <t xml:space="preserve">Jiven pradhan </t>
  </si>
  <si>
    <t>Ahemdabad</t>
  </si>
  <si>
    <t xml:space="preserve">Parth Kher </t>
  </si>
  <si>
    <t>Rahul Yadav</t>
  </si>
  <si>
    <t>BT Top Up</t>
  </si>
  <si>
    <t>INDKHE3252552</t>
  </si>
  <si>
    <t>Shah Dhruvang</t>
  </si>
  <si>
    <t>Nilesh patel</t>
  </si>
  <si>
    <t>COMUDA0012610</t>
  </si>
  <si>
    <t>AFCI Services Private Limited</t>
  </si>
  <si>
    <t xml:space="preserve">Anjana Patel </t>
  </si>
  <si>
    <t>INDGAN7212551</t>
  </si>
  <si>
    <t>Faizan Shaikh</t>
  </si>
  <si>
    <t>Shah Bhupendra kumar</t>
  </si>
  <si>
    <t>INDAHM4242811</t>
  </si>
  <si>
    <t>Shree Prime Finance</t>
  </si>
  <si>
    <t xml:space="preserve">Desai Vikram Maganbhai </t>
  </si>
  <si>
    <t>Hitesh Wani</t>
  </si>
  <si>
    <t>RAIYABHAI Jampada</t>
  </si>
  <si>
    <t>Panchal Rakesh bhai</t>
  </si>
  <si>
    <t>Navnitlal Shah</t>
  </si>
  <si>
    <t>Mansoor Ali</t>
  </si>
  <si>
    <t>INDAHM4502629</t>
  </si>
  <si>
    <t>CN Finserve</t>
  </si>
  <si>
    <t xml:space="preserve">Poonam Jethra </t>
  </si>
  <si>
    <t xml:space="preserve">Desai Amulakhbhai </t>
  </si>
  <si>
    <t>Darji Sureshbhai Babulal</t>
  </si>
  <si>
    <t xml:space="preserve">Manubhai Mundhva </t>
  </si>
  <si>
    <t>Bharwad Jalabhai</t>
  </si>
  <si>
    <t>Rabari Laljibhai</t>
  </si>
  <si>
    <t>Amrish barot</t>
  </si>
  <si>
    <t>INDAHM0612723</t>
  </si>
  <si>
    <t>KRUSHANG PATEL</t>
  </si>
  <si>
    <t xml:space="preserve">Prashant Sharma </t>
  </si>
  <si>
    <t>INDAHM0092765</t>
  </si>
  <si>
    <t>HARSHA INFO SERVICES</t>
  </si>
  <si>
    <t>Thakor Kantiji</t>
  </si>
  <si>
    <t>INDBAN0012847</t>
  </si>
  <si>
    <t>RUDRA FINANCIAL SERVICES</t>
  </si>
  <si>
    <t>Ashif mansuri</t>
  </si>
  <si>
    <t>SANIYA RATIKUMAR VAGHAJIBHAI</t>
  </si>
  <si>
    <t>Manthan Thakor</t>
  </si>
  <si>
    <t>Panchal kamlesh</t>
  </si>
  <si>
    <t>Ajmalsinh Dabhi</t>
  </si>
  <si>
    <t xml:space="preserve">Katara Vijay </t>
  </si>
  <si>
    <t>INDSAB0012967</t>
  </si>
  <si>
    <t>Z PLUS CONSULTING</t>
  </si>
  <si>
    <t>ANGARI GEGABHAI JALABHAI</t>
  </si>
  <si>
    <t>MONIKA PANCHAL</t>
  </si>
  <si>
    <t xml:space="preserve">Bhavna Jadav </t>
  </si>
  <si>
    <t xml:space="preserve">Arvind Rathod </t>
  </si>
  <si>
    <t>INDAHM0042589</t>
  </si>
  <si>
    <t>Thakor Shalini</t>
  </si>
  <si>
    <t>GAURANGKUMAR DAVE</t>
  </si>
  <si>
    <t>INDPAT2652823</t>
  </si>
  <si>
    <t>Gurudev Auto Finance</t>
  </si>
  <si>
    <t>THAKOR MEHULKUMAR KISHORJI</t>
  </si>
  <si>
    <t>COMAHM0092867</t>
  </si>
  <si>
    <t>DHIRAN SOLUTIONS LLP</t>
  </si>
  <si>
    <t>ANAMIKA PRIYADARSHINI</t>
  </si>
  <si>
    <t xml:space="preserve">Maza Rajpurohit </t>
  </si>
  <si>
    <t xml:space="preserve">SHAILESH PATEL </t>
  </si>
  <si>
    <t>Yadav Danbahadur</t>
  </si>
  <si>
    <t xml:space="preserve">Mundhva Valabhai Nanubhai </t>
  </si>
  <si>
    <t>MEGHAJI CHANDAJI THAKOR</t>
  </si>
  <si>
    <t>INDAHM0502825</t>
  </si>
  <si>
    <t>GADHADARA RAHUL NAVINCHANDRA</t>
  </si>
  <si>
    <t>Telramani Rajkumar</t>
  </si>
  <si>
    <t xml:space="preserve">Purva Joshi </t>
  </si>
  <si>
    <t xml:space="preserve">Kamlesh Trivedi </t>
  </si>
  <si>
    <t xml:space="preserve">Kuldeep Jain </t>
  </si>
  <si>
    <t xml:space="preserve">AAMIR SOHEL SHAIKH </t>
  </si>
  <si>
    <t>RAJU PUROHIT</t>
  </si>
  <si>
    <t xml:space="preserve">Bhadresh Patel </t>
  </si>
  <si>
    <t>Kalpeshgiri Gosai</t>
  </si>
  <si>
    <t>INDMAH0022824</t>
  </si>
  <si>
    <t xml:space="preserve">SHREE AUTO FINANCIAL SERVICES </t>
  </si>
  <si>
    <t>AHMEDUSEN ASHRAFALI SHAIKH</t>
  </si>
  <si>
    <t xml:space="preserve">Raman Prajapati </t>
  </si>
  <si>
    <t>CHIRAG PATEL</t>
  </si>
  <si>
    <t>VIKRAMBHAI JESUNGBHAI VADHANIYA</t>
  </si>
  <si>
    <t>Jadav Nilesh</t>
  </si>
  <si>
    <t>RAMESHBHAI PANARA</t>
  </si>
  <si>
    <t>JASUBHAI PASABHAI PURABIYA</t>
  </si>
  <si>
    <t>Deepak Hari</t>
  </si>
  <si>
    <t>Ajay Yadav</t>
  </si>
  <si>
    <t>Refinance CV</t>
  </si>
  <si>
    <t>Rajasthan</t>
  </si>
  <si>
    <t>Purchase CV</t>
  </si>
  <si>
    <t xml:space="preserve">Ashvin lalpara </t>
  </si>
  <si>
    <t>RATHOD RAKESHKUMAR NARANBHAI</t>
  </si>
  <si>
    <t xml:space="preserve">Kiran Labana </t>
  </si>
  <si>
    <t xml:space="preserve">Kailash Agrawal </t>
  </si>
  <si>
    <t>SHANTILAL SAVDAMJI PRAJAPAT</t>
  </si>
  <si>
    <t xml:space="preserve">JIGNESHKUMAR PRAJAPATI </t>
  </si>
  <si>
    <t xml:space="preserve">SOYEBBHAI Y KURESHI </t>
  </si>
  <si>
    <t>Amrut Joshi</t>
  </si>
  <si>
    <t>TARAL JETHABHAI NARSABHAI</t>
  </si>
  <si>
    <t xml:space="preserve">Senma Hasmukh </t>
  </si>
  <si>
    <t xml:space="preserve">Ghanshyam Bagora </t>
  </si>
  <si>
    <t>PANKAJ MODI</t>
  </si>
  <si>
    <t>RABARI NAGJIBHAI REVABHAI</t>
  </si>
  <si>
    <t>THAKKAR JAYANTILAL JIVRAMBHAI</t>
  </si>
  <si>
    <t>Gangubha Jadeja</t>
  </si>
  <si>
    <t xml:space="preserve">Siddharth Kaviraj </t>
  </si>
  <si>
    <t xml:space="preserve">Ashish Mittal </t>
  </si>
  <si>
    <t>INDIVIDUAL2042</t>
  </si>
  <si>
    <t>Pratik Kanani</t>
  </si>
  <si>
    <t>Sanjay Makwana</t>
  </si>
  <si>
    <t>INDIVIDUAL2544</t>
  </si>
  <si>
    <t>Hiral Solanki</t>
  </si>
  <si>
    <t>INDIVIDUAL2654</t>
  </si>
  <si>
    <t>Boskeyben Gajjar</t>
  </si>
  <si>
    <t>Mahesh Pipaliya</t>
  </si>
  <si>
    <t>Surat</t>
  </si>
  <si>
    <t>Abhishek Pathak</t>
  </si>
  <si>
    <t>Hitesh Goswami</t>
  </si>
  <si>
    <t>YES Bank</t>
  </si>
  <si>
    <t>Vadodara</t>
  </si>
  <si>
    <t>Vasim</t>
  </si>
  <si>
    <t>Bhavesh Sutariya</t>
  </si>
  <si>
    <t>INDIVIDUAL1994</t>
  </si>
  <si>
    <t>Manisha Moghariya</t>
  </si>
  <si>
    <t>Kapadiya Nayan</t>
  </si>
  <si>
    <t>Bhushan Sahu</t>
  </si>
  <si>
    <t>Baldev Vanecha</t>
  </si>
  <si>
    <t>AXIS Bank</t>
  </si>
  <si>
    <t>Jayesh Shekhda</t>
  </si>
  <si>
    <t>Bt Top Up</t>
  </si>
  <si>
    <t>INDIVIDUAL2494</t>
  </si>
  <si>
    <t>Niraj Parekh</t>
  </si>
  <si>
    <t>Ramkumar Yadav</t>
  </si>
  <si>
    <t>Bharat Patil</t>
  </si>
  <si>
    <t>Bhavesh Duseja</t>
  </si>
  <si>
    <t>Shaikh Sajid</t>
  </si>
  <si>
    <t>Jitendra Mangroliya</t>
  </si>
  <si>
    <t>INDIVIDUAL2849</t>
  </si>
  <si>
    <t>Kiran Kumar</t>
  </si>
  <si>
    <t>Nasir Hussain</t>
  </si>
  <si>
    <t>Patel Hasmukh Bhai</t>
  </si>
  <si>
    <t>INDIVIDUAL2750</t>
  </si>
  <si>
    <t>Mahesh Nakum</t>
  </si>
  <si>
    <t>Jayesh Rank</t>
  </si>
  <si>
    <t>Ranjanadevi</t>
  </si>
  <si>
    <t>Hiren Panchal</t>
  </si>
  <si>
    <t>INDIVIDUAL2017</t>
  </si>
  <si>
    <t>Parth Sanghani</t>
  </si>
  <si>
    <t>Arun Gilitwala</t>
  </si>
  <si>
    <t>Sadruddin Shaikh</t>
  </si>
  <si>
    <t>Shashikant Deoker</t>
  </si>
  <si>
    <t>Parmar Dilipkumar</t>
  </si>
  <si>
    <t>Rayan Parikh</t>
  </si>
  <si>
    <t>Manish Vani</t>
  </si>
  <si>
    <t>INDIVIDUAL2512</t>
  </si>
  <si>
    <t>Haresh Baldaniya</t>
  </si>
  <si>
    <t>Ankush Rathod</t>
  </si>
  <si>
    <t>Naresh Patel</t>
  </si>
  <si>
    <t>Kishor Saini</t>
  </si>
  <si>
    <t>Chetan Dandage</t>
  </si>
  <si>
    <t>Ajay Chitkara</t>
  </si>
  <si>
    <t>INDIVIDUAL2430</t>
  </si>
  <si>
    <t>Sanjay Mashruwala</t>
  </si>
  <si>
    <t>Kaushik Hirpara</t>
  </si>
  <si>
    <t>Sanjay Bhai</t>
  </si>
  <si>
    <t>Jigar Bhai Patel</t>
  </si>
  <si>
    <t>Patel Dhara</t>
  </si>
  <si>
    <t>Gazala Asgar</t>
  </si>
  <si>
    <t>Keyur Patel</t>
  </si>
  <si>
    <t>Jitesh Bhai Ahir</t>
  </si>
  <si>
    <t>Ronak Gondaliya</t>
  </si>
  <si>
    <t>Sajan Bharwad</t>
  </si>
  <si>
    <t>Mansuri Imran</t>
  </si>
  <si>
    <t>Ochu Mohsin</t>
  </si>
  <si>
    <t>Prashant Chandgera</t>
  </si>
  <si>
    <t>Hero</t>
  </si>
  <si>
    <t>Jagdishbhai Patel</t>
  </si>
  <si>
    <t>Nirmalsinh Chauhan</t>
  </si>
  <si>
    <t xml:space="preserve">Dilip Parmar </t>
  </si>
  <si>
    <t>Manilal Sonar</t>
  </si>
  <si>
    <t>INDIVIDUAL2617</t>
  </si>
  <si>
    <t>Richa Singh</t>
  </si>
  <si>
    <t>Jitendra Patel</t>
  </si>
  <si>
    <t>Sandip Vaghela</t>
  </si>
  <si>
    <t>Dharmesh Patel</t>
  </si>
  <si>
    <t>Bhavin Bhai Dhinoya</t>
  </si>
  <si>
    <t>Parmar Parth</t>
  </si>
  <si>
    <t>Suresh Jain</t>
  </si>
  <si>
    <t>Mahendra Rana</t>
  </si>
  <si>
    <t>Rajnikant Bhalala</t>
  </si>
  <si>
    <t>Rahul Sojitra</t>
  </si>
  <si>
    <t>Mahesh Chandrani</t>
  </si>
  <si>
    <t>Jignesh Patel</t>
  </si>
  <si>
    <t>Ramesh Bati</t>
  </si>
  <si>
    <t>Bhavesh Patel</t>
  </si>
  <si>
    <t>Ishvarbhai Desai</t>
  </si>
  <si>
    <t>Dharmesh M Patel</t>
  </si>
  <si>
    <t>Samra Ismailkha</t>
  </si>
  <si>
    <t>Dilip Jaiswal</t>
  </si>
  <si>
    <t>Prakhar Patwari</t>
  </si>
  <si>
    <t>Surajsingh Sardar</t>
  </si>
  <si>
    <t>Kevin Borad</t>
  </si>
  <si>
    <t>Sangeeta Patel</t>
  </si>
  <si>
    <t>Ranjit Sisodiya</t>
  </si>
  <si>
    <t>Ashok Tadvi</t>
  </si>
  <si>
    <t>Dalsukh Malaviya</t>
  </si>
  <si>
    <t>Kevin Dungrani</t>
  </si>
  <si>
    <t>Nitin Solanki</t>
  </si>
  <si>
    <t>Dileepkumar Bariya</t>
  </si>
  <si>
    <t>Madara Mehbub Bhai</t>
  </si>
  <si>
    <t>Baria Mahesh</t>
  </si>
  <si>
    <t>Pareshbhai Thakkar</t>
  </si>
  <si>
    <t>Sunil Patel</t>
  </si>
  <si>
    <t>Kamlesh Sevale</t>
  </si>
  <si>
    <t>Poojan Kapadia</t>
  </si>
  <si>
    <t>Alpesh Purohit</t>
  </si>
  <si>
    <t>INDIVIDUAL2148</t>
  </si>
  <si>
    <t>Adarsh Dubey</t>
  </si>
  <si>
    <t>Ashish Vishwakarma</t>
  </si>
  <si>
    <t>INDIVIDUAL2217</t>
  </si>
  <si>
    <t>Barkha Menghani</t>
  </si>
  <si>
    <t>Awadh Narayan Kushwah</t>
  </si>
  <si>
    <t>Jabalpur</t>
  </si>
  <si>
    <t>Mahesh Porwal</t>
  </si>
  <si>
    <t>Deepesh Tiwari</t>
  </si>
  <si>
    <t>Bhopal</t>
  </si>
  <si>
    <t>Vishal Agrawal</t>
  </si>
  <si>
    <t>INDIVIDUAL2519</t>
  </si>
  <si>
    <t>RAJESH</t>
  </si>
  <si>
    <t>Ayush Varnale</t>
  </si>
  <si>
    <t>INDIVIDUAL2068</t>
  </si>
  <si>
    <t>Anil Kuwal</t>
  </si>
  <si>
    <t>Poonam Dubey</t>
  </si>
  <si>
    <t>INDIVIDUAL1830</t>
  </si>
  <si>
    <t>Gaurav Pandey</t>
  </si>
  <si>
    <t>Harendra Singh Gurjar</t>
  </si>
  <si>
    <t>Manoj Kumar</t>
  </si>
  <si>
    <t>Bhoopendra Singh</t>
  </si>
  <si>
    <t>INDIVIDUAL1397</t>
  </si>
  <si>
    <t>Priyanka Farkya</t>
  </si>
  <si>
    <t>vinod Rajput</t>
  </si>
  <si>
    <t>Deelip Jasodiya</t>
  </si>
  <si>
    <t>Mohmd Vaseem</t>
  </si>
  <si>
    <t>Indore</t>
  </si>
  <si>
    <t>Gaurav Pratap Singh</t>
  </si>
  <si>
    <t>Shubham Kushwah</t>
  </si>
  <si>
    <t>Gwalior</t>
  </si>
  <si>
    <t>Abhishek upadhyay</t>
  </si>
  <si>
    <t>Purchase cv</t>
  </si>
  <si>
    <t>Sawan Patil</t>
  </si>
  <si>
    <t>Constent pharma pvt ltd</t>
  </si>
  <si>
    <t>Arvind  Nagar</t>
  </si>
  <si>
    <t>BALAJI1813</t>
  </si>
  <si>
    <t>Sachin Panchal</t>
  </si>
  <si>
    <t xml:space="preserve">ROHIT   </t>
  </si>
  <si>
    <t>INSPIRE1542</t>
  </si>
  <si>
    <t>Prince</t>
  </si>
  <si>
    <t>Shekhar Patel</t>
  </si>
  <si>
    <t>INDIVIDUAL1487</t>
  </si>
  <si>
    <t>Bhupendra Kanojiya</t>
  </si>
  <si>
    <t>Makhan Malviya</t>
  </si>
  <si>
    <t>INDIVIDUAL1741</t>
  </si>
  <si>
    <t>Aman Karode</t>
  </si>
  <si>
    <t>Aanar singh savaner</t>
  </si>
  <si>
    <t>Hemant singh Lodhi</t>
  </si>
  <si>
    <t>Rahul singh yadav</t>
  </si>
  <si>
    <t>INDIVIDUAL2509</t>
  </si>
  <si>
    <t>Bhavna Likhar</t>
  </si>
  <si>
    <t>Sunil Yadav</t>
  </si>
  <si>
    <t>INDIVIDUAL1395</t>
  </si>
  <si>
    <t>Damini Dholpuriya</t>
  </si>
  <si>
    <t>Momd Faraz Shaikh</t>
  </si>
  <si>
    <t>INDIVIDUAL2416</t>
  </si>
  <si>
    <t>Ruchi Belwanshi</t>
  </si>
  <si>
    <t>Ram Avatar</t>
  </si>
  <si>
    <t>Kamini Bhondwe</t>
  </si>
  <si>
    <t>Naru Ahir</t>
  </si>
  <si>
    <t>INDIVIDUAL1569</t>
  </si>
  <si>
    <t>Naveen Ojha</t>
  </si>
  <si>
    <t>Gokul Singh Parihar</t>
  </si>
  <si>
    <t>Dinesh Kumar</t>
  </si>
  <si>
    <t>Bhagwan</t>
  </si>
  <si>
    <t>Shankar Saechar</t>
  </si>
  <si>
    <t>Manohar mandloi</t>
  </si>
  <si>
    <t>Shashikant tayde</t>
  </si>
  <si>
    <t>INDBHO0233030</t>
  </si>
  <si>
    <t>Akash Jain</t>
  </si>
  <si>
    <t>Kunjal Patel</t>
  </si>
  <si>
    <t>INDIVIDUAL1528</t>
  </si>
  <si>
    <t>Sanjay Nagle</t>
  </si>
  <si>
    <t>Rajpal Chouhan</t>
  </si>
  <si>
    <t>INDIVIDUAL1881</t>
  </si>
  <si>
    <t>Rajkumar</t>
  </si>
  <si>
    <t>Manoj Banwari</t>
  </si>
  <si>
    <t>Vishal Dhiman</t>
  </si>
  <si>
    <t>Nitin Chouhan</t>
  </si>
  <si>
    <t>Jitendra</t>
  </si>
  <si>
    <t>Narendra Jharne</t>
  </si>
  <si>
    <t xml:space="preserve">New car </t>
  </si>
  <si>
    <t>Anil Kushwah</t>
  </si>
  <si>
    <t>BAJAJ</t>
  </si>
  <si>
    <t>Karam Singh</t>
  </si>
  <si>
    <t>Saurabh Sharma</t>
  </si>
  <si>
    <t>INDIVIDUAL2625</t>
  </si>
  <si>
    <t>Abhishek Parohar</t>
  </si>
  <si>
    <t>Ramprasad Mallah</t>
  </si>
  <si>
    <t>Shivprasad Rahangdale</t>
  </si>
  <si>
    <t>Upendra singh</t>
  </si>
  <si>
    <t>Rahul Singh</t>
  </si>
  <si>
    <t>Kamlesh Mewade</t>
  </si>
  <si>
    <t>Nutan Singh Parihar</t>
  </si>
  <si>
    <t>Jitendra Chandrawanshi</t>
  </si>
  <si>
    <t>Jitendra singh</t>
  </si>
  <si>
    <t>Satyaprakash Sharma</t>
  </si>
  <si>
    <t>INDIVIDUAL2287</t>
  </si>
  <si>
    <t>Ashish Kumar Sahu</t>
  </si>
  <si>
    <t>Rajat Sharma</t>
  </si>
  <si>
    <t>Hemant Dudiyar</t>
  </si>
  <si>
    <t>Vaishali Malviya</t>
  </si>
  <si>
    <t>Chand Mohd</t>
  </si>
  <si>
    <t>KALP1460</t>
  </si>
  <si>
    <t>Tikaram Rawal</t>
  </si>
  <si>
    <t>Ranjeet soni</t>
  </si>
  <si>
    <t>Harish Aneja</t>
  </si>
  <si>
    <t>INDBHO0472990</t>
  </si>
  <si>
    <t>Gajendra kumar sharma</t>
  </si>
  <si>
    <t>Rajesh Kumar</t>
  </si>
  <si>
    <t>INDIVIDUAL1536</t>
  </si>
  <si>
    <t>Bhagwan Singh</t>
  </si>
  <si>
    <t>Imran Patel</t>
  </si>
  <si>
    <t>Mamta Garg</t>
  </si>
  <si>
    <t>RADHU</t>
  </si>
  <si>
    <t>Dinesh Pal</t>
  </si>
  <si>
    <t>Manoj Gurjar</t>
  </si>
  <si>
    <t>Bijendra Sharma</t>
  </si>
  <si>
    <t>Amit Rai</t>
  </si>
  <si>
    <t>INDIVIDUAL2505</t>
  </si>
  <si>
    <t>Ashish Jain</t>
  </si>
  <si>
    <t>Pradeep Malviya</t>
  </si>
  <si>
    <t>Nitesh Kumar Tamani</t>
  </si>
  <si>
    <t>Govind Thakur</t>
  </si>
  <si>
    <t>RAJENDRA</t>
  </si>
  <si>
    <t>Ramavtar Kurmi</t>
  </si>
  <si>
    <t>Akhilesh Tiwari</t>
  </si>
  <si>
    <t>Deepak Jat</t>
  </si>
  <si>
    <t>Deepak Kushwah</t>
  </si>
  <si>
    <t>INDIVIDUAL1817</t>
  </si>
  <si>
    <t>Manoj Tirole</t>
  </si>
  <si>
    <t>Mohd Irfan Multani</t>
  </si>
  <si>
    <t>Akash Dubey</t>
  </si>
  <si>
    <t>Ashok Chouhan</t>
  </si>
  <si>
    <t>Refinance Cv</t>
  </si>
  <si>
    <t>Ankit khadayata</t>
  </si>
  <si>
    <t>Rajendra singh Chouhan</t>
  </si>
  <si>
    <t>Dharmendrasingh sisodiya</t>
  </si>
  <si>
    <t>Rajesh Agarwal</t>
  </si>
  <si>
    <t>Anand Sahu</t>
  </si>
  <si>
    <t>MOMD Salim</t>
  </si>
  <si>
    <t>Aryan Dantare</t>
  </si>
  <si>
    <t>Dilip singh Parmar</t>
  </si>
  <si>
    <t>Momd Afran mansoori</t>
  </si>
  <si>
    <t>Deepak Shrisunder</t>
  </si>
  <si>
    <t>MOKSH2081</t>
  </si>
  <si>
    <t>Pradeep Rajput</t>
  </si>
  <si>
    <t>Rahul Kumar Dwivedi</t>
  </si>
  <si>
    <t>LAKHAN</t>
  </si>
  <si>
    <t>Swapnesh patel</t>
  </si>
  <si>
    <t>ANIL</t>
  </si>
  <si>
    <t>Abhijeet suryawanshi</t>
  </si>
  <si>
    <t>Akash Prasad</t>
  </si>
  <si>
    <t>Ravi Sen</t>
  </si>
  <si>
    <t>Hitesh Nigwal</t>
  </si>
  <si>
    <t>Mahesh Pamwar</t>
  </si>
  <si>
    <t>Neha Chawda</t>
  </si>
  <si>
    <t>Tejsingh  Chouhan</t>
  </si>
  <si>
    <t>Shree balaji Construction</t>
  </si>
  <si>
    <t>JEEVAN</t>
  </si>
  <si>
    <t>Yusuf Patel</t>
  </si>
  <si>
    <t>Avni Automobiles</t>
  </si>
  <si>
    <t>Raju Kumawat</t>
  </si>
  <si>
    <t>Sagar Bhalla</t>
  </si>
  <si>
    <t>Shivam Bisnoi</t>
  </si>
  <si>
    <t>Sonu Pawar</t>
  </si>
  <si>
    <t>Bhupsingh Kushwah</t>
  </si>
  <si>
    <t>Prakash vyas</t>
  </si>
  <si>
    <t>Rakesh Meshram</t>
  </si>
  <si>
    <t>Hemandra singh solanki</t>
  </si>
  <si>
    <t>Shakil Khan</t>
  </si>
  <si>
    <t>INDIVIDUAL1756</t>
  </si>
  <si>
    <t>Abhishek Singh</t>
  </si>
  <si>
    <t>Sudama Patel</t>
  </si>
  <si>
    <t>Deepak Yadav</t>
  </si>
  <si>
    <t>Sonu Singh</t>
  </si>
  <si>
    <t>Akshay Tiwari</t>
  </si>
  <si>
    <t>INDIVIDUAL2340</t>
  </si>
  <si>
    <t>Aakash Umre</t>
  </si>
  <si>
    <t>Rajkumar more</t>
  </si>
  <si>
    <t>Balram singh jadoun</t>
  </si>
  <si>
    <t>INDIVIDUAL1832</t>
  </si>
  <si>
    <t>Bhagawandas Choure</t>
  </si>
  <si>
    <t>Lalsingh sisodiya</t>
  </si>
  <si>
    <t>Narendra Dhakad</t>
  </si>
  <si>
    <t>Ramesh shinde</t>
  </si>
  <si>
    <t>Gopal Sharma</t>
  </si>
  <si>
    <t xml:space="preserve">Purchase </t>
  </si>
  <si>
    <t>Zafar Hussain</t>
  </si>
  <si>
    <t>Sitaram Nargesh</t>
  </si>
  <si>
    <t>Mohd Sajid khan</t>
  </si>
  <si>
    <t>INDIVIDUAL1858</t>
  </si>
  <si>
    <t>Pawan Sen</t>
  </si>
  <si>
    <t>Kamla Choudhary</t>
  </si>
  <si>
    <t>Sachin Soni</t>
  </si>
  <si>
    <t>Niyamt Ali</t>
  </si>
  <si>
    <t>ALKESH</t>
  </si>
  <si>
    <t>Ghnashyam sisodiya</t>
  </si>
  <si>
    <t>INDBHO0432907</t>
  </si>
  <si>
    <t>Manoj kumar badode</t>
  </si>
  <si>
    <t>Onkarnath jha</t>
  </si>
  <si>
    <t>Ramraj singh</t>
  </si>
  <si>
    <t>Kusum Tandon</t>
  </si>
  <si>
    <t>Prakash Patel</t>
  </si>
  <si>
    <t>Radheshyam Yadav</t>
  </si>
  <si>
    <t>Rakesh Yagik</t>
  </si>
  <si>
    <t>Sushil Mishra</t>
  </si>
  <si>
    <t>Kamal Chandna</t>
  </si>
  <si>
    <t>Mehabub Beg</t>
  </si>
  <si>
    <t>INDIVIDUAL1481</t>
  </si>
  <si>
    <t>Madhur Chouhan</t>
  </si>
  <si>
    <t>Devesh Tiwari</t>
  </si>
  <si>
    <t>Jeevan Barod</t>
  </si>
  <si>
    <t>INDIVIDUAL1827</t>
  </si>
  <si>
    <t>Bharti Rajput</t>
  </si>
  <si>
    <t>Sahil Lakhani</t>
  </si>
  <si>
    <t>Ronak Agarwal</t>
  </si>
  <si>
    <t>INDIVIDUAL2815</t>
  </si>
  <si>
    <t>Sarif Khan</t>
  </si>
  <si>
    <t>Asfaq uddin</t>
  </si>
  <si>
    <t>Dharmendra sharma</t>
  </si>
  <si>
    <t>Bharat Sisodiya</t>
  </si>
  <si>
    <t>Shakir Patel</t>
  </si>
  <si>
    <t>Narmda prasad</t>
  </si>
  <si>
    <t>Sagar singh</t>
  </si>
  <si>
    <t>Nadeem Khanq</t>
  </si>
  <si>
    <t>Dharmendra singh solanki</t>
  </si>
  <si>
    <t>Surendra Sahu</t>
  </si>
  <si>
    <t>INDIVIDUAL1783</t>
  </si>
  <si>
    <t>Vikas Asthana</t>
  </si>
  <si>
    <t>Hemant Kumar</t>
  </si>
  <si>
    <t>Vandana Muwel</t>
  </si>
  <si>
    <t>Dinesh soni</t>
  </si>
  <si>
    <t>Omprakash Verma</t>
  </si>
  <si>
    <t>Akash Upadhyay</t>
  </si>
  <si>
    <t>Darasingh Chouhan</t>
  </si>
  <si>
    <t>GOURAV</t>
  </si>
  <si>
    <t>Dharmendra sahu</t>
  </si>
  <si>
    <t>Deepak prajapat</t>
  </si>
  <si>
    <t>Bherusingh Dodve</t>
  </si>
  <si>
    <t>Jeevansingh Dangi</t>
  </si>
  <si>
    <t>Harshit raja jain</t>
  </si>
  <si>
    <t>Krishna Tiwari</t>
  </si>
  <si>
    <t>Haji mohd Rafique</t>
  </si>
  <si>
    <t>Shyamkumar Dwivedi</t>
  </si>
  <si>
    <t>Rekha Sahu</t>
  </si>
  <si>
    <t>Rahindra Navrang</t>
  </si>
  <si>
    <t>Balram singh Kushwah</t>
  </si>
  <si>
    <t>VIPUL</t>
  </si>
  <si>
    <t>VIKAS</t>
  </si>
  <si>
    <t>Yogesh sharma</t>
  </si>
  <si>
    <t>INDIVIDUAL2163</t>
  </si>
  <si>
    <t>Sarla Singh</t>
  </si>
  <si>
    <t>Jaiswal Traders</t>
  </si>
  <si>
    <t>Mohd nadeem shekh</t>
  </si>
  <si>
    <t>Aayan Suddin</t>
  </si>
  <si>
    <t>Surendra kumar parte</t>
  </si>
  <si>
    <t>Rameshchand garg</t>
  </si>
  <si>
    <t>INDIND4413054</t>
  </si>
  <si>
    <t>Piyush chaurasiya</t>
  </si>
  <si>
    <t>Chetan Geed</t>
  </si>
  <si>
    <t>Vishal Chouhan</t>
  </si>
  <si>
    <t>Kanha</t>
  </si>
  <si>
    <t>Manmohan Singh</t>
  </si>
  <si>
    <t>Devkaran</t>
  </si>
  <si>
    <t>Lata damini</t>
  </si>
  <si>
    <t>Harshdeep Kaluva</t>
  </si>
  <si>
    <t>Rajendra Singh Tomar</t>
  </si>
  <si>
    <t>Purchase Cv</t>
  </si>
  <si>
    <t>Awdesh kumar sharma</t>
  </si>
  <si>
    <t>Rakesh kumar katare</t>
  </si>
  <si>
    <t>Kapil soni</t>
  </si>
  <si>
    <t>Vikas Panwar</t>
  </si>
  <si>
    <t>SANTOSH JAMLIYA</t>
  </si>
  <si>
    <t>Paid in Advance</t>
  </si>
  <si>
    <t xml:space="preserve">Refinance  </t>
  </si>
  <si>
    <t>Remarks</t>
  </si>
  <si>
    <t>GST 18%</t>
  </si>
  <si>
    <t>Recvory /Advance</t>
  </si>
  <si>
    <t xml:space="preserve"> </t>
  </si>
  <si>
    <t>Paid</t>
  </si>
  <si>
    <t>GAP</t>
  </si>
  <si>
    <t>Row Labels</t>
  </si>
  <si>
    <t>Grand Total</t>
  </si>
  <si>
    <t>Sum of Gross Payout</t>
  </si>
  <si>
    <t>Sum of TDS Amout</t>
  </si>
  <si>
    <t>Sum of GST 18%</t>
  </si>
  <si>
    <t>Sum of Paid</t>
  </si>
  <si>
    <t>Sum of GAP</t>
  </si>
  <si>
    <t>Sum of Net Payout2</t>
  </si>
  <si>
    <t>Vikramjeet Gautam</t>
  </si>
  <si>
    <t>INDMUM0703096</t>
  </si>
  <si>
    <t>Total</t>
  </si>
  <si>
    <t>Total Payable</t>
  </si>
  <si>
    <t>SLOT</t>
  </si>
  <si>
    <t>SLOT 2</t>
  </si>
  <si>
    <t>SLOT 1</t>
  </si>
  <si>
    <t xml:space="preserve"> GST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</si>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</sst>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Tohma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64" fontId="4" fillId="3" borderId="1" xfId="1" applyNumberFormat="1" applyFont="1" applyFill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164" fontId="4" fillId="3" borderId="1" xfId="1" applyNumberFormat="1" applyFont="1" applyFill="1" applyBorder="1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3" borderId="1" xfId="1" applyNumberFormat="1" applyFont="1" applyFill="1" applyBorder="1" applyAlignment="1" applyProtection="1">
      <alignment horizontal="center" vertical="top"/>
      <protection hidden="1"/>
    </xf>
    <xf numFmtId="164" fontId="4" fillId="0" borderId="1" xfId="1" applyNumberFormat="1" applyFont="1" applyFill="1" applyBorder="1" applyAlignment="1">
      <alignment vertical="center"/>
    </xf>
    <xf numFmtId="164" fontId="4" fillId="0" borderId="0" xfId="1" applyNumberFormat="1" applyFont="1"/>
    <xf numFmtId="3" fontId="4" fillId="0" borderId="0" xfId="0" applyNumberFormat="1" applyFont="1"/>
    <xf numFmtId="0" fontId="4" fillId="0" borderId="1" xfId="0" applyFont="1" applyBorder="1"/>
    <xf numFmtId="10" fontId="4" fillId="0" borderId="1" xfId="0" applyNumberFormat="1" applyFont="1" applyBorder="1"/>
    <xf numFmtId="164" fontId="4" fillId="0" borderId="1" xfId="1" applyNumberFormat="1" applyFont="1" applyBorder="1" applyAlignment="1">
      <alignment horizontal="right" vertical="center"/>
    </xf>
    <xf numFmtId="164" fontId="4" fillId="3" borderId="1" xfId="1" applyNumberFormat="1" applyFont="1" applyFill="1" applyBorder="1" applyAlignment="1"/>
    <xf numFmtId="17" fontId="4" fillId="0" borderId="1" xfId="0" applyNumberFormat="1" applyFont="1" applyBorder="1"/>
    <xf numFmtId="164" fontId="4" fillId="0" borderId="1" xfId="1" applyNumberFormat="1" applyFont="1" applyBorder="1"/>
    <xf numFmtId="10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/>
    <xf numFmtId="9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164" fontId="0" fillId="0" borderId="0" xfId="1" applyNumberFormat="1" applyFont="1"/>
    <xf numFmtId="164" fontId="2" fillId="0" borderId="0" xfId="1" applyNumberFormat="1" applyFont="1"/>
    <xf numFmtId="0" fontId="4" fillId="3" borderId="1" xfId="0" applyFont="1" applyFill="1" applyBorder="1" applyAlignment="1">
      <alignment vertical="center"/>
    </xf>
    <xf numFmtId="164" fontId="4" fillId="5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7" fontId="4" fillId="2" borderId="1" xfId="0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0" fontId="4" fillId="2" borderId="1" xfId="0" applyNumberFormat="1" applyFont="1" applyFill="1" applyBorder="1" applyAlignment="1">
      <alignment vertical="center"/>
    </xf>
    <xf numFmtId="0" fontId="0" fillId="2" borderId="0" xfId="0" applyFill="1"/>
    <xf numFmtId="10" fontId="7" fillId="2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7" fontId="4" fillId="2" borderId="1" xfId="0" applyNumberFormat="1" applyFont="1" applyFill="1" applyBorder="1"/>
    <xf numFmtId="14" fontId="4" fillId="2" borderId="1" xfId="0" applyNumberFormat="1" applyFont="1" applyFill="1" applyBorder="1"/>
    <xf numFmtId="0" fontId="4" fillId="2" borderId="1" xfId="0" applyFont="1" applyFill="1" applyBorder="1"/>
    <xf numFmtId="164" fontId="4" fillId="2" borderId="1" xfId="1" applyNumberFormat="1" applyFont="1" applyFill="1" applyBorder="1" applyAlignment="1"/>
    <xf numFmtId="10" fontId="4" fillId="2" borderId="1" xfId="0" applyNumberFormat="1" applyFont="1" applyFill="1" applyBorder="1"/>
    <xf numFmtId="164" fontId="4" fillId="2" borderId="1" xfId="1" applyNumberFormat="1" applyFont="1" applyFill="1" applyBorder="1"/>
    <xf numFmtId="164" fontId="7" fillId="2" borderId="1" xfId="1" applyNumberFormat="1" applyFont="1" applyFill="1" applyBorder="1" applyAlignment="1"/>
    <xf numFmtId="10" fontId="7" fillId="2" borderId="1" xfId="0" applyNumberFormat="1" applyFont="1" applyFill="1" applyBorder="1" applyAlignment="1">
      <alignment horizontal="right"/>
    </xf>
    <xf numFmtId="43" fontId="4" fillId="0" borderId="1" xfId="0" applyNumberFormat="1" applyFont="1" applyBorder="1" applyAlignment="1">
      <alignment vertical="center"/>
    </xf>
    <xf numFmtId="9" fontId="4" fillId="0" borderId="1" xfId="0" applyNumberFormat="1" applyFont="1" applyBorder="1"/>
    <xf numFmtId="9" fontId="4" fillId="2" borderId="1" xfId="0" applyNumberFormat="1" applyFont="1" applyFill="1" applyBorder="1" applyAlignment="1">
      <alignment vertical="center"/>
    </xf>
    <xf numFmtId="165" fontId="4" fillId="0" borderId="1" xfId="2" applyNumberFormat="1" applyFont="1" applyBorder="1" applyAlignment="1">
      <alignment vertical="center"/>
    </xf>
    <xf numFmtId="17" fontId="4" fillId="4" borderId="1" xfId="0" applyNumberFormat="1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164" fontId="4" fillId="4" borderId="1" xfId="1" applyNumberFormat="1" applyFont="1" applyFill="1" applyBorder="1" applyAlignment="1">
      <alignment vertical="center"/>
    </xf>
    <xf numFmtId="10" fontId="4" fillId="4" borderId="1" xfId="0" applyNumberFormat="1" applyFont="1" applyFill="1" applyBorder="1" applyAlignment="1">
      <alignment vertical="center"/>
    </xf>
    <xf numFmtId="10" fontId="4" fillId="4" borderId="1" xfId="2" applyNumberFormat="1" applyFont="1" applyFill="1" applyBorder="1" applyAlignment="1">
      <alignment vertical="center"/>
    </xf>
    <xf numFmtId="10" fontId="7" fillId="4" borderId="1" xfId="0" applyNumberFormat="1" applyFont="1" applyFill="1" applyBorder="1" applyAlignment="1">
      <alignment vertical="center"/>
    </xf>
    <xf numFmtId="0" fontId="0" fillId="4" borderId="0" xfId="0" applyFill="1"/>
    <xf numFmtId="9" fontId="4" fillId="4" borderId="1" xfId="0" applyNumberFormat="1" applyFont="1" applyFill="1" applyBorder="1" applyAlignment="1">
      <alignment vertical="center"/>
    </xf>
    <xf numFmtId="9" fontId="0" fillId="0" borderId="0" xfId="2" applyFont="1"/>
    <xf numFmtId="10" fontId="0" fillId="0" borderId="0" xfId="2" applyNumberFormat="1" applyFont="1"/>
    <xf numFmtId="165" fontId="0" fillId="0" borderId="0" xfId="2" applyNumberFormat="1" applyFont="1"/>
    <xf numFmtId="10" fontId="7" fillId="2" borderId="1" xfId="0" applyNumberFormat="1" applyFont="1" applyFill="1" applyBorder="1"/>
    <xf numFmtId="9" fontId="4" fillId="2" borderId="1" xfId="0" applyNumberFormat="1" applyFont="1" applyFill="1" applyBorder="1" applyAlignment="1">
      <alignment horizontal="right"/>
    </xf>
    <xf numFmtId="0" fontId="7" fillId="2" borderId="1" xfId="0" applyFont="1" applyFill="1" applyBorder="1"/>
    <xf numFmtId="9" fontId="7" fillId="2" borderId="1" xfId="0" applyNumberFormat="1" applyFont="1" applyFill="1" applyBorder="1" applyAlignment="1">
      <alignment horizontal="right"/>
    </xf>
    <xf numFmtId="43" fontId="4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right"/>
    </xf>
    <xf numFmtId="43" fontId="4" fillId="4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0" fontId="4" fillId="4" borderId="1" xfId="0" applyNumberFormat="1" applyFont="1" applyFill="1" applyBorder="1"/>
    <xf numFmtId="17" fontId="4" fillId="4" borderId="1" xfId="0" applyNumberFormat="1" applyFont="1" applyFill="1" applyBorder="1"/>
    <xf numFmtId="14" fontId="4" fillId="4" borderId="1" xfId="0" applyNumberFormat="1" applyFont="1" applyFill="1" applyBorder="1"/>
    <xf numFmtId="0" fontId="4" fillId="4" borderId="1" xfId="0" applyFont="1" applyFill="1" applyBorder="1"/>
    <xf numFmtId="164" fontId="4" fillId="4" borderId="1" xfId="1" applyNumberFormat="1" applyFont="1" applyFill="1" applyBorder="1" applyAlignment="1"/>
    <xf numFmtId="10" fontId="7" fillId="4" borderId="1" xfId="0" applyNumberFormat="1" applyFont="1" applyFill="1" applyBorder="1"/>
    <xf numFmtId="10" fontId="7" fillId="4" borderId="1" xfId="0" applyNumberFormat="1" applyFont="1" applyFill="1" applyBorder="1" applyAlignment="1">
      <alignment horizontal="right"/>
    </xf>
    <xf numFmtId="10" fontId="4" fillId="4" borderId="1" xfId="0" applyNumberFormat="1" applyFont="1" applyFill="1" applyBorder="1" applyAlignment="1">
      <alignment horizontal="right"/>
    </xf>
    <xf numFmtId="43" fontId="4" fillId="0" borderId="1" xfId="0" applyNumberFormat="1" applyFont="1" applyBorder="1"/>
    <xf numFmtId="17" fontId="7" fillId="4" borderId="1" xfId="0" applyNumberFormat="1" applyFont="1" applyFill="1" applyBorder="1" applyAlignment="1">
      <alignment vertical="center"/>
    </xf>
    <xf numFmtId="14" fontId="7" fillId="4" borderId="1" xfId="0" applyNumberFormat="1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vertical="center"/>
    </xf>
    <xf numFmtId="43" fontId="7" fillId="4" borderId="1" xfId="0" applyNumberFormat="1" applyFont="1" applyFill="1" applyBorder="1" applyAlignment="1">
      <alignment vertical="center"/>
    </xf>
    <xf numFmtId="9" fontId="7" fillId="4" borderId="1" xfId="0" applyNumberFormat="1" applyFont="1" applyFill="1" applyBorder="1" applyAlignment="1">
      <alignment vertical="center"/>
    </xf>
    <xf numFmtId="0" fontId="6" fillId="4" borderId="0" xfId="0" applyFont="1" applyFill="1"/>
    <xf numFmtId="164" fontId="4" fillId="4" borderId="1" xfId="1" applyNumberFormat="1" applyFont="1" applyFill="1" applyBorder="1" applyAlignment="1" applyProtection="1">
      <alignment horizontal="center" vertical="top"/>
      <protection hidden="1"/>
    </xf>
    <xf numFmtId="0" fontId="3" fillId="2" borderId="2" xfId="0" applyFont="1" applyFill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3" fontId="4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3" fontId="4" fillId="0" borderId="1" xfId="1" applyFont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3" xfId="0" applyBorder="1"/>
    <xf numFmtId="164" fontId="0" fillId="0" borderId="4" xfId="1" applyNumberFormat="1" applyFont="1" applyBorder="1"/>
    <xf numFmtId="0" fontId="0" fillId="0" borderId="6" xfId="0" applyBorder="1"/>
    <xf numFmtId="0" fontId="2" fillId="0" borderId="1" xfId="0" applyFont="1" applyBorder="1"/>
    <xf numFmtId="164" fontId="0" fillId="0" borderId="1" xfId="1" applyNumberFormat="1" applyFont="1" applyFill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0" fontId="2" fillId="0" borderId="2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08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ccounts_finqy_onmicrosoft_com/Documents/Daily%20sheet/Todays%20Payment/Jan-23/12-01-23/AL%20PO%2012-0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Partner Name</v>
          </cell>
        </row>
        <row r="2">
          <cell r="B2" t="str">
            <v>Badafinance S&amp;P Service LLP</v>
          </cell>
        </row>
        <row r="3">
          <cell r="B3" t="str">
            <v>Sachin Panchal</v>
          </cell>
        </row>
        <row r="4">
          <cell r="B4" t="str">
            <v>DHIRAN SOLUTIONS LLP</v>
          </cell>
        </row>
        <row r="5">
          <cell r="B5" t="str">
            <v>AFCI Services Private Limited</v>
          </cell>
        </row>
        <row r="6">
          <cell r="B6" t="str">
            <v>Thakor Shalini</v>
          </cell>
        </row>
        <row r="7">
          <cell r="B7" t="str">
            <v>HARSHA INFO SERVICES</v>
          </cell>
        </row>
        <row r="8">
          <cell r="B8" t="str">
            <v>GADHADARA RAHUL NAVINCHANDRA</v>
          </cell>
        </row>
        <row r="9">
          <cell r="B9" t="str">
            <v>UNNATIBEN TANK</v>
          </cell>
        </row>
        <row r="10">
          <cell r="B10" t="str">
            <v>KRUSHANG PATEL</v>
          </cell>
        </row>
        <row r="11">
          <cell r="B11" t="str">
            <v>Shree Prime Finance</v>
          </cell>
        </row>
        <row r="12">
          <cell r="B12" t="str">
            <v>CN Finserve</v>
          </cell>
        </row>
        <row r="13">
          <cell r="B13" t="str">
            <v>RUDRA FINANCIAL SERVICES</v>
          </cell>
        </row>
        <row r="14">
          <cell r="B14" t="str">
            <v>Akash Jain</v>
          </cell>
        </row>
        <row r="15">
          <cell r="B15" t="str">
            <v>Manoj kumar badode</v>
          </cell>
        </row>
        <row r="16">
          <cell r="B16" t="str">
            <v>Gajendra kumar sharma</v>
          </cell>
        </row>
        <row r="17">
          <cell r="B17" t="str">
            <v>Faizan Shaikh</v>
          </cell>
        </row>
        <row r="18">
          <cell r="B18" t="str">
            <v>Piyush chaurasiya</v>
          </cell>
        </row>
        <row r="19">
          <cell r="B19" t="str">
            <v>Sarah Steven Rajamani</v>
          </cell>
        </row>
        <row r="20">
          <cell r="B20" t="str">
            <v>Damini Dholpuriya</v>
          </cell>
        </row>
        <row r="21">
          <cell r="B21" t="str">
            <v>Priyanka Farkya</v>
          </cell>
        </row>
        <row r="22">
          <cell r="B22" t="str">
            <v>Madhur Chouhan</v>
          </cell>
        </row>
        <row r="23">
          <cell r="B23" t="str">
            <v>Varughese Abraham</v>
          </cell>
        </row>
        <row r="24">
          <cell r="B24" t="str">
            <v>Bhupendra Kanojiya</v>
          </cell>
        </row>
        <row r="25">
          <cell r="B25" t="str">
            <v>Bhavika Rajguru</v>
          </cell>
        </row>
        <row r="26">
          <cell r="B26" t="str">
            <v>Sanjay Nagle</v>
          </cell>
        </row>
        <row r="27">
          <cell r="B27" t="str">
            <v>Bhagwan Singh</v>
          </cell>
        </row>
        <row r="28">
          <cell r="B28" t="str">
            <v>Rajesh Hemdev</v>
          </cell>
        </row>
        <row r="29">
          <cell r="B29" t="str">
            <v>Sameer Khan</v>
          </cell>
        </row>
        <row r="30">
          <cell r="B30" t="str">
            <v>Naveen Ojha</v>
          </cell>
        </row>
        <row r="31">
          <cell r="B31" t="str">
            <v>Ritin Shetty</v>
          </cell>
        </row>
        <row r="32">
          <cell r="B32" t="str">
            <v>Ganesh More</v>
          </cell>
        </row>
        <row r="33">
          <cell r="B33" t="str">
            <v>Gurunath Bhoir</v>
          </cell>
        </row>
        <row r="34">
          <cell r="B34" t="str">
            <v>Sanjeevani Vadvalkar</v>
          </cell>
        </row>
        <row r="35">
          <cell r="B35" t="str">
            <v>Seema Dhaware</v>
          </cell>
        </row>
        <row r="36">
          <cell r="B36" t="str">
            <v>Nitin Bajaj</v>
          </cell>
        </row>
        <row r="37">
          <cell r="B37" t="str">
            <v>Uday Prajapati</v>
          </cell>
        </row>
        <row r="38">
          <cell r="B38" t="str">
            <v>Aman Karode</v>
          </cell>
        </row>
        <row r="39">
          <cell r="B39" t="str">
            <v>Abhishek Singh</v>
          </cell>
        </row>
        <row r="40">
          <cell r="B40" t="str">
            <v>Vikas Asthana</v>
          </cell>
        </row>
        <row r="41">
          <cell r="B41" t="str">
            <v>Manoj Tirole</v>
          </cell>
        </row>
        <row r="42">
          <cell r="B42" t="str">
            <v>Bharti Rajput</v>
          </cell>
        </row>
        <row r="43">
          <cell r="B43" t="str">
            <v>Gaurav Pandey</v>
          </cell>
        </row>
        <row r="44">
          <cell r="B44" t="str">
            <v>Bhagawandas Choure</v>
          </cell>
        </row>
        <row r="45">
          <cell r="B45" t="str">
            <v>Bharat Pawar</v>
          </cell>
        </row>
        <row r="46">
          <cell r="B46" t="str">
            <v>Gemini Wasan</v>
          </cell>
        </row>
        <row r="47">
          <cell r="B47" t="str">
            <v>Pawan Sen</v>
          </cell>
        </row>
        <row r="48">
          <cell r="B48" t="str">
            <v>Abhay singh</v>
          </cell>
        </row>
        <row r="49">
          <cell r="B49" t="str">
            <v>Prabdeep Jaggi</v>
          </cell>
        </row>
        <row r="50">
          <cell r="B50" t="str">
            <v>Rajkumar</v>
          </cell>
        </row>
        <row r="51">
          <cell r="B51" t="str">
            <v>Shruti Patil</v>
          </cell>
        </row>
        <row r="52">
          <cell r="B52" t="str">
            <v>Umesh Chandok</v>
          </cell>
        </row>
        <row r="53">
          <cell r="B53" t="str">
            <v>Manisha Moghariya</v>
          </cell>
        </row>
        <row r="54">
          <cell r="B54" t="str">
            <v>Suneeta Yadav</v>
          </cell>
        </row>
        <row r="55">
          <cell r="B55" t="str">
            <v>Parth Sanghani</v>
          </cell>
        </row>
        <row r="56">
          <cell r="B56" t="str">
            <v>Prasad Naik</v>
          </cell>
        </row>
        <row r="57">
          <cell r="B57" t="str">
            <v>Pratik Kanani</v>
          </cell>
        </row>
        <row r="58">
          <cell r="B58" t="str">
            <v>Dipesh Lalwani</v>
          </cell>
        </row>
        <row r="59">
          <cell r="B59" t="str">
            <v>Bikesh Ganguly</v>
          </cell>
        </row>
        <row r="60">
          <cell r="B60" t="str">
            <v>Anil Kuwal</v>
          </cell>
        </row>
        <row r="61">
          <cell r="B61" t="str">
            <v>Huzoor Shaikh</v>
          </cell>
        </row>
        <row r="62">
          <cell r="B62" t="str">
            <v>Adarsh Dubey</v>
          </cell>
        </row>
        <row r="63">
          <cell r="B63" t="str">
            <v>Sarla Singh</v>
          </cell>
        </row>
        <row r="64">
          <cell r="B64" t="str">
            <v>Kalpesh Tailor</v>
          </cell>
        </row>
        <row r="65">
          <cell r="B65" t="str">
            <v>Barkha Menghani</v>
          </cell>
        </row>
        <row r="66">
          <cell r="B66" t="str">
            <v>Prabha Gupta</v>
          </cell>
        </row>
        <row r="67">
          <cell r="B67" t="str">
            <v>Rupesh rane</v>
          </cell>
        </row>
        <row r="68">
          <cell r="B68" t="str">
            <v>Ashish Kumar Sahu</v>
          </cell>
        </row>
        <row r="69">
          <cell r="B69" t="str">
            <v>Vishal Salve</v>
          </cell>
        </row>
        <row r="70">
          <cell r="B70" t="str">
            <v>Wasim vohra</v>
          </cell>
        </row>
        <row r="71">
          <cell r="B71" t="str">
            <v>Dilip Singh</v>
          </cell>
        </row>
        <row r="72">
          <cell r="B72" t="str">
            <v>Aakash Umre</v>
          </cell>
        </row>
        <row r="73">
          <cell r="B73" t="str">
            <v>Rahul Sharma</v>
          </cell>
        </row>
        <row r="74">
          <cell r="B74" t="str">
            <v>Hardeep Singh Arora</v>
          </cell>
        </row>
        <row r="75">
          <cell r="B75" t="str">
            <v>Ruchi Belwanshi</v>
          </cell>
        </row>
        <row r="76">
          <cell r="B76" t="str">
            <v>Chetan Dandage</v>
          </cell>
        </row>
        <row r="77">
          <cell r="B77" t="str">
            <v>Niraj Parekh</v>
          </cell>
        </row>
        <row r="78">
          <cell r="B78" t="str">
            <v>Ashish Jain</v>
          </cell>
        </row>
        <row r="79">
          <cell r="B79" t="str">
            <v>Bhavna Likhar</v>
          </cell>
        </row>
        <row r="80">
          <cell r="B80" t="str">
            <v>Haresh Baldaniya</v>
          </cell>
        </row>
        <row r="81">
          <cell r="B81" t="str">
            <v>Gopal Udeshi</v>
          </cell>
        </row>
        <row r="82">
          <cell r="B82" t="str">
            <v>RAJESH</v>
          </cell>
        </row>
        <row r="83">
          <cell r="B83" t="str">
            <v>Nirmalsinh Chauhan</v>
          </cell>
        </row>
        <row r="84">
          <cell r="B84" t="str">
            <v>Richa Singh</v>
          </cell>
        </row>
        <row r="85">
          <cell r="B85" t="str">
            <v>Abhishek Parohar</v>
          </cell>
        </row>
        <row r="86">
          <cell r="B86" t="str">
            <v>Boskeyben Gajjar</v>
          </cell>
        </row>
        <row r="87">
          <cell r="B87" t="str">
            <v>Mahesh Nakum</v>
          </cell>
        </row>
        <row r="88">
          <cell r="B88" t="str">
            <v>Sarif Khan</v>
          </cell>
        </row>
        <row r="89">
          <cell r="B89" t="str">
            <v>Kiran Kumar</v>
          </cell>
        </row>
        <row r="90">
          <cell r="B90" t="str">
            <v>PRASHANT BABAN LOHOT</v>
          </cell>
        </row>
        <row r="91">
          <cell r="B91" t="str">
            <v>gANESH PALAV</v>
          </cell>
        </row>
        <row r="92">
          <cell r="B92" t="str">
            <v>Shah Dhruvang</v>
          </cell>
        </row>
        <row r="93">
          <cell r="B93" t="str">
            <v xml:space="preserve">SHREE AUTO FINANCIAL SERVICES </v>
          </cell>
        </row>
        <row r="94">
          <cell r="B94" t="str">
            <v>Sagar Kanse</v>
          </cell>
        </row>
        <row r="95">
          <cell r="B95" t="str">
            <v>Amit Singh</v>
          </cell>
        </row>
        <row r="96">
          <cell r="B96" t="str">
            <v>Chetan Prajapati</v>
          </cell>
        </row>
        <row r="97">
          <cell r="B97" t="str">
            <v>Mukesh Dhangar</v>
          </cell>
        </row>
        <row r="98">
          <cell r="B98" t="str">
            <v>CAR GIANT WHEELS</v>
          </cell>
        </row>
        <row r="99">
          <cell r="B99" t="str">
            <v>Gurudev Auto Finance</v>
          </cell>
        </row>
        <row r="100">
          <cell r="B100" t="str">
            <v>Z PLUS CONSULTING</v>
          </cell>
        </row>
        <row r="101">
          <cell r="B101" t="str">
            <v>Sumit Panjwani</v>
          </cell>
        </row>
        <row r="102">
          <cell r="B102" t="str">
            <v>Sherali Zaidi</v>
          </cell>
        </row>
        <row r="103">
          <cell r="B103" t="str">
            <v>Prince</v>
          </cell>
        </row>
        <row r="104">
          <cell r="B104" t="str">
            <v>Kamini Bhondwe</v>
          </cell>
        </row>
        <row r="105">
          <cell r="B105" t="str">
            <v>Pradeep Rajput</v>
          </cell>
        </row>
        <row r="106">
          <cell r="B106" t="str">
            <v>Vikramjeet Gautam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8.667825578705" createdVersion="8" refreshedVersion="8" minRefreshableVersion="3" recordCount="444" xr:uid="{C9323190-BD89-4BD2-A85D-6A934F56FFAB}">
  <cacheSource type="worksheet">
    <worksheetSource ref="A2:AW446" sheet="Working File"/>
  </cacheSource>
  <cacheFields count="49">
    <cacheField name="Sr. No. " numFmtId="0">
      <sharedItems containsSemiMixedTypes="0" containsString="0" containsNumber="1" containsInteger="1" minValue="1" maxValue="444"/>
    </cacheField>
    <cacheField name="Month" numFmtId="17">
      <sharedItems containsSemiMixedTypes="0" containsNonDate="0" containsDate="1" containsString="0" minDate="2022-11-01T00:00:00" maxDate="2022-12-02T00:00:00"/>
    </cacheField>
    <cacheField name="Lead Date" numFmtId="14">
      <sharedItems containsSemiMixedTypes="0" containsNonDate="0" containsDate="1" containsString="0" minDate="2022-11-03T00:00:00" maxDate="2023-01-01T00:00:00"/>
    </cacheField>
    <cacheField name="Partner Code" numFmtId="0">
      <sharedItems containsBlank="1" count="109">
        <s v="Badafinance2181"/>
        <s v="INDIVIDUAL1563"/>
        <s v="INDIVIDUAL2336"/>
        <s v="INDIVIDUAL2889"/>
        <s v="INDIVIDUAL1684"/>
        <s v="INDIVIDUAL1860"/>
        <s v="INDIVIDUAL2067"/>
        <s v="INDIVIDUAL1737"/>
        <s v="INDIVIDUAL1740"/>
        <s v="INDIVIDUAL2513"/>
        <s v="INDTHA6012651"/>
        <s v="INDIVIDUAL2394"/>
        <s v="INDIVIDUAL1486"/>
        <s v="INDIVIDUAL1996"/>
        <s v="INDIVIDUAL1515"/>
        <s v="INDIVIDUAL2319"/>
        <s v="INDIVIDUAL2361"/>
        <s v="INDIVIDUAL1582"/>
        <s v="INDIVIDUAL1105"/>
        <s v="INDIVIDUAL2029"/>
        <s v="INDIVIDUAL1556"/>
        <s v="INDTHA0022643"/>
        <s v="E1141"/>
        <s v="INDIVIDUAL1899"/>
        <s v="INDIVIDUAL1857"/>
        <s v="INDMUM0632947"/>
        <s v="INDIVIDUAL1845"/>
        <s v="INDIVIDUAL2272"/>
        <s v="INDMUM0933000"/>
        <s v="INDMUM0703096"/>
        <s v="INDIVIDUAL1672"/>
        <s v="INDIVIDUAL1877"/>
        <s v="INDIVIDUAL1656"/>
        <s v="INDIVIDUAL2246"/>
        <s v="INDMUM0223003"/>
        <s v="INDIVIDUAL1938"/>
        <s v="INDIVIDUAL2198"/>
        <s v="INDMUM0742795"/>
        <s v="INDIVIDUAL1522"/>
        <s v="INDIVIDUAL2325"/>
        <s v="INDIVIDUAL2051"/>
        <s v="INDIVIDUAL2079"/>
        <s v="INDMUM0663043"/>
        <s v="INDIVIDUAL1648"/>
        <s v="INDIVIDUAL985"/>
        <s v="INDKHE3252552"/>
        <s v="COMUDA0012610"/>
        <s v="INDAHM0512730"/>
        <s v="INDGAN7212551"/>
        <s v="INDAHM4242811"/>
        <s v="INDAHM4502629"/>
        <s v="INDAHM0612723"/>
        <s v="INDAHM0092765"/>
        <s v="INDBAN0012847"/>
        <s v="INDSAB0012967"/>
        <s v="INDAHM0042589"/>
        <s v="INDPAT2652823"/>
        <s v="COMAHM0092867"/>
        <s v="INDAHM0502825"/>
        <s v="INDMAH0022824"/>
        <s v="INDIVIDUAL2042"/>
        <s v="INDIVIDUAL2544"/>
        <s v="INDIVIDUAL2654"/>
        <s v="INDIVIDUAL1994"/>
        <s v="INDIVIDUAL2494"/>
        <s v="INDIVIDUAL2849"/>
        <s v="INDIVIDUAL2750"/>
        <s v="INDIVIDUAL2017"/>
        <s v="INDIVIDUAL2512"/>
        <s v="INDIVIDUAL2430"/>
        <s v="INDIVIDUAL2617"/>
        <s v="INDIVIDUAL2148"/>
        <s v="INDIVIDUAL2217"/>
        <s v="INDIVIDUAL2519"/>
        <s v="INDIVIDUAL2068"/>
        <s v="INDIVIDUAL1830"/>
        <s v="INDIVIDUAL1397"/>
        <s v="BALAJI1813"/>
        <s v="INSPIRE1542"/>
        <s v="INDIVIDUAL1487"/>
        <s v="INDIVIDUAL1741"/>
        <s v="INDIVIDUAL2509"/>
        <s v="INDIVIDUAL1395"/>
        <s v="INDIVIDUAL2416"/>
        <s v="KALP1460"/>
        <s v="INDIVIDUAL1569"/>
        <s v="INDBHO0233030"/>
        <s v="INDIVIDUAL1528"/>
        <s v="INDIVIDUAL1881"/>
        <s v="INDIVIDUAL2625"/>
        <s v="INDIVIDUAL2287"/>
        <s v="INDBHO0472990"/>
        <s v="INDIVIDUAL1536"/>
        <s v="INDIVIDUAL2505"/>
        <s v="INDIVIDUAL1817"/>
        <s v="MOKSH2081"/>
        <s v="INDIVIDUAL1756"/>
        <s v="INDIVIDUAL2340"/>
        <s v="INDIVIDUAL1832"/>
        <s v="INDIVIDUAL1858"/>
        <s v="INDBHO0432907"/>
        <s v="INDIVIDUAL1481"/>
        <s v="INDIVIDUAL1827"/>
        <s v="INDIVIDUAL2815"/>
        <s v="INDIVIDUAL1783"/>
        <s v="INDIVIDUAL2163"/>
        <s v="INDIND4413054"/>
        <m u="1"/>
        <s v="KAPL1460" u="1"/>
      </sharedItems>
    </cacheField>
    <cacheField name="Partner Name" numFmtId="0">
      <sharedItems count="109">
        <s v="Badafinance S&amp;P Service LLP"/>
        <s v="Sameer Khan"/>
        <s v="Dilip Singh"/>
        <s v="PRASHANT BABAN LOHOT"/>
        <s v="Seema Dhaware"/>
        <s v="Abhay singh"/>
        <s v="Bikesh Ganguly"/>
        <s v="Nitin Bajaj"/>
        <s v="Uday Prajapati"/>
        <s v="Gopal Udeshi"/>
        <s v="Sherali Zaidi"/>
        <s v="Hardeep Singh Arora"/>
        <s v="Varughese Abraham"/>
        <s v="Suneeta Yadav"/>
        <s v="Bhavika Rajguru"/>
        <s v="Vishal Salve"/>
        <s v="Rahul Sharma"/>
        <s v="Ritin Shetty"/>
        <s v="Sarah Steven Rajamani"/>
        <s v="Prasad Naik"/>
        <s v="Rajesh Hemdev"/>
        <s v="Sumit Panjwani"/>
        <s v="Sumathi B Poojary"/>
        <s v="Shruti Patil"/>
        <s v="Gemini Wasan"/>
        <s v="Amit Singh"/>
        <s v="Bharat Pawar"/>
        <s v="Rupesh rane"/>
        <s v="CAR GIANT WHEELS"/>
        <s v="Vikramjeet Gautam"/>
        <s v="Sanjeevani Vadvalkar"/>
        <s v="Prabdeep Jaggi"/>
        <s v="Gurunath Bhoir"/>
        <s v="Prabha Gupta"/>
        <s v="Sagar Kanse"/>
        <s v="Umesh Chandok"/>
        <s v="Kalpesh Tailor"/>
        <s v="Mukesh Dhangar"/>
        <s v="Rutu lanjekar"/>
        <s v="Wasim vohra"/>
        <s v="Dipesh Lalwani"/>
        <s v="Huzoor Shaikh"/>
        <s v="Chetan Prajapati"/>
        <s v="Ganesh More"/>
        <s v="gANESH PALAV"/>
        <s v="Shah Dhruvang"/>
        <s v="AFCI Services Private Limited"/>
        <s v="UNNATIBEN TANK"/>
        <s v="Faizan Shaikh"/>
        <s v="Shree Prime Finance"/>
        <s v="CN Finserve"/>
        <s v="KRUSHANG PATEL"/>
        <s v="HARSHA INFO SERVICES"/>
        <s v="RUDRA FINANCIAL SERVICES"/>
        <s v="Z PLUS CONSULTING"/>
        <s v="Thakor Shalini"/>
        <s v="Gurudev Auto Finance"/>
        <s v="DHIRAN SOLUTIONS LLP"/>
        <s v="GADHADARA RAHUL NAVINCHANDRA"/>
        <s v="SHREE AUTO FINANCIAL SERVICES "/>
        <s v="Pratik Kanani"/>
        <s v="Nirmalsinh Chauhan"/>
        <s v="Boskeyben Gajjar"/>
        <s v="Manisha Moghariya"/>
        <s v="Niraj Parekh"/>
        <s v="Kiran Kumar"/>
        <s v="Mahesh Nakum"/>
        <s v="Parth Sanghani"/>
        <s v="Haresh Baldaniya"/>
        <s v="Chetan Dandage"/>
        <s v="Richa Singh"/>
        <s v="Adarsh Dubey"/>
        <s v="Barkha Menghani"/>
        <s v="RAJESH"/>
        <s v="Anil Kuwal"/>
        <s v="Gaurav Pandey"/>
        <s v="Priyanka Farkya"/>
        <s v="Sachin Panchal"/>
        <s v="Prince"/>
        <s v="Bhupendra Kanojiya"/>
        <s v="Aman Karode"/>
        <s v="Bhavna Likhar"/>
        <s v="Damini Dholpuriya"/>
        <s v="Ruchi Belwanshi"/>
        <s v="Kamini Bhondwe"/>
        <s v="Naveen Ojha"/>
        <s v="Akash Jain"/>
        <s v="Sanjay Nagle"/>
        <s v="Rajkumar"/>
        <s v="Abhishek Parohar"/>
        <s v="Ashish Kumar Sahu"/>
        <s v="Gajendra kumar sharma"/>
        <s v="Bhagwan Singh"/>
        <s v="Ashish Jain"/>
        <s v="Manoj Tirole"/>
        <s v="Pradeep Rajput"/>
        <s v="Abhishek Singh"/>
        <s v="Aakash Umre"/>
        <s v="Bhagawandas Choure"/>
        <s v="Pawan Sen"/>
        <s v="Manoj kumar badode"/>
        <s v="Madhur Chouhan"/>
        <s v="Bharti Rajput"/>
        <s v="Sarif Khan"/>
        <s v="Vikas Asthana"/>
        <s v="Sarla Singh"/>
        <s v="Piyush chaurasiya"/>
        <s v="Prashant Revalue" u="1"/>
        <s v="Chauhan Nirmalsinh" u="1"/>
      </sharedItems>
    </cacheField>
    <cacheField name="Customer Name" numFmtId="0">
      <sharedItems/>
    </cacheField>
    <cacheField name="Location" numFmtId="0">
      <sharedItems/>
    </cacheField>
    <cacheField name="AM" numFmtId="0">
      <sharedItems/>
    </cacheField>
    <cacheField name="TM" numFmtId="0">
      <sharedItems/>
    </cacheField>
    <cacheField name="Bank Name" numFmtId="0">
      <sharedItems/>
    </cacheField>
    <cacheField name="Product" numFmtId="0">
      <sharedItems/>
    </cacheField>
    <cacheField name="Decision" numFmtId="0">
      <sharedItems/>
    </cacheField>
    <cacheField name="Loan Amount" numFmtId="164">
      <sharedItems containsSemiMixedTypes="0" containsString="0" containsNumber="1" containsInteger="1" minValue="100000" maxValue="3007998"/>
    </cacheField>
    <cacheField name="EMI" numFmtId="0">
      <sharedItems containsSemiMixedTypes="0" containsString="0" containsNumber="1" containsInteger="1" minValue="1699" maxValue="109875"/>
    </cacheField>
    <cacheField name="TENURE" numFmtId="0">
      <sharedItems containsSemiMixedTypes="0" containsString="0" containsNumber="1" containsInteger="1" minValue="16" maxValue="84"/>
    </cacheField>
    <cacheField name="IRR" numFmtId="0">
      <sharedItems containsSemiMixedTypes="0" containsString="0" containsNumber="1" minValue="8.5099999999999995E-2" maxValue="0.24010000000000001"/>
    </cacheField>
    <cacheField name="PF" numFmtId="0">
      <sharedItems containsString="0" containsBlank="1" containsNumber="1" containsInteger="1" minValue="1623" maxValue="32641"/>
    </cacheField>
    <cacheField name="Stamp Charges" numFmtId="0">
      <sharedItems containsString="0" containsBlank="1" containsNumber="1" containsInteger="1" minValue="0" maxValue="16100"/>
    </cacheField>
    <cacheField name="VALUATION" numFmtId="0">
      <sharedItems containsString="0" containsBlank="1" containsNumber="1" containsInteger="1" minValue="0" maxValue="2360"/>
    </cacheField>
    <cacheField name="Document charges" numFmtId="0">
      <sharedItems containsString="0" containsBlank="1" containsNumber="1" containsInteger="1" minValue="0" maxValue="9565"/>
    </cacheField>
    <cacheField name="Other Charges" numFmtId="0">
      <sharedItems containsString="0" containsBlank="1" containsNumber="1" containsInteger="1" minValue="0" maxValue="10000"/>
    </cacheField>
    <cacheField name="Insurance" numFmtId="0">
      <sharedItems containsString="0" containsBlank="1" containsNumber="1" containsInteger="1" minValue="0" maxValue="161617"/>
    </cacheField>
    <cacheField name="Net Disbursememnt " numFmtId="0">
      <sharedItems containsString="0" containsBlank="1" containsNumber="1" containsInteger="1" minValue="17751" maxValue="2994000"/>
    </cacheField>
    <cacheField name="RTO Charges paid" numFmtId="0">
      <sharedItems containsNonDate="0" containsString="0" containsBlank="1"/>
    </cacheField>
    <cacheField name="ERB Disb" numFmtId="0">
      <sharedItems containsNonDate="0" containsString="0" containsBlank="1"/>
    </cacheField>
    <cacheField name="First Tranch" numFmtId="0">
      <sharedItems containsNonDate="0" containsString="0" containsBlank="1"/>
    </cacheField>
    <cacheField name="II nd Tranch" numFmtId="0">
      <sharedItems containsNonDate="0" containsString="0" containsBlank="1"/>
    </cacheField>
    <cacheField name="Payment Hold" numFmtId="0">
      <sharedItems containsNonDate="0" containsString="0" containsBlank="1"/>
    </cacheField>
    <cacheField name="Pay Out Slab" numFmtId="0">
      <sharedItems containsSemiMixedTypes="0" containsString="0" containsNumber="1" minValue="0" maxValue="5.5E-2"/>
    </cacheField>
    <cacheField name="Pay Out" numFmtId="43">
      <sharedItems containsSemiMixedTypes="0" containsString="0" containsNumber="1" minValue="0" maxValue="127839.91500000001"/>
    </cacheField>
    <cacheField name="GST Slab" numFmtId="9">
      <sharedItems containsSemiMixedTypes="0" containsString="0" containsNumber="1" minValue="0" maxValue="0.18"/>
    </cacheField>
    <cacheField name="Post GST" numFmtId="43">
      <sharedItems containsSemiMixedTypes="0" containsString="0" containsNumber="1" minValue="0" maxValue="117284.3256880734"/>
    </cacheField>
    <cacheField name="TDS" numFmtId="0">
      <sharedItems containsNonDate="0" containsString="0" containsBlank="1"/>
    </cacheField>
    <cacheField name="Net Payout" numFmtId="0">
      <sharedItems containsNonDate="0" containsString="0" containsBlank="1"/>
    </cacheField>
    <cacheField name="DSA Payout Slab" numFmtId="0">
      <sharedItems containsSemiMixedTypes="0" containsString="0" containsNumber="1" minValue="0" maxValue="0.04"/>
    </cacheField>
    <cacheField name="Gross Payout" numFmtId="43">
      <sharedItems containsSemiMixedTypes="0" containsString="0" containsNumber="1" minValue="0" maxValue="120319.92"/>
    </cacheField>
    <cacheField name="TDS2" numFmtId="9">
      <sharedItems containsSemiMixedTypes="0" containsString="0" containsNumber="1" minValue="0.05" maxValue="0.05"/>
    </cacheField>
    <cacheField name="TDS Amout" numFmtId="43">
      <sharedItems containsSemiMixedTypes="0" containsString="0" containsNumber="1" minValue="0" maxValue="6015.9960000000001"/>
    </cacheField>
    <cacheField name="GST 18%" numFmtId="43">
      <sharedItems containsString="0" containsBlank="1" containsNumber="1" minValue="1080" maxValue="21657.585599999999"/>
    </cacheField>
    <cacheField name="Recvory /Advance" numFmtId="43">
      <sharedItems containsBlank="1" containsMixedTypes="1" containsNumber="1" containsInteger="1" minValue="0" maxValue="0"/>
    </cacheField>
    <cacheField name="Net Payout2" numFmtId="43">
      <sharedItems containsSemiMixedTypes="0" containsString="0" containsNumber="1" minValue="0" maxValue="135961.50959999999"/>
    </cacheField>
    <cacheField name="Paid" numFmtId="0">
      <sharedItems containsString="0" containsBlank="1" containsNumber="1" minValue="26082.458999999999" maxValue="74885.11"/>
    </cacheField>
    <cacheField name="GAP" numFmtId="43">
      <sharedItems containsSemiMixedTypes="0" containsString="0" containsNumber="1" minValue="-40.812000000001717" maxValue="135961.50959999999"/>
    </cacheField>
    <cacheField name="Retention" numFmtId="43">
      <sharedItems containsSemiMixedTypes="0" containsString="0" containsNumber="1" minValue="-3035.5943119266012" maxValue="37663.052981651359"/>
    </cacheField>
    <cacheField name="payout retention" numFmtId="0">
      <sharedItems containsNonDate="0" containsString="0" containsBlank="1"/>
    </cacheField>
    <cacheField name="Total retention" numFmtId="0">
      <sharedItems containsNonDate="0" containsString="0" containsBlank="1"/>
    </cacheField>
    <cacheField name="SUBVENTION" numFmtId="0">
      <sharedItems containsBlank="1"/>
    </cacheField>
    <cacheField name="SUBVENTION %" numFmtId="0">
      <sharedItems containsString="0" containsBlank="1" containsNumber="1" containsInteger="1" minValue="0" maxValue="950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1"/>
    <d v="2022-11-01T00:00:00"/>
    <d v="2022-11-23T00:00:00"/>
    <x v="0"/>
    <x v="0"/>
    <s v="KOSTNER HENRIQUES"/>
    <s v="Thane"/>
    <s v="Ujjal Das"/>
    <s v="Ujjal Das"/>
    <s v="Yes Bank"/>
    <s v="BT Top up"/>
    <s v="Disbursed"/>
    <n v="800000"/>
    <n v="27443"/>
    <n v="36"/>
    <n v="0.1426"/>
    <n v="11800"/>
    <n v="3625"/>
    <n v="885"/>
    <n v="1179"/>
    <m/>
    <m/>
    <n v="785371"/>
    <m/>
    <m/>
    <m/>
    <m/>
    <m/>
    <n v="4.2500000000000003E-2"/>
    <n v="34000"/>
    <n v="0.09"/>
    <n v="31192.660550458713"/>
    <m/>
    <m/>
    <n v="3.3000000000000002E-2"/>
    <n v="26400"/>
    <n v="0.05"/>
    <n v="1320"/>
    <n v="4752"/>
    <m/>
    <n v="29832"/>
    <m/>
    <n v="29832"/>
    <n v="4792.6605504587133"/>
    <m/>
    <m/>
    <m/>
    <m/>
    <m/>
  </r>
  <r>
    <n v="2"/>
    <d v="2022-11-01T00:00:00"/>
    <d v="2022-11-26T00:00:00"/>
    <x v="1"/>
    <x v="1"/>
    <s v="Vijay Jedhe"/>
    <s v="Thane"/>
    <s v="Ujjal Das"/>
    <s v="Pavan Malviya"/>
    <s v="AU Finance"/>
    <s v="Purchase"/>
    <s v="Disbursed"/>
    <n v="316434"/>
    <n v="9463"/>
    <n v="48"/>
    <n v="0.19009999999999999"/>
    <m/>
    <m/>
    <m/>
    <m/>
    <m/>
    <m/>
    <m/>
    <m/>
    <m/>
    <m/>
    <m/>
    <m/>
    <n v="4.2500000000000003E-2"/>
    <n v="13448.445000000002"/>
    <n v="0.18"/>
    <n v="11396.987288135595"/>
    <m/>
    <m/>
    <n v="0.02"/>
    <n v="6328.68"/>
    <n v="0.05"/>
    <n v="316.43400000000003"/>
    <m/>
    <m/>
    <n v="6012.2460000000001"/>
    <m/>
    <n v="6012.2460000000001"/>
    <n v="5068.3072881355947"/>
    <m/>
    <m/>
    <m/>
    <m/>
    <m/>
  </r>
  <r>
    <n v="3"/>
    <d v="2022-11-01T00:00:00"/>
    <d v="2022-11-30T00:00:00"/>
    <x v="2"/>
    <x v="2"/>
    <s v="Dnyandev Nagare"/>
    <s v="Thane"/>
    <s v="Ujjal Das"/>
    <s v="Pavan Malviya"/>
    <s v="AU Finance"/>
    <s v="Purchase"/>
    <s v="Disbursed"/>
    <n v="1212461"/>
    <n v="28865"/>
    <n v="59"/>
    <n v="0.14510000000000001"/>
    <n v="9094"/>
    <n v="4300"/>
    <m/>
    <n v="1475"/>
    <m/>
    <m/>
    <m/>
    <m/>
    <m/>
    <m/>
    <m/>
    <m/>
    <n v="4.2500000000000003E-2"/>
    <n v="51529.592500000006"/>
    <n v="0.18"/>
    <n v="43669.146186440688"/>
    <m/>
    <m/>
    <n v="2.5000000000000001E-2"/>
    <n v="30311.525000000001"/>
    <n v="0.05"/>
    <n v="1515.5762500000001"/>
    <m/>
    <m/>
    <n v="28795.948750000003"/>
    <n v="28795.95"/>
    <n v="-1.2499999975261744E-3"/>
    <n v="13357.621186440687"/>
    <m/>
    <m/>
    <m/>
    <m/>
    <m/>
  </r>
  <r>
    <n v="4"/>
    <d v="2022-11-01T00:00:00"/>
    <d v="2022-11-29T00:00:00"/>
    <x v="3"/>
    <x v="3"/>
    <s v="SARFARAZ KARIM SURVE"/>
    <s v="Thane"/>
    <s v="Ujjal Das"/>
    <s v="Sandeep Patil"/>
    <s v="Kogta"/>
    <s v="Purchase"/>
    <s v="Disbursed"/>
    <n v="410714"/>
    <n v="12987"/>
    <n v="48"/>
    <n v="0.18509999999999999"/>
    <m/>
    <m/>
    <m/>
    <m/>
    <m/>
    <m/>
    <n v="381036"/>
    <m/>
    <m/>
    <m/>
    <m/>
    <m/>
    <n v="0.03"/>
    <n v="12321.42"/>
    <n v="0.18"/>
    <n v="10441.881355932204"/>
    <m/>
    <m/>
    <n v="0.02"/>
    <n v="7620.72"/>
    <n v="0.05"/>
    <n v="381.03600000000006"/>
    <m/>
    <m/>
    <n v="7239.6840000000002"/>
    <m/>
    <n v="7239.6840000000002"/>
    <n v="2821.1613559322041"/>
    <m/>
    <m/>
    <m/>
    <m/>
    <m/>
  </r>
  <r>
    <n v="5"/>
    <d v="2022-11-01T00:00:00"/>
    <d v="2022-11-21T00:00:00"/>
    <x v="4"/>
    <x v="4"/>
    <s v="Kunal Patil"/>
    <s v="Thane"/>
    <s v="Ujjal Das"/>
    <s v="Ganesh Patil"/>
    <s v="TATA Capital"/>
    <s v="BT Top up"/>
    <s v="Disbursed"/>
    <n v="554000"/>
    <n v="13375"/>
    <n v="60"/>
    <n v="0.16"/>
    <n v="4000"/>
    <n v="3300"/>
    <n v="885"/>
    <n v="500"/>
    <m/>
    <m/>
    <m/>
    <m/>
    <m/>
    <m/>
    <m/>
    <m/>
    <n v="4.4999999999999998E-2"/>
    <n v="24930"/>
    <n v="0.09"/>
    <n v="22871.559633027522"/>
    <m/>
    <m/>
    <n v="0.03"/>
    <n v="16620"/>
    <n v="0.05"/>
    <n v="831"/>
    <m/>
    <m/>
    <n v="15789"/>
    <m/>
    <n v="15789"/>
    <n v="6251.5596330275221"/>
    <m/>
    <m/>
    <m/>
    <m/>
    <m/>
  </r>
  <r>
    <n v="6"/>
    <d v="2022-11-01T00:00:00"/>
    <d v="2022-11-29T00:00:00"/>
    <x v="5"/>
    <x v="5"/>
    <s v="Jafar Shaikh"/>
    <s v="Thane"/>
    <s v="Ujjal Das"/>
    <s v="Ratan Singh"/>
    <s v="AU Finance"/>
    <s v="Purchase"/>
    <s v="Disbursed"/>
    <n v="391694"/>
    <n v="14164"/>
    <n v="36"/>
    <n v="0.1802"/>
    <n v="4740"/>
    <n v="2475"/>
    <m/>
    <m/>
    <m/>
    <m/>
    <n v="352785"/>
    <m/>
    <m/>
    <m/>
    <m/>
    <m/>
    <n v="4.2500000000000003E-2"/>
    <n v="16646.995000000003"/>
    <n v="0.18"/>
    <n v="14107.622881355936"/>
    <m/>
    <m/>
    <n v="0.02"/>
    <n v="7833.88"/>
    <n v="0.05"/>
    <n v="391.69400000000002"/>
    <m/>
    <m/>
    <n v="7442.1859999999997"/>
    <m/>
    <n v="7442.1859999999997"/>
    <n v="6273.7428813559354"/>
    <m/>
    <m/>
    <m/>
    <m/>
    <m/>
  </r>
  <r>
    <n v="7"/>
    <d v="2022-11-01T00:00:00"/>
    <d v="2022-11-24T00:00:00"/>
    <x v="6"/>
    <x v="6"/>
    <s v="Ananta Bhuyan"/>
    <s v="Thane"/>
    <s v="Ujjal Das"/>
    <s v="Pavan Malviya"/>
    <s v="Yes Bank"/>
    <s v="Top Up"/>
    <s v="Disbursed"/>
    <n v="773000"/>
    <n v="19577"/>
    <n v="54"/>
    <n v="0.14510000000000001"/>
    <n v="7080"/>
    <n v="2625"/>
    <n v="885"/>
    <n v="1179"/>
    <m/>
    <m/>
    <n v="761231"/>
    <m/>
    <m/>
    <m/>
    <m/>
    <m/>
    <n v="4.2500000000000003E-2"/>
    <n v="32852.5"/>
    <n v="0.09"/>
    <n v="30139.908256880732"/>
    <m/>
    <m/>
    <n v="0.03"/>
    <n v="23190"/>
    <n v="0.05"/>
    <n v="1159.5"/>
    <m/>
    <m/>
    <n v="22030.5"/>
    <m/>
    <n v="22030.5"/>
    <n v="6949.9082568807316"/>
    <m/>
    <m/>
    <m/>
    <m/>
    <m/>
  </r>
  <r>
    <n v="8"/>
    <d v="2022-11-01T00:00:00"/>
    <d v="2022-11-19T00:00:00"/>
    <x v="0"/>
    <x v="0"/>
    <s v="VILAS PATIL"/>
    <s v="Thane"/>
    <s v="Ujjal Das"/>
    <s v="Ujjal Das"/>
    <s v="Yes Bank"/>
    <s v="BT Top up"/>
    <s v="Disbursed"/>
    <n v="2008182"/>
    <n v="46998"/>
    <n v="60"/>
    <n v="0.1426"/>
    <n v="11800"/>
    <n v="6400"/>
    <n v="1180"/>
    <n v="1179"/>
    <m/>
    <m/>
    <m/>
    <m/>
    <m/>
    <m/>
    <m/>
    <m/>
    <n v="4.2500000000000003E-2"/>
    <n v="85347.735000000001"/>
    <n v="0.09"/>
    <n v="78300.674311926603"/>
    <m/>
    <m/>
    <n v="3.3000000000000002E-2"/>
    <n v="66270.006000000008"/>
    <n v="0.05"/>
    <n v="3313.5003000000006"/>
    <n v="11928.60108"/>
    <m/>
    <n v="74885.106780000002"/>
    <n v="74885.11"/>
    <n v="-3.2199999986914918E-3"/>
    <n v="12030.668311926594"/>
    <m/>
    <m/>
    <m/>
    <m/>
    <m/>
  </r>
  <r>
    <n v="9"/>
    <d v="2022-12-01T00:00:00"/>
    <d v="2022-12-01T00:00:00"/>
    <x v="7"/>
    <x v="7"/>
    <s v="Neha Pathade"/>
    <s v="Thane"/>
    <s v="Ujjal Das"/>
    <s v="Sandeep Patil"/>
    <s v="Kotak"/>
    <s v="Purchase"/>
    <s v="Disbursed"/>
    <n v="480111"/>
    <n v="11385"/>
    <n v="60"/>
    <n v="0.14499999999999999"/>
    <m/>
    <m/>
    <m/>
    <m/>
    <m/>
    <m/>
    <n v="464411"/>
    <m/>
    <m/>
    <m/>
    <m/>
    <m/>
    <n v="0.04"/>
    <n v="19204.439999999999"/>
    <n v="0.18"/>
    <n v="16274.949152542373"/>
    <m/>
    <m/>
    <n v="0.03"/>
    <n v="14403.33"/>
    <n v="0.05"/>
    <n v="720.16650000000004"/>
    <m/>
    <m/>
    <n v="13683.163500000001"/>
    <m/>
    <n v="13683.163500000001"/>
    <n v="1871.6191525423728"/>
    <m/>
    <m/>
    <m/>
    <m/>
    <m/>
  </r>
  <r>
    <n v="10"/>
    <d v="2022-12-01T00:00:00"/>
    <d v="2022-12-01T00:00:00"/>
    <x v="8"/>
    <x v="8"/>
    <s v="Subhash Jadhav"/>
    <s v="Thane"/>
    <s v="Ujjal Das"/>
    <s v="Sandeep Patil"/>
    <s v="Kogta"/>
    <s v="Purchase"/>
    <s v="Disbursed"/>
    <n v="273848"/>
    <n v="8205"/>
    <n v="48"/>
    <n v="0.1802"/>
    <m/>
    <m/>
    <m/>
    <m/>
    <m/>
    <m/>
    <n v="258523"/>
    <m/>
    <m/>
    <m/>
    <m/>
    <m/>
    <n v="0.03"/>
    <n v="8215.44"/>
    <n v="0.18"/>
    <n v="6962.2372881355941"/>
    <m/>
    <m/>
    <n v="0.02"/>
    <n v="5170.46"/>
    <n v="0.05"/>
    <n v="258.52300000000002"/>
    <m/>
    <m/>
    <n v="4911.9369999999999"/>
    <m/>
    <n v="4911.9369999999999"/>
    <n v="1791.7772881355941"/>
    <m/>
    <m/>
    <m/>
    <m/>
    <m/>
  </r>
  <r>
    <n v="11"/>
    <d v="2022-12-01T00:00:00"/>
    <d v="2022-12-01T00:00:00"/>
    <x v="9"/>
    <x v="9"/>
    <s v="MAYUR PANDYA"/>
    <s v="Mumbai"/>
    <s v="Ajit Veer"/>
    <s v="Sachin Ashar"/>
    <s v="IDFC Bank"/>
    <s v="Purchase"/>
    <s v="Disbursed"/>
    <n v="652296"/>
    <n v="24087"/>
    <n v="33"/>
    <n v="0.14499999999999999"/>
    <n v="6600"/>
    <n v="1600"/>
    <n v="1100"/>
    <m/>
    <m/>
    <m/>
    <m/>
    <m/>
    <m/>
    <m/>
    <m/>
    <m/>
    <n v="4.4999999999999998E-2"/>
    <n v="29353.32"/>
    <n v="0.18"/>
    <n v="24875.694915254237"/>
    <m/>
    <m/>
    <n v="0.03"/>
    <n v="19568.88"/>
    <n v="0.05"/>
    <n v="978.44400000000007"/>
    <m/>
    <m/>
    <n v="18590.436000000002"/>
    <m/>
    <n v="18590.436000000002"/>
    <n v="5306.8149152542355"/>
    <m/>
    <m/>
    <m/>
    <m/>
    <m/>
  </r>
  <r>
    <n v="12"/>
    <d v="2022-12-01T00:00:00"/>
    <d v="2022-12-02T00:00:00"/>
    <x v="10"/>
    <x v="10"/>
    <s v="Sherali Zaidi"/>
    <s v="Thane"/>
    <s v="Ujjal Das"/>
    <s v="Pavan Malviya"/>
    <s v="AU Finance"/>
    <s v="Purchase"/>
    <s v="Disbursed"/>
    <n v="417313"/>
    <n v="10374"/>
    <n v="60"/>
    <n v="0.1701"/>
    <m/>
    <m/>
    <m/>
    <m/>
    <m/>
    <m/>
    <m/>
    <m/>
    <m/>
    <m/>
    <m/>
    <m/>
    <n v="4.2500000000000003E-2"/>
    <n v="17735.802500000002"/>
    <n v="0.18"/>
    <n v="15030.341101694918"/>
    <m/>
    <m/>
    <n v="0.02"/>
    <n v="8346.26"/>
    <n v="0.05"/>
    <n v="417.31300000000005"/>
    <m/>
    <m/>
    <n v="7928.9470000000001"/>
    <m/>
    <n v="7928.9470000000001"/>
    <n v="6684.0811016949174"/>
    <m/>
    <m/>
    <m/>
    <m/>
    <m/>
  </r>
  <r>
    <n v="13"/>
    <d v="2022-12-01T00:00:00"/>
    <d v="2022-12-02T00:00:00"/>
    <x v="5"/>
    <x v="5"/>
    <s v="Akshay kadam"/>
    <s v="Thane"/>
    <s v="Ujjal Das"/>
    <s v="Ratan Singh"/>
    <s v="Bajaj"/>
    <s v="Purchase"/>
    <s v="Disbursed"/>
    <n v="337858"/>
    <n v="9319"/>
    <n v="48"/>
    <n v="0.14510000000000001"/>
    <n v="4000"/>
    <n v="1200"/>
    <m/>
    <n v="2360"/>
    <m/>
    <m/>
    <m/>
    <m/>
    <m/>
    <m/>
    <m/>
    <m/>
    <n v="0.04"/>
    <n v="13514.32"/>
    <n v="0.18"/>
    <n v="11452.813559322034"/>
    <m/>
    <m/>
    <n v="0.03"/>
    <n v="10135.74"/>
    <n v="0.05"/>
    <n v="506.78700000000003"/>
    <m/>
    <m/>
    <n v="9628.9529999999995"/>
    <m/>
    <n v="9628.9529999999995"/>
    <n v="1317.0735593220343"/>
    <m/>
    <m/>
    <m/>
    <m/>
    <m/>
  </r>
  <r>
    <n v="14"/>
    <d v="2022-12-01T00:00:00"/>
    <d v="2022-12-02T00:00:00"/>
    <x v="11"/>
    <x v="11"/>
    <s v="Rohit More"/>
    <s v="Thane"/>
    <s v="Ujjal Das"/>
    <s v="Parvesh Mehroke"/>
    <s v="Kogta"/>
    <s v="Purchase"/>
    <s v="Disbursed"/>
    <n v="254464"/>
    <n v="8197"/>
    <n v="48"/>
    <n v="0.19009999999999999"/>
    <n v="5090"/>
    <n v="1000"/>
    <m/>
    <m/>
    <m/>
    <m/>
    <n v="233907"/>
    <m/>
    <m/>
    <m/>
    <m/>
    <m/>
    <n v="0.03"/>
    <n v="7633.92"/>
    <n v="0.18"/>
    <n v="6469.42372881356"/>
    <m/>
    <m/>
    <n v="0.02"/>
    <n v="4678.1400000000003"/>
    <n v="0.05"/>
    <n v="233.90700000000004"/>
    <m/>
    <m/>
    <n v="4444.2330000000002"/>
    <m/>
    <n v="4444.2330000000002"/>
    <n v="1791.2837288135597"/>
    <m/>
    <m/>
    <m/>
    <m/>
    <m/>
  </r>
  <r>
    <n v="15"/>
    <d v="2022-12-01T00:00:00"/>
    <d v="2022-12-02T00:00:00"/>
    <x v="12"/>
    <x v="12"/>
    <s v="NEERAJ PANDEY"/>
    <s v="Thane"/>
    <s v="Ujjal Das"/>
    <s v="Pavan Malviya"/>
    <s v="TATA Capital"/>
    <s v="Purchase"/>
    <s v="Disbursed"/>
    <n v="837697"/>
    <n v="27628"/>
    <n v="36"/>
    <n v="0.11509999999999999"/>
    <m/>
    <m/>
    <n v="885"/>
    <m/>
    <m/>
    <m/>
    <m/>
    <m/>
    <m/>
    <m/>
    <m/>
    <m/>
    <n v="4.4999999999999998E-2"/>
    <n v="37696.364999999998"/>
    <n v="0.09"/>
    <n v="34583.821100917427"/>
    <m/>
    <m/>
    <n v="0.03"/>
    <n v="25130.91"/>
    <n v="0.05"/>
    <n v="1256.5455000000002"/>
    <m/>
    <m/>
    <n v="23874.3645"/>
    <m/>
    <n v="23874.3645"/>
    <n v="9452.9111009174267"/>
    <m/>
    <m/>
    <m/>
    <m/>
    <m/>
  </r>
  <r>
    <n v="16"/>
    <d v="2022-12-01T00:00:00"/>
    <d v="2022-12-03T00:00:00"/>
    <x v="5"/>
    <x v="5"/>
    <s v="Dalichand Patel"/>
    <s v="Thane"/>
    <s v="Ujjal Das"/>
    <s v="Ratan Singh"/>
    <s v="Bajaj"/>
    <s v="Purchase"/>
    <s v="Disbursed"/>
    <n v="831359"/>
    <n v="33403"/>
    <n v="30"/>
    <n v="0.15"/>
    <n v="8000"/>
    <n v="3900"/>
    <m/>
    <n v="2360"/>
    <m/>
    <m/>
    <m/>
    <m/>
    <m/>
    <m/>
    <m/>
    <m/>
    <n v="0.04"/>
    <n v="33254.36"/>
    <n v="0.18"/>
    <n v="28181.661016949154"/>
    <m/>
    <m/>
    <n v="0.03"/>
    <n v="24940.77"/>
    <n v="0.05"/>
    <n v="1247.0385000000001"/>
    <m/>
    <m/>
    <n v="23693.731500000002"/>
    <m/>
    <n v="23693.731500000002"/>
    <n v="3240.8910169491537"/>
    <m/>
    <m/>
    <m/>
    <m/>
    <m/>
  </r>
  <r>
    <n v="17"/>
    <d v="2022-12-01T00:00:00"/>
    <d v="2022-12-03T00:00:00"/>
    <x v="13"/>
    <x v="13"/>
    <s v="Sagufta begum tahir husain"/>
    <s v="Mumbai"/>
    <s v="Ajit Veer"/>
    <s v="Sachin Ashar"/>
    <s v="AU Finance"/>
    <s v="Refinance"/>
    <s v="Disbursed"/>
    <n v="313370"/>
    <n v="11331"/>
    <n v="36"/>
    <n v="0.18010000000000001"/>
    <m/>
    <m/>
    <m/>
    <m/>
    <m/>
    <m/>
    <m/>
    <m/>
    <m/>
    <m/>
    <m/>
    <m/>
    <n v="4.2500000000000003E-2"/>
    <n v="13318.225"/>
    <n v="0.18"/>
    <n v="11286.631355932204"/>
    <m/>
    <m/>
    <n v="0.02"/>
    <n v="6267.4000000000005"/>
    <n v="0.05"/>
    <n v="313.37000000000006"/>
    <m/>
    <m/>
    <n v="5954.0300000000007"/>
    <m/>
    <n v="5954.0300000000007"/>
    <n v="5019.2313559322038"/>
    <m/>
    <m/>
    <m/>
    <m/>
    <m/>
  </r>
  <r>
    <n v="18"/>
    <d v="2022-12-01T00:00:00"/>
    <d v="2022-12-05T00:00:00"/>
    <x v="14"/>
    <x v="14"/>
    <s v="TABASSUM ABIDALI CHAUHAN"/>
    <s v="Mumbai"/>
    <s v="Ajit Veer"/>
    <s v="Sachin Ashar"/>
    <s v="TATA Capital"/>
    <s v="Purchase"/>
    <s v="Disbursed"/>
    <n v="626142"/>
    <n v="21560"/>
    <n v="36"/>
    <n v="0.1452"/>
    <n v="5500"/>
    <m/>
    <n v="885"/>
    <m/>
    <m/>
    <m/>
    <n v="601325"/>
    <m/>
    <m/>
    <m/>
    <m/>
    <m/>
    <n v="4.4999999999999998E-2"/>
    <n v="28176.39"/>
    <n v="0.09"/>
    <n v="25849.899082568805"/>
    <m/>
    <m/>
    <n v="0.03"/>
    <n v="18784.259999999998"/>
    <n v="0.05"/>
    <n v="939.21299999999997"/>
    <m/>
    <m/>
    <n v="17845.046999999999"/>
    <m/>
    <n v="17845.046999999999"/>
    <n v="7065.6390825688068"/>
    <m/>
    <m/>
    <s v="NO"/>
    <n v="0"/>
    <m/>
  </r>
  <r>
    <n v="19"/>
    <d v="2022-12-01T00:00:00"/>
    <d v="2022-12-05T00:00:00"/>
    <x v="15"/>
    <x v="15"/>
    <s v="Pravin Sable"/>
    <s v="Thane"/>
    <s v="Ujjal Das"/>
    <s v="Ganesh Patil"/>
    <s v="TATA Capital"/>
    <s v="BT Top up"/>
    <s v="Disbursed"/>
    <n v="606400"/>
    <n v="14746"/>
    <n v="60"/>
    <n v="0.16"/>
    <n v="6600"/>
    <n v="3600"/>
    <n v="885"/>
    <m/>
    <m/>
    <m/>
    <m/>
    <m/>
    <m/>
    <m/>
    <m/>
    <m/>
    <n v="4.4999999999999998E-2"/>
    <n v="27288"/>
    <n v="0.09"/>
    <n v="25034.862385321099"/>
    <m/>
    <m/>
    <n v="0.03"/>
    <n v="18192"/>
    <n v="0.05"/>
    <n v="909.6"/>
    <m/>
    <m/>
    <n v="17282.400000000001"/>
    <m/>
    <n v="17282.400000000001"/>
    <n v="6842.8623853210993"/>
    <m/>
    <m/>
    <m/>
    <m/>
    <m/>
  </r>
  <r>
    <n v="20"/>
    <d v="2022-12-01T00:00:00"/>
    <d v="2022-12-05T00:00:00"/>
    <x v="16"/>
    <x v="16"/>
    <s v="Sunil Patil "/>
    <s v="Thane"/>
    <s v="Ujjal Das"/>
    <s v="Ujjal Das"/>
    <s v="TATA Capital"/>
    <s v="Purchase"/>
    <s v="Disbursed"/>
    <n v="913742"/>
    <n v="22255"/>
    <n v="60"/>
    <n v="0.16"/>
    <n v="9000"/>
    <n v="4200"/>
    <n v="885"/>
    <m/>
    <m/>
    <m/>
    <m/>
    <m/>
    <m/>
    <m/>
    <m/>
    <m/>
    <n v="4.4999999999999998E-2"/>
    <n v="41118.39"/>
    <n v="0.09"/>
    <n v="37723.293577981647"/>
    <m/>
    <m/>
    <n v="0.03"/>
    <n v="27412.26"/>
    <n v="0.05"/>
    <n v="1370.6130000000001"/>
    <m/>
    <s v=" "/>
    <n v="26041.646999999997"/>
    <n v="26082.458999999999"/>
    <n v="-40.812000000001717"/>
    <n v="10311.033577981649"/>
    <m/>
    <m/>
    <s v="NO "/>
    <n v="0"/>
    <m/>
  </r>
  <r>
    <n v="21"/>
    <d v="2022-12-01T00:00:00"/>
    <d v="2022-12-06T00:00:00"/>
    <x v="17"/>
    <x v="17"/>
    <s v="Prathmesh Mohite"/>
    <s v="Thane"/>
    <s v="Ujjal Das"/>
    <s v="Parvesh Mehroke"/>
    <s v="AU Finance"/>
    <s v="Purchase"/>
    <s v="Disbursed"/>
    <n v="292999"/>
    <n v="8610"/>
    <n v="48"/>
    <n v="0.1802"/>
    <m/>
    <m/>
    <m/>
    <m/>
    <m/>
    <m/>
    <m/>
    <m/>
    <m/>
    <m/>
    <m/>
    <m/>
    <n v="4.2500000000000003E-2"/>
    <n v="12452.4575"/>
    <n v="0.18"/>
    <n v="10552.930084745763"/>
    <m/>
    <m/>
    <n v="0.02"/>
    <n v="5859.9800000000005"/>
    <n v="0.05"/>
    <n v="292.99900000000002"/>
    <m/>
    <m/>
    <n v="5566.9810000000007"/>
    <m/>
    <n v="5566.9810000000007"/>
    <n v="4692.950084745763"/>
    <m/>
    <m/>
    <m/>
    <m/>
    <m/>
  </r>
  <r>
    <n v="22"/>
    <d v="2022-12-01T00:00:00"/>
    <d v="2022-12-06T00:00:00"/>
    <x v="18"/>
    <x v="18"/>
    <s v="AMIT SINGH "/>
    <s v="Mumbai"/>
    <s v="Ajit Veer"/>
    <s v="Sachin Ashar"/>
    <s v="HDFC Bank"/>
    <s v="New Car"/>
    <s v="Disbursed"/>
    <n v="2307998"/>
    <n v="47363"/>
    <n v="60"/>
    <n v="8.5099999999999995E-2"/>
    <n v="4130"/>
    <n v="12140"/>
    <m/>
    <n v="2200"/>
    <m/>
    <m/>
    <n v="2281530"/>
    <m/>
    <m/>
    <m/>
    <m/>
    <m/>
    <n v="7.4999999999999997E-3"/>
    <n v="17309.985000000001"/>
    <n v="0.18"/>
    <n v="14669.478813559323"/>
    <m/>
    <m/>
    <n v="5.0000000000000001E-3"/>
    <n v="11407.65"/>
    <n v="0.05"/>
    <n v="570.38250000000005"/>
    <m/>
    <m/>
    <n v="10837.2675"/>
    <m/>
    <n v="10837.2675"/>
    <n v="3261.828813559323"/>
    <m/>
    <m/>
    <m/>
    <m/>
    <m/>
  </r>
  <r>
    <n v="23"/>
    <d v="2022-12-01T00:00:00"/>
    <d v="2022-12-06T00:00:00"/>
    <x v="11"/>
    <x v="11"/>
    <s v="Asif Parkar"/>
    <s v="Thane"/>
    <s v="Ujjal Das"/>
    <s v="Parvesh Mehroke"/>
    <s v="AU Finance"/>
    <s v="Purchase"/>
    <s v="Disbursed"/>
    <n v="367821"/>
    <n v="11095"/>
    <n v="48"/>
    <n v="0.19500000000000001"/>
    <m/>
    <m/>
    <m/>
    <m/>
    <m/>
    <m/>
    <m/>
    <m/>
    <m/>
    <m/>
    <m/>
    <m/>
    <n v="4.2500000000000003E-2"/>
    <n v="15632.392500000002"/>
    <n v="0.18"/>
    <n v="13247.79025423729"/>
    <m/>
    <m/>
    <n v="0.02"/>
    <n v="7356.42"/>
    <n v="0.05"/>
    <n v="367.82100000000003"/>
    <m/>
    <m/>
    <n v="6988.5990000000002"/>
    <m/>
    <n v="6988.5990000000002"/>
    <n v="5891.3702542372903"/>
    <m/>
    <m/>
    <m/>
    <m/>
    <m/>
  </r>
  <r>
    <n v="24"/>
    <d v="2022-12-01T00:00:00"/>
    <d v="2022-12-08T00:00:00"/>
    <x v="19"/>
    <x v="19"/>
    <s v="Sandesh Thakur"/>
    <s v="Thane"/>
    <s v="Ujjal Das"/>
    <s v="Ujjal Das"/>
    <s v="TATA Capital"/>
    <s v="BT Top up"/>
    <s v="Disbursed"/>
    <n v="683268"/>
    <n v="27700"/>
    <n v="30"/>
    <n v="0.1575"/>
    <n v="5500"/>
    <n v="3300"/>
    <n v="885"/>
    <m/>
    <m/>
    <m/>
    <m/>
    <m/>
    <m/>
    <m/>
    <m/>
    <m/>
    <n v="3.7499999999999999E-2"/>
    <n v="25622.55"/>
    <n v="0.09"/>
    <n v="23506.926605504585"/>
    <m/>
    <m/>
    <n v="2.5000000000000001E-2"/>
    <n v="17081.7"/>
    <n v="0.05"/>
    <n v="854.08500000000004"/>
    <m/>
    <m/>
    <n v="16227.615000000002"/>
    <m/>
    <n v="16227.615000000002"/>
    <n v="6425.2266055045839"/>
    <m/>
    <m/>
    <s v="NO"/>
    <n v="0"/>
    <m/>
  </r>
  <r>
    <n v="25"/>
    <d v="2022-12-01T00:00:00"/>
    <d v="2022-12-08T00:00:00"/>
    <x v="15"/>
    <x v="15"/>
    <s v="SHADAB MULANI"/>
    <s v="Thane"/>
    <s v="Ujjal Das"/>
    <s v="Ganesh Patil"/>
    <s v="HDFC Bank"/>
    <s v="Top Up"/>
    <s v="Disbursed"/>
    <n v="907434"/>
    <n v="20880"/>
    <n v="60"/>
    <n v="0.13500000000000001"/>
    <n v="3540"/>
    <n v="4129"/>
    <m/>
    <n v="2124"/>
    <m/>
    <m/>
    <n v="890207"/>
    <m/>
    <m/>
    <m/>
    <m/>
    <m/>
    <n v="4.2500000000000003E-2"/>
    <n v="38565.945"/>
    <n v="0.09"/>
    <n v="35381.600917431191"/>
    <m/>
    <m/>
    <n v="0.03"/>
    <n v="26706.21"/>
    <n v="0.05"/>
    <n v="1335.3105"/>
    <m/>
    <m/>
    <n v="25370.8995"/>
    <m/>
    <n v="25370.8995"/>
    <n v="8675.3909174311921"/>
    <m/>
    <m/>
    <m/>
    <m/>
    <m/>
  </r>
  <r>
    <n v="26"/>
    <d v="2022-12-01T00:00:00"/>
    <d v="2022-12-08T00:00:00"/>
    <x v="15"/>
    <x v="15"/>
    <s v="Vaibhav Kadam"/>
    <s v="Thane"/>
    <s v="Ujjal Das"/>
    <s v="Ganesh Patil"/>
    <s v="IDFC Bank"/>
    <s v="BT Top up"/>
    <s v="Disbursed"/>
    <n v="720000"/>
    <n v="17129"/>
    <n v="60"/>
    <n v="0.15"/>
    <n v="7200"/>
    <n v="2000"/>
    <n v="1100"/>
    <m/>
    <m/>
    <m/>
    <n v="1183650"/>
    <m/>
    <m/>
    <m/>
    <m/>
    <m/>
    <n v="0.04"/>
    <n v="28800"/>
    <n v="0.18"/>
    <n v="24406.77966101695"/>
    <m/>
    <m/>
    <n v="0.03"/>
    <n v="21600"/>
    <n v="0.05"/>
    <n v="1080"/>
    <m/>
    <m/>
    <n v="20520"/>
    <m/>
    <n v="20520"/>
    <n v="2806.7796610169498"/>
    <m/>
    <m/>
    <m/>
    <m/>
    <m/>
  </r>
  <r>
    <n v="27"/>
    <d v="2022-12-01T00:00:00"/>
    <d v="2022-12-08T00:00:00"/>
    <x v="12"/>
    <x v="12"/>
    <s v="Saurabh Labade"/>
    <s v="Thane"/>
    <s v="Ujjal Das"/>
    <s v="Pavan Malviya"/>
    <s v="Kogta"/>
    <s v="Purchase"/>
    <s v="Disbursed"/>
    <n v="154322"/>
    <n v="5658"/>
    <n v="36"/>
    <n v="0.19009999999999999"/>
    <m/>
    <m/>
    <m/>
    <m/>
    <m/>
    <m/>
    <n v="145914"/>
    <m/>
    <m/>
    <m/>
    <m/>
    <m/>
    <n v="0.03"/>
    <n v="4629.66"/>
    <n v="0.18"/>
    <n v="3923.4406779661017"/>
    <m/>
    <m/>
    <n v="0.02"/>
    <n v="2918.28"/>
    <n v="0.05"/>
    <n v="145.91400000000002"/>
    <m/>
    <m/>
    <n v="2772.366"/>
    <m/>
    <n v="2772.366"/>
    <n v="1005.1606779661015"/>
    <m/>
    <m/>
    <m/>
    <m/>
    <m/>
  </r>
  <r>
    <n v="28"/>
    <d v="2022-12-01T00:00:00"/>
    <d v="2022-12-08T00:00:00"/>
    <x v="20"/>
    <x v="20"/>
    <s v="Rohit Pawar"/>
    <s v="Thane"/>
    <s v="Ujjal Das"/>
    <s v="Pavan Malviya"/>
    <s v="HDFC Bank"/>
    <s v="Purchase"/>
    <s v="Disbursed"/>
    <n v="436097"/>
    <n v="10968"/>
    <n v="53"/>
    <n v="0.13500000000000001"/>
    <n v="2600"/>
    <n v="1372"/>
    <m/>
    <n v="2124"/>
    <m/>
    <m/>
    <n v="411904"/>
    <m/>
    <m/>
    <m/>
    <m/>
    <m/>
    <n v="4.2500000000000003E-2"/>
    <n v="18534.122500000001"/>
    <n v="0.09"/>
    <n v="17003.782110091743"/>
    <m/>
    <m/>
    <n v="0.03"/>
    <n v="12357.119999999999"/>
    <n v="0.05"/>
    <n v="617.85599999999999"/>
    <m/>
    <m/>
    <n v="11739.263999999999"/>
    <m/>
    <n v="11739.263999999999"/>
    <n v="4646.6621100917437"/>
    <m/>
    <m/>
    <m/>
    <m/>
    <m/>
  </r>
  <r>
    <n v="29"/>
    <d v="2022-12-01T00:00:00"/>
    <d v="2022-12-08T00:00:00"/>
    <x v="21"/>
    <x v="21"/>
    <s v="Atul Shinde"/>
    <s v="Thane"/>
    <s v="Ujjal Das"/>
    <s v="Sandeep Patil"/>
    <s v="AU Finance"/>
    <s v="Purchase"/>
    <s v="Disbursed"/>
    <n v="525000"/>
    <n v="15698"/>
    <n v="84"/>
    <n v="0.19"/>
    <m/>
    <m/>
    <m/>
    <m/>
    <m/>
    <m/>
    <m/>
    <m/>
    <m/>
    <m/>
    <m/>
    <m/>
    <n v="4.2500000000000003E-2"/>
    <n v="22312.5"/>
    <n v="0.18"/>
    <n v="18908.898305084746"/>
    <m/>
    <m/>
    <n v="0.02"/>
    <n v="10500"/>
    <n v="0.05"/>
    <n v="525"/>
    <m/>
    <m/>
    <n v="9975"/>
    <m/>
    <n v="9975"/>
    <n v="8408.8983050847455"/>
    <m/>
    <m/>
    <m/>
    <m/>
    <m/>
  </r>
  <r>
    <n v="30"/>
    <d v="2022-12-01T00:00:00"/>
    <d v="2022-12-09T00:00:00"/>
    <x v="22"/>
    <x v="22"/>
    <s v="Satish Poojari"/>
    <s v="Mumbai"/>
    <s v="Ajit Veer"/>
    <s v="Sachin Ashar"/>
    <s v="Yes Bank"/>
    <s v="Purchase"/>
    <s v="Disbursed"/>
    <n v="420140"/>
    <n v="8877"/>
    <n v="60"/>
    <n v="9.7600000000000006E-2"/>
    <n v="4720"/>
    <n v="1125"/>
    <n v="885"/>
    <n v="1179"/>
    <m/>
    <m/>
    <n v="405091"/>
    <m/>
    <m/>
    <m/>
    <m/>
    <m/>
    <n v="7.4999999999999997E-3"/>
    <n v="3151.0499999999997"/>
    <n v="0.09"/>
    <n v="2890.8715596330271"/>
    <m/>
    <m/>
    <n v="0"/>
    <n v="0"/>
    <n v="0.05"/>
    <n v="0"/>
    <m/>
    <m/>
    <n v="0"/>
    <m/>
    <n v="0"/>
    <n v="2890.8715596330271"/>
    <m/>
    <m/>
    <m/>
    <m/>
    <m/>
  </r>
  <r>
    <n v="31"/>
    <d v="2022-12-01T00:00:00"/>
    <d v="2022-12-09T00:00:00"/>
    <x v="12"/>
    <x v="12"/>
    <s v="Akbar Khan"/>
    <s v="Thane"/>
    <s v="Ujjal Das"/>
    <s v="Pavan Malviya"/>
    <s v="Kogta"/>
    <s v="Purchase"/>
    <s v="Disbursed"/>
    <n v="466349"/>
    <n v="17097"/>
    <n v="36"/>
    <n v="0.19009999999999999"/>
    <m/>
    <m/>
    <m/>
    <m/>
    <m/>
    <m/>
    <n v="452005"/>
    <m/>
    <m/>
    <m/>
    <m/>
    <m/>
    <n v="0.03"/>
    <n v="13990.47"/>
    <n v="0.18"/>
    <n v="11856.330508474577"/>
    <m/>
    <m/>
    <n v="0.02"/>
    <n v="9040.1"/>
    <n v="0.05"/>
    <n v="452.00500000000005"/>
    <m/>
    <m/>
    <n v="8588.0950000000012"/>
    <m/>
    <n v="8588.0950000000012"/>
    <n v="2816.2305084745767"/>
    <m/>
    <m/>
    <m/>
    <m/>
    <m/>
  </r>
  <r>
    <n v="32"/>
    <d v="2022-12-01T00:00:00"/>
    <d v="2022-12-09T00:00:00"/>
    <x v="0"/>
    <x v="0"/>
    <s v="Kamlesh Bayhut"/>
    <s v="Thane"/>
    <s v="Ujjal Das"/>
    <s v="Ujjal Das"/>
    <s v="Yes Bank"/>
    <s v="BT Top up"/>
    <s v="Disbursed"/>
    <n v="500000"/>
    <n v="17152"/>
    <n v="36"/>
    <n v="0.1426"/>
    <n v="5900"/>
    <n v="1625"/>
    <n v="885"/>
    <n v="1179"/>
    <m/>
    <m/>
    <n v="490411"/>
    <m/>
    <m/>
    <m/>
    <m/>
    <m/>
    <n v="4.2500000000000003E-2"/>
    <n v="21250"/>
    <n v="0.09"/>
    <n v="19495.412844036695"/>
    <m/>
    <m/>
    <n v="3.3000000000000002E-2"/>
    <n v="16500"/>
    <n v="0.05"/>
    <n v="825"/>
    <n v="2970"/>
    <m/>
    <n v="18645"/>
    <m/>
    <n v="18645"/>
    <n v="2995.4128440366949"/>
    <m/>
    <m/>
    <m/>
    <m/>
    <m/>
  </r>
  <r>
    <n v="33"/>
    <d v="2022-12-01T00:00:00"/>
    <d v="2022-12-10T00:00:00"/>
    <x v="23"/>
    <x v="23"/>
    <s v="Laxman Gonbare"/>
    <s v="Thane"/>
    <s v="Ujjal Das"/>
    <s v="Ganesh Patil"/>
    <s v="Bajaj"/>
    <s v="Purchase"/>
    <s v="Disbursed"/>
    <n v="509487"/>
    <n v="15959"/>
    <n v="41"/>
    <n v="0.15"/>
    <n v="5100"/>
    <m/>
    <m/>
    <m/>
    <m/>
    <m/>
    <m/>
    <m/>
    <m/>
    <m/>
    <m/>
    <m/>
    <n v="0.04"/>
    <n v="20379.48"/>
    <n v="0.18"/>
    <n v="17270.745762711864"/>
    <m/>
    <m/>
    <n v="0.03"/>
    <n v="15284.609999999999"/>
    <n v="0.05"/>
    <n v="764.23050000000001"/>
    <m/>
    <m/>
    <n v="14520.379499999999"/>
    <m/>
    <n v="14520.379499999999"/>
    <n v="1986.135762711865"/>
    <m/>
    <m/>
    <m/>
    <m/>
    <m/>
  </r>
  <r>
    <n v="34"/>
    <d v="2022-12-01T00:00:00"/>
    <d v="2022-12-12T00:00:00"/>
    <x v="24"/>
    <x v="24"/>
    <s v="SHREEPRAKASH PANDEY "/>
    <s v="Thane"/>
    <s v="Ujjal Das"/>
    <s v="Ujjal Das"/>
    <s v="TATA Capital"/>
    <s v="BT Top up"/>
    <s v="Disbursed"/>
    <n v="1013747"/>
    <n v="24390"/>
    <n v="60"/>
    <n v="0.15509999999999999"/>
    <n v="7500"/>
    <n v="5600"/>
    <n v="885"/>
    <m/>
    <m/>
    <m/>
    <m/>
    <m/>
    <m/>
    <m/>
    <m/>
    <m/>
    <n v="4.4999999999999998E-2"/>
    <n v="45618.614999999998"/>
    <n v="0.09"/>
    <n v="41851.940366972471"/>
    <m/>
    <m/>
    <n v="0.03"/>
    <n v="30412.41"/>
    <n v="0.05"/>
    <n v="1520.6205"/>
    <m/>
    <m/>
    <n v="28891.789499999999"/>
    <m/>
    <n v="28891.789499999999"/>
    <n v="11439.530366972471"/>
    <m/>
    <m/>
    <s v="NO"/>
    <n v="0"/>
    <m/>
  </r>
  <r>
    <n v="35"/>
    <d v="2022-12-01T00:00:00"/>
    <d v="2022-12-12T00:00:00"/>
    <x v="19"/>
    <x v="19"/>
    <s v="Santosh Malusare"/>
    <s v="Thane"/>
    <s v="Ujjal Das"/>
    <s v="Ujjal Das"/>
    <s v="TATA Capital"/>
    <s v="BT Top up"/>
    <s v="Disbursed"/>
    <n v="807590"/>
    <n v="19005"/>
    <n v="60"/>
    <n v="0.14510000000000001"/>
    <n v="6500"/>
    <n v="3800"/>
    <n v="885"/>
    <m/>
    <m/>
    <m/>
    <m/>
    <m/>
    <m/>
    <m/>
    <m/>
    <m/>
    <n v="0.04"/>
    <n v="32303.600000000002"/>
    <n v="0.09"/>
    <n v="29636.330275229357"/>
    <m/>
    <m/>
    <n v="2.75E-2"/>
    <n v="22208.724999999999"/>
    <n v="0.05"/>
    <n v="1110.43625"/>
    <m/>
    <m/>
    <n v="21098.28875"/>
    <m/>
    <n v="21098.28875"/>
    <n v="7427.6052752293581"/>
    <m/>
    <m/>
    <s v="YES"/>
    <n v="4038"/>
    <m/>
  </r>
  <r>
    <n v="36"/>
    <d v="2022-12-01T00:00:00"/>
    <d v="2022-12-12T00:00:00"/>
    <x v="25"/>
    <x v="25"/>
    <s v="PRAKASH AIDASANI"/>
    <s v="Mumbai"/>
    <s v="Ajit Veer"/>
    <s v="Sachin Ashar"/>
    <s v="TATA Capital"/>
    <s v="Purchase"/>
    <s v="Disbursed"/>
    <n v="1482263"/>
    <n v="47170"/>
    <n v="39"/>
    <n v="0.1351"/>
    <n v="11500"/>
    <n v="8000"/>
    <n v="885"/>
    <m/>
    <m/>
    <m/>
    <m/>
    <m/>
    <m/>
    <m/>
    <m/>
    <m/>
    <n v="4.4999999999999998E-2"/>
    <n v="66701.834999999992"/>
    <n v="0.09"/>
    <n v="61194.344036697235"/>
    <m/>
    <m/>
    <n v="2.5000000000000001E-2"/>
    <n v="37056.575000000004"/>
    <n v="0.05"/>
    <n v="1852.8287500000004"/>
    <m/>
    <m/>
    <n v="35203.746250000004"/>
    <m/>
    <n v="35203.746250000004"/>
    <n v="24137.769036697231"/>
    <m/>
    <m/>
    <s v="NO"/>
    <n v="0"/>
    <m/>
  </r>
  <r>
    <n v="37"/>
    <d v="2022-12-01T00:00:00"/>
    <d v="2022-12-12T00:00:00"/>
    <x v="12"/>
    <x v="12"/>
    <s v="AKASH SUTANE"/>
    <s v="Thane"/>
    <s v="Ujjal Das"/>
    <s v="Pavan Malviya"/>
    <s v="AU Finance"/>
    <s v="Purchase"/>
    <s v="Disbursed"/>
    <n v="1100000"/>
    <n v="39223"/>
    <n v="36"/>
    <n v="0.1701"/>
    <n v="11000"/>
    <n v="4000"/>
    <m/>
    <n v="1475"/>
    <m/>
    <m/>
    <m/>
    <m/>
    <m/>
    <m/>
    <m/>
    <m/>
    <n v="4.2500000000000003E-2"/>
    <n v="46750"/>
    <n v="0.18"/>
    <n v="39618.644067796609"/>
    <m/>
    <m/>
    <n v="0.02"/>
    <n v="22000"/>
    <n v="0.05"/>
    <n v="1100"/>
    <m/>
    <m/>
    <n v="20900"/>
    <m/>
    <n v="20900"/>
    <n v="17618.644067796609"/>
    <m/>
    <m/>
    <m/>
    <m/>
    <m/>
  </r>
  <r>
    <n v="38"/>
    <d v="2022-12-01T00:00:00"/>
    <d v="2022-12-12T00:00:00"/>
    <x v="12"/>
    <x v="12"/>
    <s v="Chandan Mishra"/>
    <s v="Thane"/>
    <s v="Ujjal Das"/>
    <s v="Pavan Malviya"/>
    <s v="Kogta"/>
    <s v="Purchase"/>
    <s v="Disbursed"/>
    <n v="959966"/>
    <n v="34710"/>
    <n v="36"/>
    <n v="0.18010000000000001"/>
    <m/>
    <m/>
    <m/>
    <m/>
    <m/>
    <m/>
    <n v="939400"/>
    <m/>
    <m/>
    <m/>
    <m/>
    <m/>
    <n v="0.03"/>
    <n v="28798.98"/>
    <n v="0.18"/>
    <n v="24405.91525423729"/>
    <m/>
    <m/>
    <n v="0.02"/>
    <n v="18788"/>
    <n v="0.05"/>
    <n v="939.40000000000009"/>
    <m/>
    <m/>
    <n v="17848.599999999999"/>
    <m/>
    <n v="17848.599999999999"/>
    <n v="5617.9152542372904"/>
    <m/>
    <m/>
    <m/>
    <m/>
    <m/>
  </r>
  <r>
    <n v="39"/>
    <d v="2022-12-01T00:00:00"/>
    <d v="2022-12-13T00:00:00"/>
    <x v="0"/>
    <x v="0"/>
    <s v="SUDHIR PATIL "/>
    <s v="Thane"/>
    <s v="Ujjal Das"/>
    <s v="Ujjal Das"/>
    <s v="Yes Bank"/>
    <s v="BT Top up"/>
    <s v="Disbursed"/>
    <n v="345055"/>
    <n v="13403"/>
    <n v="32"/>
    <n v="0.1651"/>
    <n v="4072"/>
    <n v="1625"/>
    <n v="885"/>
    <n v="1179"/>
    <m/>
    <m/>
    <n v="330239"/>
    <m/>
    <m/>
    <m/>
    <m/>
    <m/>
    <n v="4.7500000000000001E-2"/>
    <n v="16390.112499999999"/>
    <n v="0.09"/>
    <n v="15036.800458715594"/>
    <m/>
    <m/>
    <n v="3.6999999999999998E-2"/>
    <n v="12767.035"/>
    <n v="0.05"/>
    <n v="638.35175000000004"/>
    <n v="2298.0663"/>
    <m/>
    <n v="14426.74955"/>
    <m/>
    <n v="14426.74955"/>
    <n v="2269.7654587155939"/>
    <m/>
    <m/>
    <m/>
    <m/>
    <m/>
  </r>
  <r>
    <n v="40"/>
    <d v="2022-12-01T00:00:00"/>
    <d v="2022-12-13T00:00:00"/>
    <x v="5"/>
    <x v="5"/>
    <s v="Mohammed Ehtesham "/>
    <s v="Thane"/>
    <s v="Ujjal Das"/>
    <s v="Ratan Singh"/>
    <s v="AU Finance"/>
    <s v="Purchase"/>
    <s v="Disbursed"/>
    <n v="360299"/>
    <n v="13029"/>
    <n v="36"/>
    <n v="0.1802"/>
    <n v="4252"/>
    <n v="2475"/>
    <m/>
    <m/>
    <m/>
    <m/>
    <n v="342455"/>
    <m/>
    <m/>
    <m/>
    <m/>
    <m/>
    <n v="4.2500000000000003E-2"/>
    <n v="15312.7075"/>
    <n v="0.18"/>
    <n v="12976.870762711866"/>
    <m/>
    <m/>
    <n v="0.02"/>
    <n v="7205.9800000000005"/>
    <n v="0.05"/>
    <n v="360.29900000000004"/>
    <m/>
    <m/>
    <n v="6845.6810000000005"/>
    <m/>
    <n v="6845.6810000000005"/>
    <n v="5770.8907627118651"/>
    <m/>
    <m/>
    <m/>
    <m/>
    <m/>
  </r>
  <r>
    <n v="41"/>
    <d v="2022-12-01T00:00:00"/>
    <d v="2022-12-13T00:00:00"/>
    <x v="26"/>
    <x v="26"/>
    <s v="Anil Jaiswal"/>
    <s v="Mumbai"/>
    <s v="Ajit Veer"/>
    <s v="Sachin Ashar"/>
    <s v="TATA Capital"/>
    <s v="BT Top up"/>
    <s v="Disbursed"/>
    <n v="814152"/>
    <n v="19583"/>
    <n v="60"/>
    <n v="0.155"/>
    <n v="6000"/>
    <n v="3800"/>
    <n v="885"/>
    <m/>
    <m/>
    <m/>
    <m/>
    <m/>
    <m/>
    <m/>
    <m/>
    <m/>
    <n v="4.4999999999999998E-2"/>
    <n v="36636.839999999997"/>
    <n v="0.09"/>
    <n v="33611.779816513757"/>
    <m/>
    <m/>
    <n v="3.15E-2"/>
    <n v="25645.788"/>
    <n v="0.05"/>
    <n v="1282.2894000000001"/>
    <m/>
    <m/>
    <n v="24363.498599999999"/>
    <m/>
    <n v="24363.498599999999"/>
    <n v="7965.9918165137569"/>
    <m/>
    <m/>
    <m/>
    <m/>
    <m/>
  </r>
  <r>
    <n v="42"/>
    <d v="2022-12-01T00:00:00"/>
    <d v="2022-12-14T00:00:00"/>
    <x v="27"/>
    <x v="27"/>
    <s v="SHANKAR RAMANE"/>
    <s v="Mumbai"/>
    <s v="Ajit Veer"/>
    <s v="Suhas Varekar"/>
    <s v="TATA Capital"/>
    <s v="Refinance"/>
    <s v="Disbursed"/>
    <n v="484935"/>
    <n v="23171"/>
    <n v="24"/>
    <n v="0.1351"/>
    <n v="3800"/>
    <n v="1500"/>
    <n v="885"/>
    <m/>
    <m/>
    <m/>
    <m/>
    <m/>
    <m/>
    <m/>
    <m/>
    <m/>
    <n v="3.2300000000000002E-2"/>
    <n v="15663.400500000002"/>
    <n v="0.09"/>
    <n v="14370.092201834863"/>
    <m/>
    <m/>
    <n v="1.4999999999999999E-2"/>
    <n v="7274.0249999999996"/>
    <n v="0.05"/>
    <n v="363.70125000000002"/>
    <m/>
    <m/>
    <n v="6910.3237499999996"/>
    <m/>
    <n v="6910.3237499999996"/>
    <n v="7096.0672018348632"/>
    <m/>
    <m/>
    <s v="YES"/>
    <n v="2500"/>
    <m/>
  </r>
  <r>
    <n v="43"/>
    <d v="2022-12-01T00:00:00"/>
    <d v="2022-12-14T00:00:00"/>
    <x v="15"/>
    <x v="15"/>
    <s v="Amol Shinde"/>
    <s v="Thane"/>
    <s v="Ujjal Das"/>
    <s v="Ganesh Patil"/>
    <s v="HDFC Bank"/>
    <s v="Top Up"/>
    <s v="Disbursed"/>
    <n v="100000"/>
    <n v="4644"/>
    <n v="36"/>
    <n v="0.13500000000000001"/>
    <m/>
    <m/>
    <m/>
    <m/>
    <m/>
    <m/>
    <n v="93038"/>
    <m/>
    <m/>
    <m/>
    <m/>
    <m/>
    <n v="4.2500000000000003E-2"/>
    <n v="4250"/>
    <n v="0.09"/>
    <n v="3899.0825688073392"/>
    <m/>
    <m/>
    <n v="0.03"/>
    <n v="2791.14"/>
    <n v="0.05"/>
    <n v="139.55699999999999"/>
    <m/>
    <m/>
    <n v="2651.5830000000001"/>
    <m/>
    <n v="2651.5830000000001"/>
    <n v="1107.9425688073393"/>
    <m/>
    <m/>
    <m/>
    <m/>
    <m/>
  </r>
  <r>
    <n v="44"/>
    <d v="2022-12-01T00:00:00"/>
    <d v="2022-12-14T00:00:00"/>
    <x v="28"/>
    <x v="28"/>
    <s v="Manoj Maurya "/>
    <s v="Thane"/>
    <s v="Ujjal Das"/>
    <s v="Parvesh Mehroke"/>
    <s v="TATA Capital"/>
    <s v="Purchase"/>
    <s v="Disbursed"/>
    <n v="633540"/>
    <n v="15718"/>
    <n v="54"/>
    <n v="0.13500000000000001"/>
    <n v="5000"/>
    <n v="3100"/>
    <n v="885"/>
    <m/>
    <m/>
    <m/>
    <m/>
    <m/>
    <m/>
    <m/>
    <m/>
    <m/>
    <n v="4.4999999999999998E-2"/>
    <n v="28509.3"/>
    <n v="0.09"/>
    <n v="26155.32110091743"/>
    <m/>
    <m/>
    <n v="0.03"/>
    <n v="19006.2"/>
    <n v="0.05"/>
    <n v="950.31000000000006"/>
    <m/>
    <m/>
    <n v="18055.89"/>
    <m/>
    <n v="18055.89"/>
    <n v="7149.1211009174294"/>
    <m/>
    <m/>
    <m/>
    <m/>
    <m/>
  </r>
  <r>
    <n v="45"/>
    <d v="2022-12-01T00:00:00"/>
    <d v="2022-12-14T00:00:00"/>
    <x v="29"/>
    <x v="29"/>
    <s v="Sahil Surve"/>
    <s v="Mumbai"/>
    <s v="Ajit Veer"/>
    <s v="Sachin Ashar"/>
    <s v="Kogta"/>
    <s v="Refinance"/>
    <s v="Disbursed"/>
    <n v="807595"/>
    <n v="24151"/>
    <n v="48"/>
    <n v="0.19009999999999999"/>
    <m/>
    <m/>
    <m/>
    <m/>
    <m/>
    <m/>
    <n v="789724"/>
    <m/>
    <m/>
    <m/>
    <m/>
    <m/>
    <n v="0.03"/>
    <n v="24227.85"/>
    <n v="0.18"/>
    <n v="20532.076271186441"/>
    <m/>
    <m/>
    <n v="0.02"/>
    <n v="15794.48"/>
    <n v="0.05"/>
    <n v="789.72400000000005"/>
    <m/>
    <m/>
    <n v="15004.755999999999"/>
    <m/>
    <n v="15004.755999999999"/>
    <n v="4737.5962711864413"/>
    <m/>
    <m/>
    <m/>
    <m/>
    <m/>
  </r>
  <r>
    <n v="46"/>
    <d v="2022-12-01T00:00:00"/>
    <d v="2022-12-14T00:00:00"/>
    <x v="7"/>
    <x v="7"/>
    <s v="Arvind Shinde"/>
    <s v="Thane"/>
    <s v="Ujjal Das"/>
    <s v="Sandeep Patil"/>
    <s v="TATA Capital"/>
    <s v="Purchase"/>
    <s v="Disbursed"/>
    <n v="462000"/>
    <n v="12166"/>
    <n v="48"/>
    <n v="0.1201"/>
    <n v="3700"/>
    <n v="1500"/>
    <n v="885"/>
    <m/>
    <m/>
    <m/>
    <m/>
    <m/>
    <m/>
    <m/>
    <m/>
    <m/>
    <n v="3.7499999999999999E-2"/>
    <n v="17325"/>
    <n v="0.09"/>
    <n v="15894.495412844035"/>
    <m/>
    <m/>
    <n v="2.2499999999999999E-2"/>
    <n v="10395"/>
    <n v="0.05"/>
    <n v="519.75"/>
    <m/>
    <m/>
    <n v="9875.25"/>
    <m/>
    <n v="9875.25"/>
    <n v="5499.4954128440349"/>
    <m/>
    <m/>
    <s v="YES"/>
    <n v="3465"/>
    <m/>
  </r>
  <r>
    <n v="47"/>
    <d v="2022-12-01T00:00:00"/>
    <d v="2022-12-14T00:00:00"/>
    <x v="30"/>
    <x v="30"/>
    <s v="SAGAR SHELKE"/>
    <s v="Mumbai"/>
    <s v="Ajit Veer"/>
    <s v="Sachin Ashar"/>
    <s v="IDFC Bank"/>
    <s v="BT Top up"/>
    <s v="Disbursed"/>
    <n v="2650000"/>
    <n v="63044"/>
    <n v="60"/>
    <n v="0.15"/>
    <n v="26500"/>
    <n v="6336"/>
    <n v="2300"/>
    <m/>
    <m/>
    <m/>
    <m/>
    <m/>
    <m/>
    <m/>
    <m/>
    <m/>
    <n v="4.4999999999999998E-2"/>
    <n v="119250"/>
    <n v="0.18"/>
    <n v="101059.32203389831"/>
    <m/>
    <m/>
    <n v="0.03"/>
    <n v="79500"/>
    <n v="0.05"/>
    <n v="3975"/>
    <m/>
    <m/>
    <n v="75525"/>
    <m/>
    <n v="75525"/>
    <n v="21559.322033898308"/>
    <m/>
    <m/>
    <m/>
    <m/>
    <m/>
  </r>
  <r>
    <n v="48"/>
    <d v="2022-12-01T00:00:00"/>
    <d v="2022-12-15T00:00:00"/>
    <x v="31"/>
    <x v="31"/>
    <s v="ROHIT LAMBA"/>
    <s v="Mumbai"/>
    <s v="Ajit Veer"/>
    <s v="Sachin Ashar"/>
    <s v="TATA Capital"/>
    <s v="Refinance"/>
    <s v="Disbursed"/>
    <n v="1500000"/>
    <n v="60450"/>
    <n v="30"/>
    <n v="0.1525"/>
    <n v="12500"/>
    <n v="8000"/>
    <n v="885"/>
    <m/>
    <m/>
    <m/>
    <m/>
    <m/>
    <m/>
    <m/>
    <m/>
    <m/>
    <n v="3.7499999999999999E-2"/>
    <n v="56250"/>
    <n v="0.09"/>
    <n v="51605.504587155956"/>
    <m/>
    <m/>
    <n v="2.5000000000000001E-2"/>
    <n v="37500"/>
    <n v="0.05"/>
    <n v="1875"/>
    <m/>
    <m/>
    <n v="35625"/>
    <m/>
    <n v="35625"/>
    <n v="14105.504587155956"/>
    <m/>
    <m/>
    <m/>
    <m/>
    <m/>
  </r>
  <r>
    <n v="49"/>
    <d v="2022-12-01T00:00:00"/>
    <d v="2022-12-15T00:00:00"/>
    <x v="27"/>
    <x v="27"/>
    <s v="ISHTIYAK KHATRI"/>
    <s v="Mumbai"/>
    <s v="Ajit Veer"/>
    <s v="Suhas Varekar"/>
    <s v="Axis Bank"/>
    <s v="Purchase"/>
    <s v="Disbursed"/>
    <n v="774487"/>
    <n v="19079"/>
    <n v="57"/>
    <n v="0.15"/>
    <n v="6000"/>
    <n v="3000"/>
    <n v="590"/>
    <n v="950"/>
    <m/>
    <m/>
    <n v="754460"/>
    <m/>
    <m/>
    <m/>
    <m/>
    <m/>
    <n v="4.4999999999999998E-2"/>
    <n v="34851.915000000001"/>
    <n v="0"/>
    <n v="34851.915000000001"/>
    <m/>
    <m/>
    <n v="0.03"/>
    <n v="23234.61"/>
    <n v="0.05"/>
    <n v="1161.7305000000001"/>
    <m/>
    <m/>
    <n v="22072.879499999999"/>
    <m/>
    <n v="22072.879499999999"/>
    <n v="11617.305"/>
    <m/>
    <m/>
    <m/>
    <m/>
    <m/>
  </r>
  <r>
    <n v="50"/>
    <d v="2022-12-01T00:00:00"/>
    <d v="2022-12-15T00:00:00"/>
    <x v="16"/>
    <x v="16"/>
    <s v="Bawangaonwala yusuf yunus"/>
    <s v="Thane"/>
    <s v="Ujjal Das"/>
    <s v="Ujjal Das"/>
    <s v="TATA Capital"/>
    <s v="Purchase"/>
    <s v="Disbursed"/>
    <n v="1542639"/>
    <n v="37114"/>
    <n v="60"/>
    <n v="0.15509999999999999"/>
    <n v="12000"/>
    <n v="11300"/>
    <n v="885"/>
    <m/>
    <m/>
    <m/>
    <m/>
    <m/>
    <m/>
    <m/>
    <m/>
    <m/>
    <n v="4.4999999999999998E-2"/>
    <n v="69418.755000000005"/>
    <n v="0.09"/>
    <n v="63686.931192660551"/>
    <m/>
    <m/>
    <n v="3.5000000000000003E-2"/>
    <n v="53992.365000000005"/>
    <n v="0.05"/>
    <n v="2699.6182500000004"/>
    <m/>
    <m/>
    <n v="51292.746750000006"/>
    <m/>
    <n v="51292.746750000006"/>
    <n v="9694.5661926605462"/>
    <m/>
    <m/>
    <m/>
    <m/>
    <m/>
  </r>
  <r>
    <n v="51"/>
    <d v="2022-12-01T00:00:00"/>
    <d v="2022-12-15T00:00:00"/>
    <x v="2"/>
    <x v="2"/>
    <s v="KAILAS PATIL"/>
    <s v="Thane"/>
    <s v="Ujjal Das"/>
    <s v="Pavan Malviya"/>
    <s v="Bajaj"/>
    <s v="Purchase"/>
    <s v="Disbursed"/>
    <n v="967654"/>
    <n v="23020"/>
    <n v="60"/>
    <n v="0.15"/>
    <n v="10000"/>
    <n v="5400"/>
    <n v="2360"/>
    <m/>
    <m/>
    <m/>
    <m/>
    <m/>
    <m/>
    <m/>
    <m/>
    <m/>
    <n v="0.04"/>
    <n v="38706.160000000003"/>
    <n v="0.18"/>
    <n v="32801.830508474581"/>
    <m/>
    <m/>
    <n v="0.03"/>
    <n v="29029.62"/>
    <n v="0.05"/>
    <n v="1451.481"/>
    <m/>
    <m/>
    <n v="27578.138999999999"/>
    <m/>
    <n v="27578.138999999999"/>
    <n v="3772.2105084745817"/>
    <m/>
    <m/>
    <m/>
    <m/>
    <m/>
  </r>
  <r>
    <n v="52"/>
    <d v="2022-12-01T00:00:00"/>
    <d v="2022-12-16T00:00:00"/>
    <x v="5"/>
    <x v="5"/>
    <s v="Tanveer Abdi"/>
    <s v="Thane"/>
    <s v="Ujjal Das"/>
    <s v="Ratan Singh"/>
    <s v="AU Finance"/>
    <s v="Purchase"/>
    <s v="Disbursed"/>
    <n v="500000"/>
    <n v="14175"/>
    <n v="48"/>
    <n v="0.16009999999999999"/>
    <n v="6018"/>
    <m/>
    <m/>
    <m/>
    <m/>
    <m/>
    <n v="488712"/>
    <m/>
    <m/>
    <m/>
    <m/>
    <m/>
    <n v="4.2500000000000003E-2"/>
    <n v="21250"/>
    <n v="0.18"/>
    <n v="18008.474576271186"/>
    <m/>
    <m/>
    <n v="0.02"/>
    <n v="10000"/>
    <n v="0.05"/>
    <n v="500"/>
    <m/>
    <m/>
    <n v="9500"/>
    <m/>
    <n v="9500"/>
    <n v="8008.4745762711864"/>
    <m/>
    <m/>
    <m/>
    <m/>
    <m/>
  </r>
  <r>
    <n v="53"/>
    <d v="2022-12-01T00:00:00"/>
    <d v="2022-12-16T00:00:00"/>
    <x v="27"/>
    <x v="27"/>
    <s v="Wasim Shaikh"/>
    <s v="Mumbai"/>
    <s v="Ajit Veer"/>
    <s v="Suhas Varekar"/>
    <s v="AU Finance"/>
    <s v="Purchase"/>
    <s v="Disbursed"/>
    <n v="567999"/>
    <n v="15955"/>
    <n v="48"/>
    <n v="0.15509999999999999"/>
    <m/>
    <m/>
    <m/>
    <m/>
    <m/>
    <m/>
    <m/>
    <m/>
    <m/>
    <m/>
    <m/>
    <m/>
    <n v="4.2500000000000003E-2"/>
    <n v="24139.9575"/>
    <n v="0.18"/>
    <n v="20457.591101694918"/>
    <m/>
    <m/>
    <n v="0.02"/>
    <n v="11359.98"/>
    <n v="0.05"/>
    <n v="567.99900000000002"/>
    <m/>
    <m/>
    <n v="10791.981"/>
    <m/>
    <n v="10791.981"/>
    <n v="9097.611101694918"/>
    <m/>
    <m/>
    <m/>
    <m/>
    <m/>
  </r>
  <r>
    <n v="54"/>
    <d v="2022-12-01T00:00:00"/>
    <d v="2022-12-16T00:00:00"/>
    <x v="14"/>
    <x v="14"/>
    <s v="Shivaji Waghamare"/>
    <s v="Mumbai"/>
    <s v="Ajit Veer"/>
    <s v="Sachin Ashar"/>
    <s v="IDFC Bank"/>
    <s v="Top Up"/>
    <s v="Disbursed"/>
    <n v="2504731"/>
    <n v="109875"/>
    <n v="27"/>
    <n v="0.15"/>
    <n v="32641"/>
    <n v="5700"/>
    <n v="1100"/>
    <m/>
    <m/>
    <m/>
    <m/>
    <m/>
    <m/>
    <m/>
    <m/>
    <m/>
    <n v="0.03"/>
    <n v="75141.929999999993"/>
    <n v="0.18"/>
    <n v="63679.601694915254"/>
    <m/>
    <m/>
    <n v="0.02"/>
    <n v="50094.62"/>
    <n v="0.05"/>
    <n v="2504.7310000000002"/>
    <m/>
    <m/>
    <n v="47589.889000000003"/>
    <m/>
    <n v="47589.889000000003"/>
    <n v="13584.981694915252"/>
    <m/>
    <m/>
    <m/>
    <m/>
    <m/>
  </r>
  <r>
    <n v="55"/>
    <d v="2022-12-01T00:00:00"/>
    <d v="2022-12-16T00:00:00"/>
    <x v="9"/>
    <x v="9"/>
    <s v="Savita Mohite"/>
    <s v="Mumbai"/>
    <s v="Ajit Veer"/>
    <s v="Sachin Ashar"/>
    <s v="AU Finance"/>
    <s v="Purchase"/>
    <s v="Disbursed"/>
    <n v="172466"/>
    <n v="8623"/>
    <n v="25"/>
    <n v="0.21"/>
    <m/>
    <m/>
    <m/>
    <m/>
    <m/>
    <m/>
    <m/>
    <m/>
    <m/>
    <m/>
    <m/>
    <m/>
    <n v="4.2500000000000003E-2"/>
    <n v="7329.8050000000003"/>
    <n v="0.18"/>
    <n v="6211.6991525423737"/>
    <m/>
    <m/>
    <n v="2.5000000000000001E-2"/>
    <n v="4311.6500000000005"/>
    <n v="0.05"/>
    <n v="215.58250000000004"/>
    <m/>
    <m/>
    <n v="4096.0675000000001"/>
    <m/>
    <n v="4096.0675000000001"/>
    <n v="1900.0491525423731"/>
    <m/>
    <m/>
    <m/>
    <m/>
    <m/>
  </r>
  <r>
    <n v="56"/>
    <d v="2022-12-01T00:00:00"/>
    <d v="2022-12-16T00:00:00"/>
    <x v="30"/>
    <x v="30"/>
    <s v="Monika Shelke"/>
    <s v="Mumbai"/>
    <s v="Ajit Veer"/>
    <s v="Sachin Ashar"/>
    <s v="TATA Capital"/>
    <s v="BT Top up"/>
    <s v="Disbursed"/>
    <n v="527112"/>
    <n v="18401"/>
    <n v="36"/>
    <n v="0.155"/>
    <n v="4500"/>
    <n v="2700"/>
    <m/>
    <m/>
    <m/>
    <m/>
    <m/>
    <m/>
    <m/>
    <m/>
    <m/>
    <m/>
    <n v="4.4999999999999998E-2"/>
    <n v="23720.04"/>
    <n v="0.09"/>
    <n v="21761.504587155963"/>
    <m/>
    <m/>
    <n v="3.2500000000000001E-2"/>
    <n v="17131.14"/>
    <n v="0.05"/>
    <n v="856.55700000000002"/>
    <m/>
    <m/>
    <n v="16274.582999999999"/>
    <m/>
    <n v="16274.582999999999"/>
    <n v="4630.3645871559638"/>
    <m/>
    <m/>
    <m/>
    <m/>
    <m/>
  </r>
  <r>
    <n v="57"/>
    <d v="2022-12-01T00:00:00"/>
    <d v="2022-12-17T00:00:00"/>
    <x v="21"/>
    <x v="21"/>
    <s v="Dhananjay Bambarde"/>
    <s v="Thane"/>
    <s v="Ujjal Das"/>
    <s v="Sandeep Patil"/>
    <s v="HDFC Bank"/>
    <s v="Purchase"/>
    <s v="Disbursed"/>
    <n v="684016"/>
    <n v="16462"/>
    <n v="59"/>
    <n v="0.15010000000000001"/>
    <n v="5900"/>
    <n v="3240"/>
    <m/>
    <n v="2624"/>
    <m/>
    <m/>
    <n v="660687"/>
    <m/>
    <m/>
    <m/>
    <m/>
    <m/>
    <n v="4.2500000000000003E-2"/>
    <n v="29070.68"/>
    <n v="0.09"/>
    <n v="26670.34862385321"/>
    <m/>
    <m/>
    <n v="0.03"/>
    <n v="19820.61"/>
    <n v="0.05"/>
    <n v="991.03050000000007"/>
    <m/>
    <m/>
    <n v="18829.5795"/>
    <m/>
    <n v="18829.5795"/>
    <n v="6849.738623853209"/>
    <m/>
    <m/>
    <m/>
    <m/>
    <m/>
  </r>
  <r>
    <n v="58"/>
    <d v="2022-12-01T00:00:00"/>
    <d v="2022-12-17T00:00:00"/>
    <x v="32"/>
    <x v="32"/>
    <s v="Yashwant Gage"/>
    <s v="Thane"/>
    <s v="Ujjal Das"/>
    <s v="Ganesh Patil"/>
    <s v="Axis Bank"/>
    <s v="Top Up"/>
    <s v="Disbursed"/>
    <n v="498400"/>
    <n v="12020"/>
    <n v="57"/>
    <n v="0.14000000000000001"/>
    <n v="4985"/>
    <n v="1000"/>
    <n v="590"/>
    <n v="950"/>
    <m/>
    <m/>
    <m/>
    <m/>
    <m/>
    <m/>
    <m/>
    <m/>
    <n v="0"/>
    <n v="0"/>
    <n v="0"/>
    <n v="0"/>
    <m/>
    <m/>
    <n v="0"/>
    <n v="0"/>
    <n v="0.05"/>
    <n v="0"/>
    <m/>
    <m/>
    <n v="0"/>
    <m/>
    <n v="0"/>
    <n v="0"/>
    <m/>
    <m/>
    <m/>
    <m/>
    <m/>
  </r>
  <r>
    <n v="59"/>
    <d v="2022-12-01T00:00:00"/>
    <d v="2022-12-17T00:00:00"/>
    <x v="2"/>
    <x v="2"/>
    <s v="Mohammed Ashfaque"/>
    <s v="Thane"/>
    <s v="Ujjal Das"/>
    <s v="Pavan Malviya"/>
    <s v="AU Finance"/>
    <s v="Purchase"/>
    <s v="Disbursed"/>
    <n v="208099"/>
    <n v="8872"/>
    <n v="30"/>
    <n v="0.2001"/>
    <m/>
    <m/>
    <m/>
    <m/>
    <m/>
    <m/>
    <m/>
    <m/>
    <m/>
    <m/>
    <m/>
    <m/>
    <n v="4.2500000000000003E-2"/>
    <n v="8844.2075000000004"/>
    <n v="0.18"/>
    <n v="7495.0911016949158"/>
    <m/>
    <m/>
    <n v="0.02"/>
    <n v="4161.9800000000005"/>
    <n v="0.05"/>
    <n v="208.09900000000005"/>
    <m/>
    <m/>
    <n v="3953.8810000000003"/>
    <m/>
    <n v="3953.8810000000003"/>
    <n v="3333.1111016949153"/>
    <m/>
    <m/>
    <m/>
    <m/>
    <m/>
  </r>
  <r>
    <n v="60"/>
    <d v="2022-12-01T00:00:00"/>
    <d v="2022-12-17T00:00:00"/>
    <x v="27"/>
    <x v="27"/>
    <s v="Vimlesh Tiwari"/>
    <s v="Mumbai"/>
    <s v="Ajit Veer"/>
    <s v="Suhas Varekar"/>
    <s v="AU Finance"/>
    <s v="Purchase"/>
    <s v="Disbursed"/>
    <n v="322162"/>
    <n v="9050"/>
    <n v="48"/>
    <n v="0.15509999999999999"/>
    <m/>
    <m/>
    <m/>
    <m/>
    <m/>
    <m/>
    <m/>
    <m/>
    <m/>
    <m/>
    <m/>
    <m/>
    <n v="4.2500000000000003E-2"/>
    <n v="13691.885"/>
    <n v="0.18"/>
    <n v="11603.292372881357"/>
    <m/>
    <m/>
    <n v="0.02"/>
    <n v="6443.24"/>
    <n v="0.05"/>
    <n v="322.16200000000003"/>
    <m/>
    <m/>
    <n v="6121.0779999999995"/>
    <m/>
    <n v="6121.0779999999995"/>
    <n v="5160.0523728813569"/>
    <m/>
    <m/>
    <m/>
    <m/>
    <m/>
  </r>
  <r>
    <n v="61"/>
    <d v="2022-12-01T00:00:00"/>
    <d v="2022-12-19T00:00:00"/>
    <x v="0"/>
    <x v="0"/>
    <s v="Gopallal Kharodiya"/>
    <s v="Thane"/>
    <s v="Ujjal Das"/>
    <s v="Ujjal Das"/>
    <s v="Yes Bank"/>
    <s v="Top Up"/>
    <s v="Disbursed"/>
    <n v="1058000"/>
    <n v="25454"/>
    <n v="60"/>
    <n v="0.15509999999999999"/>
    <n v="11800"/>
    <n v="3625"/>
    <n v="1179"/>
    <n v="1179"/>
    <m/>
    <m/>
    <m/>
    <m/>
    <m/>
    <m/>
    <m/>
    <m/>
    <n v="4.7500000000000001E-2"/>
    <n v="50255"/>
    <n v="0.09"/>
    <n v="46105.504587155963"/>
    <m/>
    <m/>
    <n v="3.6999999999999998E-2"/>
    <n v="39146"/>
    <n v="0.05"/>
    <n v="1957.3000000000002"/>
    <n v="7046.28"/>
    <m/>
    <n v="44234.979999999996"/>
    <m/>
    <n v="44234.979999999996"/>
    <n v="6959.5045871559632"/>
    <m/>
    <m/>
    <m/>
    <m/>
    <m/>
  </r>
  <r>
    <n v="62"/>
    <d v="2022-12-01T00:00:00"/>
    <d v="2022-12-19T00:00:00"/>
    <x v="15"/>
    <x v="15"/>
    <s v="Sarfaraz Ansari"/>
    <s v="Thane"/>
    <s v="Ujjal Das"/>
    <s v="Ganesh Patil"/>
    <s v="Axis Bank"/>
    <s v="BT Top up"/>
    <s v="Disbursed"/>
    <n v="1155000"/>
    <n v="27751"/>
    <n v="60"/>
    <n v="0.1575"/>
    <n v="11550"/>
    <n v="4000"/>
    <n v="590"/>
    <n v="950"/>
    <m/>
    <m/>
    <m/>
    <m/>
    <m/>
    <m/>
    <m/>
    <m/>
    <n v="4.4999999999999998E-2"/>
    <n v="51975"/>
    <n v="0"/>
    <n v="51975"/>
    <m/>
    <m/>
    <n v="0.04"/>
    <n v="46200"/>
    <n v="0.05"/>
    <n v="2310"/>
    <m/>
    <m/>
    <n v="43890"/>
    <m/>
    <n v="43890"/>
    <n v="5775"/>
    <m/>
    <m/>
    <m/>
    <m/>
    <m/>
  </r>
  <r>
    <n v="63"/>
    <d v="2022-12-01T00:00:00"/>
    <d v="2022-12-19T00:00:00"/>
    <x v="0"/>
    <x v="0"/>
    <s v="Ravi Dsouza"/>
    <s v="Thane"/>
    <s v="Ujjal Das"/>
    <s v="Ujjal Das"/>
    <s v="Yes Bank"/>
    <s v="BT Top up"/>
    <s v="Disbursed"/>
    <n v="899182"/>
    <n v="21633"/>
    <n v="60"/>
    <n v="0.15509999999999999"/>
    <n v="10611"/>
    <n v="3125"/>
    <n v="1180"/>
    <n v="1179"/>
    <m/>
    <m/>
    <n v="875200"/>
    <m/>
    <m/>
    <m/>
    <m/>
    <m/>
    <n v="4.7500000000000001E-2"/>
    <n v="42711.145000000004"/>
    <n v="0.09"/>
    <n v="39184.536697247706"/>
    <m/>
    <m/>
    <n v="3.6999999999999998E-2"/>
    <n v="33269.733999999997"/>
    <n v="0.05"/>
    <n v="1663.4866999999999"/>
    <n v="5988.5521199999994"/>
    <m/>
    <n v="37594.799419999996"/>
    <m/>
    <n v="37594.799419999996"/>
    <n v="5914.8026972477091"/>
    <m/>
    <m/>
    <m/>
    <m/>
    <m/>
  </r>
  <r>
    <n v="64"/>
    <d v="2022-12-01T00:00:00"/>
    <d v="2022-12-19T00:00:00"/>
    <x v="33"/>
    <x v="33"/>
    <s v="PRAVIN GHADGE"/>
    <s v="Mumbai"/>
    <s v="Ajit Veer"/>
    <s v="Sachin Ashar"/>
    <s v="AU Finance"/>
    <s v="Refinance"/>
    <s v="Disbursed"/>
    <n v="1182800"/>
    <n v="27836"/>
    <n v="60"/>
    <n v="0.14510000000000001"/>
    <n v="12000"/>
    <n v="5000"/>
    <m/>
    <n v="1500"/>
    <m/>
    <m/>
    <m/>
    <m/>
    <m/>
    <m/>
    <m/>
    <m/>
    <n v="4.2500000000000003E-2"/>
    <n v="50269"/>
    <n v="0.18"/>
    <n v="42600.847457627118"/>
    <m/>
    <m/>
    <n v="0.02"/>
    <n v="23656"/>
    <n v="0.05"/>
    <n v="1182.8"/>
    <m/>
    <m/>
    <n v="22473.200000000001"/>
    <m/>
    <n v="22473.200000000001"/>
    <n v="18944.847457627118"/>
    <m/>
    <m/>
    <m/>
    <m/>
    <m/>
  </r>
  <r>
    <n v="65"/>
    <d v="2022-12-01T00:00:00"/>
    <d v="2022-12-19T00:00:00"/>
    <x v="0"/>
    <x v="0"/>
    <s v="Sharif Shaikh"/>
    <s v="Thane"/>
    <s v="Ujjal Das"/>
    <s v="Ujjal Das"/>
    <s v="Yes Bank"/>
    <s v="BT Top up"/>
    <s v="Disbursed"/>
    <n v="824000"/>
    <n v="19824"/>
    <n v="60"/>
    <n v="0.15509999999999999"/>
    <n v="9892"/>
    <n v="3125"/>
    <n v="885"/>
    <n v="1179"/>
    <m/>
    <m/>
    <n v="809587"/>
    <m/>
    <m/>
    <m/>
    <m/>
    <m/>
    <n v="4.7500000000000001E-2"/>
    <n v="39140"/>
    <n v="0.09"/>
    <n v="35908.256880733941"/>
    <m/>
    <m/>
    <n v="3.6999999999999998E-2"/>
    <n v="30488"/>
    <n v="0.05"/>
    <n v="1524.4"/>
    <n v="5487.84"/>
    <m/>
    <n v="34451.440000000002"/>
    <m/>
    <n v="34451.440000000002"/>
    <n v="5420.2568807339412"/>
    <m/>
    <m/>
    <m/>
    <m/>
    <m/>
  </r>
  <r>
    <n v="66"/>
    <d v="2022-12-01T00:00:00"/>
    <d v="2022-12-19T00:00:00"/>
    <x v="12"/>
    <x v="12"/>
    <s v="Murugan SUBBAYA Pillai "/>
    <s v="Thane"/>
    <s v="Ujjal Das"/>
    <s v="Pavan Malviya"/>
    <s v="TATA Capital"/>
    <s v="Refinance"/>
    <s v="Disbursed"/>
    <n v="261893"/>
    <n v="9114"/>
    <n v="36"/>
    <n v="0.15509999999999999"/>
    <n v="2500"/>
    <n v="1100"/>
    <n v="885"/>
    <m/>
    <m/>
    <m/>
    <m/>
    <m/>
    <m/>
    <m/>
    <m/>
    <m/>
    <n v="4.4999999999999998E-2"/>
    <n v="11785.184999999999"/>
    <n v="0.09"/>
    <n v="10812.096330275228"/>
    <m/>
    <m/>
    <n v="0.03"/>
    <n v="7856.79"/>
    <n v="0.05"/>
    <n v="392.83950000000004"/>
    <m/>
    <m/>
    <n v="7463.9504999999999"/>
    <m/>
    <n v="7463.9504999999999"/>
    <n v="2955.306330275228"/>
    <m/>
    <m/>
    <s v="NO"/>
    <n v="0"/>
    <m/>
  </r>
  <r>
    <n v="67"/>
    <d v="2022-12-01T00:00:00"/>
    <d v="2022-12-19T00:00:00"/>
    <x v="19"/>
    <x v="19"/>
    <s v="ASHISH KODE"/>
    <s v="Thane"/>
    <s v="Ujjal Das"/>
    <s v="Ujjal Das"/>
    <s v="TATA Capital"/>
    <s v="BT Top up"/>
    <s v="Disbursed"/>
    <n v="1007682"/>
    <n v="23712"/>
    <n v="60"/>
    <n v="0.14510000000000001"/>
    <n v="7000"/>
    <n v="5600"/>
    <n v="885"/>
    <m/>
    <m/>
    <m/>
    <m/>
    <m/>
    <m/>
    <m/>
    <m/>
    <m/>
    <n v="0.04"/>
    <n v="40307.279999999999"/>
    <n v="0.09"/>
    <n v="36979.15596330275"/>
    <m/>
    <m/>
    <n v="2.75E-2"/>
    <n v="27711.255000000001"/>
    <n v="0.05"/>
    <n v="1385.5627500000001"/>
    <m/>
    <m/>
    <n v="26325.69225"/>
    <m/>
    <n v="26325.69225"/>
    <n v="9267.900963302749"/>
    <m/>
    <m/>
    <s v="NO"/>
    <n v="0"/>
    <m/>
  </r>
  <r>
    <n v="68"/>
    <d v="2022-12-01T00:00:00"/>
    <d v="2022-12-19T00:00:00"/>
    <x v="4"/>
    <x v="4"/>
    <s v="DHARITRI BAL"/>
    <s v="Thane"/>
    <s v="Ujjal Das"/>
    <s v="Ganesh Patil"/>
    <s v="TATA Capital"/>
    <s v="Refinance"/>
    <s v="Disbursed"/>
    <n v="280058"/>
    <n v="9780"/>
    <n v="36"/>
    <n v="0.14510000000000001"/>
    <n v="2700"/>
    <n v="1100"/>
    <n v="885"/>
    <m/>
    <m/>
    <m/>
    <m/>
    <m/>
    <m/>
    <m/>
    <m/>
    <m/>
    <n v="0.04"/>
    <n v="11202.32"/>
    <n v="0.09"/>
    <n v="10277.357798165136"/>
    <m/>
    <m/>
    <n v="2.5000000000000001E-2"/>
    <n v="7001.4500000000007"/>
    <n v="0.05"/>
    <n v="350.07250000000005"/>
    <m/>
    <m/>
    <n v="6651.3775000000005"/>
    <m/>
    <n v="6651.3775000000005"/>
    <n v="3275.9077981651353"/>
    <m/>
    <m/>
    <s v="YES"/>
    <n v="1401"/>
    <m/>
  </r>
  <r>
    <n v="69"/>
    <d v="2022-12-01T00:00:00"/>
    <d v="2022-12-19T00:00:00"/>
    <x v="0"/>
    <x v="0"/>
    <s v="SANJAY KASHIVALE"/>
    <s v="Thane"/>
    <s v="Ujjal Das"/>
    <s v="Ujjal Das"/>
    <s v="Yes Bank"/>
    <s v="BT Top up"/>
    <s v="Disbursed"/>
    <n v="505300"/>
    <n v="14914"/>
    <n v="48"/>
    <n v="0.15509999999999999"/>
    <n v="5963"/>
    <n v="2125"/>
    <n v="885"/>
    <n v="1179"/>
    <m/>
    <m/>
    <m/>
    <m/>
    <m/>
    <m/>
    <m/>
    <m/>
    <n v="4.7500000000000001E-2"/>
    <n v="24001.75"/>
    <n v="0.09"/>
    <n v="22019.954128440364"/>
    <m/>
    <m/>
    <n v="3.6999999999999998E-2"/>
    <n v="18696.099999999999"/>
    <n v="0.05"/>
    <n v="934.80499999999995"/>
    <n v="3365.2979999999998"/>
    <m/>
    <n v="21126.592999999997"/>
    <m/>
    <n v="21126.592999999997"/>
    <n v="3323.8541284403655"/>
    <m/>
    <m/>
    <m/>
    <m/>
    <m/>
  </r>
  <r>
    <n v="70"/>
    <d v="2022-12-01T00:00:00"/>
    <d v="2022-12-20T00:00:00"/>
    <x v="34"/>
    <x v="34"/>
    <s v="Raju Jinna"/>
    <s v="Thane"/>
    <s v="Ujjal Das"/>
    <s v="Ganesh Patil"/>
    <s v="AU Finance"/>
    <s v="Purchase"/>
    <s v="Disbursed"/>
    <n v="308810"/>
    <n v="9235"/>
    <n v="48"/>
    <n v="0.19009999999999999"/>
    <m/>
    <m/>
    <m/>
    <m/>
    <m/>
    <m/>
    <m/>
    <m/>
    <m/>
    <m/>
    <m/>
    <m/>
    <n v="4.2500000000000003E-2"/>
    <n v="13124.425000000001"/>
    <n v="0.18"/>
    <n v="11122.394067796611"/>
    <m/>
    <m/>
    <n v="0.02"/>
    <n v="6176.2"/>
    <n v="0.05"/>
    <n v="308.81"/>
    <m/>
    <m/>
    <n v="5867.3899999999994"/>
    <m/>
    <n v="5867.3899999999994"/>
    <n v="4946.1940677966113"/>
    <m/>
    <m/>
    <m/>
    <m/>
    <m/>
  </r>
  <r>
    <n v="71"/>
    <d v="2022-12-01T00:00:00"/>
    <d v="2022-12-20T00:00:00"/>
    <x v="35"/>
    <x v="35"/>
    <s v="Vijay Mestry"/>
    <s v="Thane"/>
    <s v="Ujjal Das"/>
    <s v="Pavan Malviya"/>
    <s v="AU Finance"/>
    <s v="Purchase"/>
    <s v="Disbursed"/>
    <n v="292621"/>
    <n v="10579"/>
    <n v="36"/>
    <n v="0.18"/>
    <m/>
    <m/>
    <m/>
    <m/>
    <m/>
    <m/>
    <m/>
    <m/>
    <m/>
    <m/>
    <m/>
    <m/>
    <n v="4.2500000000000003E-2"/>
    <n v="12436.392500000002"/>
    <n v="0.18"/>
    <n v="10539.315677966104"/>
    <m/>
    <m/>
    <n v="0.02"/>
    <n v="5852.42"/>
    <n v="0.05"/>
    <n v="292.62100000000004"/>
    <m/>
    <m/>
    <n v="5559.799"/>
    <m/>
    <n v="5559.799"/>
    <n v="4686.8956779661039"/>
    <m/>
    <m/>
    <m/>
    <m/>
    <m/>
  </r>
  <r>
    <n v="72"/>
    <d v="2022-12-01T00:00:00"/>
    <d v="2022-12-20T00:00:00"/>
    <x v="2"/>
    <x v="2"/>
    <s v="Jayesh Patil"/>
    <s v="Thane"/>
    <s v="Ujjal Das"/>
    <s v="Pavan Malviya"/>
    <s v="HDFC Bank"/>
    <s v="New Car"/>
    <s v="Disbursed"/>
    <n v="1485213"/>
    <n v="31199"/>
    <n v="60"/>
    <n v="9.5100000000000004E-2"/>
    <n v="5900"/>
    <n v="7927"/>
    <m/>
    <n v="1534"/>
    <m/>
    <m/>
    <n v="1438358"/>
    <m/>
    <m/>
    <m/>
    <m/>
    <m/>
    <n v="0.02"/>
    <n v="29704.260000000002"/>
    <n v="0.18"/>
    <n v="25173.101694915258"/>
    <m/>
    <m/>
    <n v="5.0000000000000001E-3"/>
    <n v="7191.79"/>
    <n v="0.05"/>
    <n v="359.58950000000004"/>
    <m/>
    <m/>
    <n v="6832.2004999999999"/>
    <m/>
    <n v="6832.2004999999999"/>
    <n v="17981.311694915257"/>
    <m/>
    <m/>
    <m/>
    <m/>
    <m/>
  </r>
  <r>
    <n v="73"/>
    <d v="2022-12-01T00:00:00"/>
    <d v="2022-12-20T00:00:00"/>
    <x v="14"/>
    <x v="14"/>
    <s v="Hunkar Alhat"/>
    <s v="Mumbai"/>
    <s v="Ajit Veer"/>
    <s v="Sachin Ashar"/>
    <s v="Bajaj"/>
    <s v="BT Top up"/>
    <s v="Disbursed"/>
    <n v="1215274"/>
    <n v="33515"/>
    <n v="48"/>
    <n v="0.14499999999999999"/>
    <n v="7000"/>
    <n v="6600"/>
    <m/>
    <n v="2360"/>
    <m/>
    <m/>
    <m/>
    <m/>
    <m/>
    <m/>
    <m/>
    <m/>
    <n v="0.04"/>
    <n v="48610.96"/>
    <n v="0.18"/>
    <n v="41195.728813559326"/>
    <m/>
    <m/>
    <n v="0.03"/>
    <n v="36458.22"/>
    <n v="0.05"/>
    <n v="1822.9110000000001"/>
    <m/>
    <m/>
    <n v="34635.309000000001"/>
    <m/>
    <n v="34635.309000000001"/>
    <n v="4737.5088135593251"/>
    <m/>
    <m/>
    <m/>
    <m/>
    <m/>
  </r>
  <r>
    <n v="74"/>
    <d v="2022-12-01T00:00:00"/>
    <d v="2022-12-20T00:00:00"/>
    <x v="36"/>
    <x v="36"/>
    <s v="Foram Shah"/>
    <s v="Thane"/>
    <s v="Ujjal Das"/>
    <s v="Ujjal Das"/>
    <s v="AU Finance"/>
    <s v="Purchase"/>
    <s v="Disbursed"/>
    <n v="810554"/>
    <n v="19716"/>
    <n v="60"/>
    <n v="0.16009999999999999"/>
    <n v="8106"/>
    <n v="3100"/>
    <m/>
    <n v="1475"/>
    <m/>
    <m/>
    <m/>
    <m/>
    <m/>
    <m/>
    <m/>
    <m/>
    <n v="4.2500000000000003E-2"/>
    <n v="34448.545000000006"/>
    <n v="0.18"/>
    <n v="29193.682203389835"/>
    <m/>
    <m/>
    <n v="0.02"/>
    <n v="16211.08"/>
    <n v="0.05"/>
    <n v="810.55400000000009"/>
    <m/>
    <m/>
    <n v="15400.526"/>
    <m/>
    <n v="15400.526"/>
    <n v="12982.602203389835"/>
    <m/>
    <m/>
    <m/>
    <m/>
    <m/>
  </r>
  <r>
    <n v="75"/>
    <d v="2022-12-01T00:00:00"/>
    <d v="2022-12-20T00:00:00"/>
    <x v="1"/>
    <x v="1"/>
    <s v="Pradeep Ravariya"/>
    <s v="Thane"/>
    <s v="Ujjal Das"/>
    <s v="Pavan Malviya"/>
    <s v="TATA Capital"/>
    <s v="Purchase"/>
    <s v="Disbursed"/>
    <n v="318492"/>
    <n v="12060"/>
    <n v="32"/>
    <n v="0.14499999999999999"/>
    <n v="3100"/>
    <n v="1200"/>
    <n v="885"/>
    <m/>
    <m/>
    <m/>
    <m/>
    <m/>
    <m/>
    <m/>
    <m/>
    <m/>
    <n v="3.7499999999999999E-2"/>
    <n v="11943.449999999999"/>
    <n v="0.09"/>
    <n v="10957.293577981649"/>
    <m/>
    <m/>
    <n v="2.2499999999999999E-2"/>
    <n v="7166.07"/>
    <n v="0.05"/>
    <n v="358.30349999999999"/>
    <m/>
    <m/>
    <n v="6807.7664999999997"/>
    <m/>
    <n v="6807.7664999999997"/>
    <n v="3791.2235779816492"/>
    <m/>
    <m/>
    <m/>
    <m/>
    <m/>
  </r>
  <r>
    <n v="76"/>
    <d v="2022-12-01T00:00:00"/>
    <d v="2022-12-21T00:00:00"/>
    <x v="32"/>
    <x v="32"/>
    <s v="ALAFAID SHAIKH"/>
    <s v="Thane"/>
    <s v="Ujjal Das"/>
    <s v="Ganesh Patil"/>
    <s v="AU Finance"/>
    <s v="Purchase"/>
    <s v="Disbursed"/>
    <n v="203807"/>
    <n v="6041"/>
    <n v="48"/>
    <n v="0.18509999999999999"/>
    <n v="3058"/>
    <n v="900"/>
    <m/>
    <n v="1475"/>
    <m/>
    <m/>
    <m/>
    <m/>
    <m/>
    <m/>
    <m/>
    <m/>
    <n v="4.2500000000000003E-2"/>
    <n v="8661.7975000000006"/>
    <n v="0.18"/>
    <n v="7340.5063559322043"/>
    <m/>
    <m/>
    <n v="0.02"/>
    <n v="4076.14"/>
    <n v="0.05"/>
    <n v="203.80700000000002"/>
    <m/>
    <m/>
    <n v="3872.3329999999996"/>
    <m/>
    <n v="3872.3329999999996"/>
    <n v="3264.3663559322044"/>
    <m/>
    <m/>
    <m/>
    <m/>
    <m/>
  </r>
  <r>
    <n v="77"/>
    <d v="2022-12-01T00:00:00"/>
    <d v="2022-12-21T00:00:00"/>
    <x v="9"/>
    <x v="9"/>
    <s v="SHITAL SURVE"/>
    <s v="Mumbai"/>
    <s v="Ajit Veer"/>
    <s v="Sachin Ashar"/>
    <s v="Bajaj"/>
    <s v="Purchase"/>
    <s v="Disbursed"/>
    <n v="563347"/>
    <n v="13402"/>
    <n v="60"/>
    <n v="0.15"/>
    <n v="5000"/>
    <n v="2800"/>
    <m/>
    <n v="2360"/>
    <m/>
    <m/>
    <m/>
    <m/>
    <m/>
    <m/>
    <m/>
    <m/>
    <n v="0.04"/>
    <n v="22533.88"/>
    <n v="0.18"/>
    <n v="19096.508474576272"/>
    <m/>
    <m/>
    <n v="0.03"/>
    <n v="16900.41"/>
    <n v="0.05"/>
    <n v="845.02050000000008"/>
    <m/>
    <m/>
    <n v="16055.389499999999"/>
    <m/>
    <n v="16055.389499999999"/>
    <n v="2196.0984745762726"/>
    <m/>
    <m/>
    <m/>
    <m/>
    <m/>
  </r>
  <r>
    <n v="78"/>
    <d v="2022-12-01T00:00:00"/>
    <d v="2022-12-21T00:00:00"/>
    <x v="12"/>
    <x v="12"/>
    <s v="Jitendra Singh"/>
    <s v="Thane"/>
    <s v="Ujjal Das"/>
    <s v="Pavan Malviya"/>
    <s v="TATA Capital"/>
    <s v="BT Top up"/>
    <s v="Disbursed"/>
    <n v="1012614"/>
    <n v="24625"/>
    <n v="60"/>
    <n v="0.16"/>
    <n v="9000"/>
    <n v="5700"/>
    <n v="885"/>
    <m/>
    <m/>
    <m/>
    <m/>
    <m/>
    <m/>
    <m/>
    <m/>
    <m/>
    <n v="4.4999999999999998E-2"/>
    <n v="45567.63"/>
    <n v="0.09"/>
    <n v="41805.165137614676"/>
    <m/>
    <m/>
    <n v="0.03"/>
    <n v="30378.42"/>
    <n v="0.05"/>
    <n v="1518.921"/>
    <m/>
    <m/>
    <n v="28859.499"/>
    <m/>
    <n v="28859.499"/>
    <n v="11426.745137614678"/>
    <m/>
    <m/>
    <s v="NO"/>
    <n v="0"/>
    <m/>
  </r>
  <r>
    <n v="79"/>
    <d v="2022-12-01T00:00:00"/>
    <d v="2022-12-22T00:00:00"/>
    <x v="21"/>
    <x v="21"/>
    <s v="Dnyandeo Bhosale"/>
    <s v="Thane"/>
    <s v="Ujjal Das"/>
    <s v="Sandeep Patil"/>
    <s v="AU Finance"/>
    <s v="Refinance"/>
    <s v="Disbursed"/>
    <n v="218283"/>
    <n v="8005"/>
    <n v="36"/>
    <n v="0.19009999999999999"/>
    <m/>
    <m/>
    <m/>
    <m/>
    <m/>
    <m/>
    <m/>
    <m/>
    <m/>
    <m/>
    <m/>
    <m/>
    <n v="4.2500000000000003E-2"/>
    <n v="9277.0275000000001"/>
    <n v="0.18"/>
    <n v="7861.8877118644077"/>
    <m/>
    <m/>
    <n v="0.02"/>
    <n v="4365.66"/>
    <n v="0.05"/>
    <n v="218.28300000000002"/>
    <m/>
    <m/>
    <n v="4147.3769999999995"/>
    <m/>
    <n v="4147.3769999999995"/>
    <n v="3496.2277118644079"/>
    <m/>
    <m/>
    <m/>
    <m/>
    <m/>
  </r>
  <r>
    <n v="80"/>
    <d v="2022-12-01T00:00:00"/>
    <d v="2022-12-22T00:00:00"/>
    <x v="37"/>
    <x v="37"/>
    <s v="Manoj Maurya "/>
    <s v="Thane"/>
    <s v="Ujjal Das"/>
    <s v="Parvesh Mehroke"/>
    <s v="Kotak"/>
    <s v="Purchase"/>
    <s v="Disbursed"/>
    <n v="614998"/>
    <n v="15275"/>
    <n v="60"/>
    <n v="0.14000000000000001"/>
    <m/>
    <m/>
    <m/>
    <m/>
    <m/>
    <m/>
    <n v="586277"/>
    <m/>
    <m/>
    <m/>
    <m/>
    <m/>
    <n v="0.04"/>
    <n v="24599.920000000002"/>
    <n v="0.18"/>
    <n v="20847.389830508477"/>
    <m/>
    <m/>
    <n v="0.03"/>
    <n v="18449.939999999999"/>
    <n v="0.05"/>
    <n v="922.49699999999996"/>
    <m/>
    <m/>
    <n v="17527.442999999999"/>
    <m/>
    <n v="17527.442999999999"/>
    <n v="2397.449830508478"/>
    <m/>
    <m/>
    <m/>
    <m/>
    <m/>
  </r>
  <r>
    <n v="81"/>
    <d v="2022-12-01T00:00:00"/>
    <d v="2022-12-22T00:00:00"/>
    <x v="5"/>
    <x v="5"/>
    <s v="Mohammed Arif Yaksambi"/>
    <s v="Thane"/>
    <s v="Ujjal Das"/>
    <s v="Ratan Singh"/>
    <s v="Bajaj"/>
    <s v="Purchase"/>
    <s v="Disbursed"/>
    <n v="824681"/>
    <n v="23664"/>
    <n v="45"/>
    <n v="0.14000000000000001"/>
    <n v="4000"/>
    <n v="3800"/>
    <m/>
    <n v="2360"/>
    <m/>
    <m/>
    <m/>
    <m/>
    <m/>
    <m/>
    <m/>
    <m/>
    <n v="0.04"/>
    <n v="32987.24"/>
    <n v="0.18"/>
    <n v="27955.288135593219"/>
    <m/>
    <m/>
    <n v="0.03"/>
    <n v="24740.43"/>
    <n v="0.05"/>
    <n v="1237.0215000000001"/>
    <m/>
    <m/>
    <n v="23503.408500000001"/>
    <m/>
    <n v="23503.408500000001"/>
    <n v="3214.8581355932183"/>
    <m/>
    <m/>
    <m/>
    <m/>
    <m/>
  </r>
  <r>
    <n v="82"/>
    <d v="2022-12-01T00:00:00"/>
    <d v="2022-12-22T00:00:00"/>
    <x v="33"/>
    <x v="33"/>
    <s v="ABHIJEET GUPTA"/>
    <s v="Mumbai"/>
    <s v="Ajit Veer"/>
    <s v="Suhas Varekar"/>
    <s v="TATA Capital"/>
    <s v="Top Up"/>
    <s v="Disbursed"/>
    <n v="674513"/>
    <n v="20910"/>
    <n v="42"/>
    <n v="0.155"/>
    <n v="5000"/>
    <n v="3200"/>
    <n v="885"/>
    <m/>
    <m/>
    <m/>
    <m/>
    <m/>
    <m/>
    <m/>
    <m/>
    <m/>
    <n v="4.4999999999999998E-2"/>
    <n v="30353.084999999999"/>
    <n v="0.09"/>
    <n v="27846.866972477063"/>
    <m/>
    <m/>
    <n v="0.03"/>
    <n v="20235.39"/>
    <n v="0.05"/>
    <n v="1011.7695"/>
    <m/>
    <m/>
    <n v="19223.620500000001"/>
    <m/>
    <n v="19223.620500000001"/>
    <n v="7611.4769724770631"/>
    <m/>
    <m/>
    <m/>
    <m/>
    <m/>
  </r>
  <r>
    <n v="83"/>
    <d v="2022-12-01T00:00:00"/>
    <d v="2022-12-23T00:00:00"/>
    <x v="13"/>
    <x v="13"/>
    <s v="Swara Nitin Shinde"/>
    <s v="Mumbai"/>
    <s v="Ajit Veer"/>
    <s v="Sachin Ashar"/>
    <s v="Kogta"/>
    <s v="Purchase"/>
    <s v="Disbursed"/>
    <n v="228639"/>
    <n v="8807"/>
    <n v="36"/>
    <n v="0.1852"/>
    <n v="2786"/>
    <n v="2786"/>
    <m/>
    <m/>
    <m/>
    <m/>
    <n v="209428"/>
    <m/>
    <m/>
    <m/>
    <m/>
    <m/>
    <n v="0.03"/>
    <n v="6859.17"/>
    <n v="0.18"/>
    <n v="5812.8559322033898"/>
    <m/>
    <m/>
    <n v="0.02"/>
    <n v="4188.5600000000004"/>
    <n v="0.05"/>
    <n v="209.42800000000003"/>
    <m/>
    <m/>
    <n v="3979.1320000000005"/>
    <m/>
    <n v="3979.1320000000005"/>
    <n v="1624.2959322033894"/>
    <m/>
    <m/>
    <m/>
    <m/>
    <m/>
  </r>
  <r>
    <n v="84"/>
    <d v="2022-12-01T00:00:00"/>
    <d v="2022-12-23T00:00:00"/>
    <x v="6"/>
    <x v="6"/>
    <s v="Anita Kilje"/>
    <s v="Thane"/>
    <s v="Ujjal Das"/>
    <s v="Pavan Malviya"/>
    <s v="Yes Bank"/>
    <s v="BT Top up"/>
    <s v="Disbursed"/>
    <n v="750000"/>
    <n v="17837"/>
    <n v="60"/>
    <n v="0.14510000000000001"/>
    <n v="7080"/>
    <n v="2625"/>
    <n v="885"/>
    <n v="1179"/>
    <m/>
    <m/>
    <n v="738231"/>
    <m/>
    <m/>
    <m/>
    <m/>
    <m/>
    <n v="4.2500000000000003E-2"/>
    <n v="31875.000000000004"/>
    <n v="0.09"/>
    <n v="29243.119266055048"/>
    <m/>
    <m/>
    <n v="0.03"/>
    <n v="22500"/>
    <n v="0.05"/>
    <n v="1125"/>
    <m/>
    <m/>
    <n v="21375"/>
    <m/>
    <n v="21375"/>
    <n v="6743.1192660550478"/>
    <m/>
    <m/>
    <m/>
    <m/>
    <m/>
  </r>
  <r>
    <n v="85"/>
    <d v="2022-12-01T00:00:00"/>
    <d v="2022-12-23T00:00:00"/>
    <x v="8"/>
    <x v="8"/>
    <s v="Sagar Mukate"/>
    <s v="Thane"/>
    <s v="Ujjal Das"/>
    <s v="Sandeep Patil"/>
    <s v="TATA Capital"/>
    <s v="Purchase"/>
    <s v="Disbursed"/>
    <n v="350621"/>
    <n v="11646"/>
    <n v="36"/>
    <n v="0.12"/>
    <n v="3000"/>
    <n v="1300"/>
    <n v="885"/>
    <m/>
    <m/>
    <m/>
    <m/>
    <m/>
    <m/>
    <m/>
    <m/>
    <m/>
    <n v="3.3599999999999998E-2"/>
    <n v="11780.865599999999"/>
    <n v="0.09"/>
    <n v="10808.133577981649"/>
    <m/>
    <m/>
    <n v="1.9E-2"/>
    <n v="6661.799"/>
    <n v="0.05"/>
    <n v="333.08995000000004"/>
    <m/>
    <m/>
    <n v="6328.7090499999995"/>
    <m/>
    <n v="6328.7090499999995"/>
    <n v="4146.3345779816491"/>
    <m/>
    <m/>
    <s v="YES"/>
    <n v="4000"/>
    <m/>
  </r>
  <r>
    <n v="86"/>
    <d v="2022-12-01T00:00:00"/>
    <d v="2022-12-23T00:00:00"/>
    <x v="38"/>
    <x v="38"/>
    <s v="AMIT PANDURANG NAIK"/>
    <s v="Mumbai"/>
    <s v="Ajit Veer"/>
    <s v="Suhas Varekar"/>
    <s v="Yes Bank"/>
    <s v="New Car"/>
    <s v="Disbursed"/>
    <n v="1040000"/>
    <n v="21544"/>
    <n v="60"/>
    <n v="8.9099999999999999E-2"/>
    <n v="4910"/>
    <n v="3625"/>
    <m/>
    <n v="1179"/>
    <m/>
    <m/>
    <n v="1030586"/>
    <m/>
    <m/>
    <m/>
    <m/>
    <m/>
    <n v="1.2500000000000001E-2"/>
    <n v="13000"/>
    <n v="0.18"/>
    <n v="11016.949152542373"/>
    <m/>
    <m/>
    <n v="0"/>
    <n v="0"/>
    <n v="0.05"/>
    <n v="0"/>
    <m/>
    <m/>
    <n v="0"/>
    <m/>
    <n v="0"/>
    <n v="11016.949152542373"/>
    <m/>
    <m/>
    <m/>
    <m/>
    <m/>
  </r>
  <r>
    <n v="87"/>
    <d v="2022-12-01T00:00:00"/>
    <d v="2022-12-26T00:00:00"/>
    <x v="39"/>
    <x v="39"/>
    <s v="SAGAR BHOSLE"/>
    <s v="Mumbai"/>
    <s v="Ajit Veer"/>
    <s v="Sachin Ashar"/>
    <s v="TATA Capital"/>
    <s v="BT Top up"/>
    <s v="Disbursed"/>
    <n v="811054"/>
    <n v="19615"/>
    <n v="60"/>
    <n v="0.1575"/>
    <n v="6500"/>
    <n v="3800"/>
    <n v="885"/>
    <m/>
    <m/>
    <m/>
    <m/>
    <m/>
    <m/>
    <m/>
    <m/>
    <m/>
    <n v="4.4999999999999998E-2"/>
    <n v="36497.43"/>
    <n v="0.09"/>
    <n v="33483.880733944949"/>
    <m/>
    <m/>
    <n v="3.2500000000000001E-2"/>
    <n v="26359.255000000001"/>
    <n v="0.05"/>
    <n v="1317.9627500000001"/>
    <m/>
    <m/>
    <n v="25041.292250000002"/>
    <m/>
    <n v="25041.292250000002"/>
    <n v="7124.6257339449476"/>
    <m/>
    <m/>
    <m/>
    <m/>
    <m/>
  </r>
  <r>
    <n v="88"/>
    <d v="2022-12-01T00:00:00"/>
    <d v="2022-12-26T00:00:00"/>
    <x v="7"/>
    <x v="7"/>
    <s v="Vasim Shaikh"/>
    <s v="Thane"/>
    <s v="Ujjal Das"/>
    <s v="Sandeep Patil"/>
    <s v="TATA Capital"/>
    <s v="Purchase"/>
    <s v="Disbursed"/>
    <n v="705121"/>
    <n v="15685"/>
    <n v="60"/>
    <n v="0.12"/>
    <n v="5000"/>
    <n v="3400"/>
    <n v="885"/>
    <m/>
    <m/>
    <m/>
    <m/>
    <m/>
    <m/>
    <m/>
    <m/>
    <m/>
    <n v="3.5000000000000003E-2"/>
    <n v="24679.235000000001"/>
    <n v="0.09"/>
    <n v="22641.5"/>
    <m/>
    <m/>
    <n v="0.02"/>
    <n v="14102.42"/>
    <n v="0.05"/>
    <n v="705.12100000000009"/>
    <m/>
    <m/>
    <n v="13397.298999999999"/>
    <m/>
    <n v="13397.298999999999"/>
    <n v="8539.08"/>
    <m/>
    <m/>
    <s v="YES"/>
    <n v="7000"/>
    <m/>
  </r>
  <r>
    <n v="89"/>
    <d v="2022-12-01T00:00:00"/>
    <d v="2022-12-26T00:00:00"/>
    <x v="15"/>
    <x v="15"/>
    <s v="Sushant Patil "/>
    <s v="Thane"/>
    <s v="Ujjal Das"/>
    <s v="Ganesh Patil"/>
    <s v="HDFC Bank"/>
    <s v="Top Up"/>
    <s v="Disbursed"/>
    <n v="201770"/>
    <n v="4801"/>
    <n v="60"/>
    <n v="0.15010000000000001"/>
    <n v="4130"/>
    <n v="910"/>
    <m/>
    <n v="2200"/>
    <m/>
    <m/>
    <n v="193519"/>
    <m/>
    <m/>
    <m/>
    <m/>
    <m/>
    <n v="4.2500000000000003E-2"/>
    <n v="8575.2250000000004"/>
    <n v="0.09"/>
    <n v="7867.1788990825689"/>
    <m/>
    <m/>
    <n v="0.03"/>
    <n v="5805.57"/>
    <n v="0.05"/>
    <n v="290.27850000000001"/>
    <m/>
    <m/>
    <n v="5515.2914999999994"/>
    <m/>
    <n v="5515.2914999999994"/>
    <n v="2061.6088990825692"/>
    <m/>
    <m/>
    <m/>
    <m/>
    <m/>
  </r>
  <r>
    <n v="90"/>
    <d v="2022-12-01T00:00:00"/>
    <d v="2022-12-27T00:00:00"/>
    <x v="40"/>
    <x v="40"/>
    <s v="Jiten Mankani"/>
    <s v="Thane"/>
    <s v="Ujjal Das"/>
    <s v="Sandeep Patil"/>
    <s v="AU Finance"/>
    <s v="Purchase"/>
    <s v="Disbursed"/>
    <n v="516566"/>
    <n v="12700"/>
    <n v="60"/>
    <n v="0.16500000000000001"/>
    <m/>
    <m/>
    <m/>
    <m/>
    <m/>
    <m/>
    <n v="497558"/>
    <m/>
    <m/>
    <m/>
    <m/>
    <m/>
    <n v="4.2500000000000003E-2"/>
    <n v="21954.055"/>
    <n v="0.18"/>
    <n v="18605.131355932204"/>
    <m/>
    <m/>
    <n v="0.02"/>
    <n v="10331.32"/>
    <n v="0.05"/>
    <n v="516.56600000000003"/>
    <m/>
    <m/>
    <n v="9814.753999999999"/>
    <m/>
    <n v="9814.753999999999"/>
    <n v="8273.8113559322046"/>
    <m/>
    <m/>
    <m/>
    <m/>
    <m/>
  </r>
  <r>
    <n v="91"/>
    <d v="2022-12-01T00:00:00"/>
    <d v="2022-12-27T00:00:00"/>
    <x v="6"/>
    <x v="6"/>
    <s v="Mahaveer Upadhyay"/>
    <s v="Thane"/>
    <s v="Ujjal Das"/>
    <s v="Pavan Malviya"/>
    <s v="Yes Bank"/>
    <s v="BT Top up"/>
    <s v="Disbursed"/>
    <n v="1700000"/>
    <n v="40052"/>
    <n v="60"/>
    <n v="0.14269999999999999"/>
    <n v="7080"/>
    <n v="5325"/>
    <n v="1180"/>
    <n v="1179"/>
    <m/>
    <m/>
    <n v="1685246"/>
    <m/>
    <m/>
    <m/>
    <m/>
    <m/>
    <n v="4.2500000000000003E-2"/>
    <n v="72250"/>
    <n v="0.09"/>
    <n v="66284.403669724765"/>
    <m/>
    <m/>
    <n v="0.03"/>
    <n v="51000"/>
    <n v="0.05"/>
    <n v="2550"/>
    <m/>
    <m/>
    <n v="48450"/>
    <m/>
    <n v="48450"/>
    <n v="15284.403669724765"/>
    <m/>
    <m/>
    <m/>
    <m/>
    <m/>
  </r>
  <r>
    <n v="92"/>
    <d v="2022-12-01T00:00:00"/>
    <d v="2022-12-27T00:00:00"/>
    <x v="6"/>
    <x v="6"/>
    <s v="Sachin Lad"/>
    <s v="Thane"/>
    <s v="Ujjal Das"/>
    <s v="Pavan Malviya"/>
    <s v="Yes Bank"/>
    <s v="Refinance"/>
    <s v="Disbursed"/>
    <n v="526000"/>
    <n v="12638"/>
    <n v="60"/>
    <n v="0.14510000000000001"/>
    <n v="4720"/>
    <n v="2125"/>
    <n v="885"/>
    <n v="1179"/>
    <m/>
    <m/>
    <n v="517091"/>
    <m/>
    <m/>
    <m/>
    <m/>
    <m/>
    <n v="4.2500000000000003E-2"/>
    <n v="22355"/>
    <n v="0.09"/>
    <n v="20509.174311926603"/>
    <m/>
    <m/>
    <n v="0.03"/>
    <n v="15780"/>
    <n v="0.05"/>
    <n v="789"/>
    <m/>
    <m/>
    <n v="14991"/>
    <m/>
    <n v="14991"/>
    <n v="4729.174311926603"/>
    <m/>
    <m/>
    <m/>
    <m/>
    <m/>
  </r>
  <r>
    <n v="93"/>
    <d v="2022-12-01T00:00:00"/>
    <d v="2022-12-27T00:00:00"/>
    <x v="5"/>
    <x v="5"/>
    <s v="Aaquib Choudhary"/>
    <s v="Thane"/>
    <s v="Ujjal Das"/>
    <s v="Ratan Singh"/>
    <s v="Bajaj"/>
    <s v="Purchase"/>
    <s v="Disbursed"/>
    <n v="701873"/>
    <n v="23624"/>
    <n v="37"/>
    <n v="0.14499999999999999"/>
    <n v="6000"/>
    <n v="3400"/>
    <m/>
    <n v="2360"/>
    <m/>
    <m/>
    <m/>
    <m/>
    <m/>
    <m/>
    <m/>
    <m/>
    <n v="0.04"/>
    <n v="28074.920000000002"/>
    <n v="0.18"/>
    <n v="23792.305084745767"/>
    <m/>
    <m/>
    <n v="0.03"/>
    <n v="21056.19"/>
    <n v="0.05"/>
    <n v="1052.8095000000001"/>
    <m/>
    <m/>
    <n v="20003.380499999999"/>
    <m/>
    <n v="20003.380499999999"/>
    <n v="2736.1150847457684"/>
    <m/>
    <m/>
    <m/>
    <m/>
    <m/>
  </r>
  <r>
    <n v="94"/>
    <d v="2022-12-01T00:00:00"/>
    <d v="2022-12-27T00:00:00"/>
    <x v="24"/>
    <x v="24"/>
    <s v="DEVASHISH KORDE"/>
    <s v="Thane"/>
    <s v="Ujjal Das"/>
    <s v="Ujjal Das"/>
    <s v="TATA Capital"/>
    <s v="BT Top up"/>
    <s v="Disbursed"/>
    <n v="1184658"/>
    <n v="28500"/>
    <n v="60"/>
    <n v="0.155"/>
    <n v="7500"/>
    <n v="6400"/>
    <n v="885"/>
    <m/>
    <m/>
    <m/>
    <m/>
    <m/>
    <m/>
    <m/>
    <m/>
    <m/>
    <n v="4.4999999999999998E-2"/>
    <n v="53309.61"/>
    <n v="0.09"/>
    <n v="48907.899082568802"/>
    <m/>
    <m/>
    <n v="0.03"/>
    <n v="35539.74"/>
    <n v="0.05"/>
    <n v="1776.9870000000001"/>
    <m/>
    <m/>
    <n v="33762.752999999997"/>
    <m/>
    <n v="33762.752999999997"/>
    <n v="13368.159082568804"/>
    <m/>
    <m/>
    <m/>
    <m/>
    <m/>
  </r>
  <r>
    <n v="95"/>
    <d v="2022-12-01T00:00:00"/>
    <d v="2022-12-28T00:00:00"/>
    <x v="41"/>
    <x v="41"/>
    <s v="ABDUL KHAN"/>
    <s v="Mumbai"/>
    <s v="Ajit Veer"/>
    <s v="Suhas Varekar"/>
    <s v="TATA Capital"/>
    <s v="Purchase"/>
    <s v="Disbursed"/>
    <n v="313645"/>
    <n v="10835"/>
    <n v="36"/>
    <n v="0.14749999999999999"/>
    <n v="3000"/>
    <n v="1200"/>
    <n v="885"/>
    <m/>
    <m/>
    <m/>
    <m/>
    <m/>
    <m/>
    <m/>
    <m/>
    <m/>
    <n v="4.4999999999999998E-2"/>
    <n v="14114.025"/>
    <n v="0.09"/>
    <n v="12948.646788990824"/>
    <m/>
    <m/>
    <n v="0.03"/>
    <n v="9409.35"/>
    <n v="0.05"/>
    <n v="470.46750000000003"/>
    <m/>
    <m/>
    <n v="8938.8824999999997"/>
    <m/>
    <n v="8938.8824999999997"/>
    <n v="3539.2967889908232"/>
    <m/>
    <m/>
    <m/>
    <m/>
    <m/>
  </r>
  <r>
    <n v="96"/>
    <d v="2022-12-01T00:00:00"/>
    <d v="2022-12-28T00:00:00"/>
    <x v="42"/>
    <x v="42"/>
    <s v="Samir Hatode"/>
    <s v="Thane"/>
    <s v="Ujjal Das"/>
    <s v="Pavan Malviya"/>
    <s v="TATA Capital"/>
    <s v="Purchase"/>
    <s v="Disbursed"/>
    <n v="349418"/>
    <n v="9463"/>
    <n v="48"/>
    <n v="0.1351"/>
    <n v="3500"/>
    <n v="1200"/>
    <n v="885"/>
    <m/>
    <m/>
    <m/>
    <m/>
    <m/>
    <m/>
    <m/>
    <m/>
    <m/>
    <n v="4.4999999999999998E-2"/>
    <n v="15723.81"/>
    <n v="0.09"/>
    <n v="14425.513761467888"/>
    <m/>
    <m/>
    <n v="0.03"/>
    <n v="10482.539999999999"/>
    <n v="0.05"/>
    <n v="524.12699999999995"/>
    <m/>
    <m/>
    <n v="9958.4129999999986"/>
    <m/>
    <n v="9958.4129999999986"/>
    <n v="3942.9737614678888"/>
    <m/>
    <m/>
    <m/>
    <m/>
    <m/>
  </r>
  <r>
    <n v="97"/>
    <d v="2022-12-01T00:00:00"/>
    <d v="2022-12-28T00:00:00"/>
    <x v="27"/>
    <x v="27"/>
    <s v="Aditi Waghmode"/>
    <s v="Mumbai"/>
    <s v="Ajit Veer"/>
    <s v="Suhas Varekar"/>
    <s v="AU Finance"/>
    <s v="Purchase"/>
    <s v="Disbursed"/>
    <n v="299060"/>
    <n v="15368"/>
    <n v="24"/>
    <n v="0.21010000000000001"/>
    <n v="4485"/>
    <n v="900"/>
    <m/>
    <n v="1475"/>
    <m/>
    <m/>
    <m/>
    <m/>
    <m/>
    <m/>
    <m/>
    <m/>
    <n v="4.2500000000000003E-2"/>
    <n v="12710.050000000001"/>
    <n v="0.18"/>
    <n v="10771.228813559324"/>
    <m/>
    <m/>
    <n v="0.02"/>
    <n v="5981.2"/>
    <n v="0.05"/>
    <n v="299.06"/>
    <m/>
    <m/>
    <n v="5682.1399999999994"/>
    <m/>
    <n v="5682.1399999999994"/>
    <n v="4790.0288135593246"/>
    <m/>
    <m/>
    <m/>
    <m/>
    <m/>
  </r>
  <r>
    <n v="98"/>
    <d v="2022-12-01T00:00:00"/>
    <d v="2022-12-28T00:00:00"/>
    <x v="43"/>
    <x v="43"/>
    <s v="GHANSHYAM GUPTA "/>
    <s v="Thane"/>
    <s v="Ujjal Das"/>
    <s v="Ganesh Patil"/>
    <s v="IDFC Bank"/>
    <s v="Purchase"/>
    <s v="Disbursed"/>
    <n v="566231"/>
    <n v="16952"/>
    <n v="44"/>
    <n v="0.155"/>
    <n v="5766"/>
    <n v="1500"/>
    <n v="1100"/>
    <m/>
    <m/>
    <m/>
    <m/>
    <m/>
    <m/>
    <m/>
    <m/>
    <m/>
    <n v="4.4999999999999998E-2"/>
    <n v="25480.395"/>
    <n v="0.18"/>
    <n v="21593.555084745763"/>
    <m/>
    <m/>
    <n v="0.03"/>
    <n v="16986.93"/>
    <n v="0.05"/>
    <n v="849.34650000000011"/>
    <m/>
    <m/>
    <n v="16137.583500000001"/>
    <m/>
    <n v="16137.583500000001"/>
    <n v="4606.6250847457632"/>
    <m/>
    <m/>
    <m/>
    <m/>
    <m/>
  </r>
  <r>
    <n v="99"/>
    <d v="2022-12-01T00:00:00"/>
    <d v="2022-12-29T00:00:00"/>
    <x v="30"/>
    <x v="30"/>
    <s v="AMIT SAKRE"/>
    <s v="Mumbai"/>
    <s v="Ajit Veer"/>
    <s v="Suhas Varekar"/>
    <s v="TATA Capital"/>
    <s v="Top Up"/>
    <s v="Disbursed"/>
    <n v="767940"/>
    <n v="53435"/>
    <n v="16"/>
    <n v="0.155"/>
    <n v="5800"/>
    <n v="3600"/>
    <n v="885"/>
    <m/>
    <m/>
    <m/>
    <m/>
    <m/>
    <m/>
    <m/>
    <m/>
    <m/>
    <n v="2.75E-2"/>
    <n v="21118.35"/>
    <n v="0.09"/>
    <n v="19374.633027522934"/>
    <m/>
    <m/>
    <n v="1.2500000000000001E-2"/>
    <n v="9599.25"/>
    <n v="0.05"/>
    <n v="479.96250000000003"/>
    <m/>
    <m/>
    <n v="9119.2875000000004"/>
    <m/>
    <n v="9119.2875000000004"/>
    <n v="9775.3830275229338"/>
    <m/>
    <m/>
    <m/>
    <m/>
    <m/>
  </r>
  <r>
    <n v="100"/>
    <d v="2022-12-01T00:00:00"/>
    <d v="2022-12-29T00:00:00"/>
    <x v="5"/>
    <x v="5"/>
    <s v="DHANESHWAR KESARWANI"/>
    <s v="Thane"/>
    <s v="Ujjal Das"/>
    <s v="Ratan Singh"/>
    <s v="Bajaj"/>
    <s v="Purchase"/>
    <s v="Disbursed"/>
    <n v="1015859"/>
    <n v="23901"/>
    <n v="60"/>
    <n v="0.1201"/>
    <n v="7500"/>
    <n v="5600"/>
    <m/>
    <n v="2360"/>
    <m/>
    <m/>
    <m/>
    <m/>
    <m/>
    <m/>
    <m/>
    <m/>
    <n v="0.04"/>
    <n v="40634.36"/>
    <n v="0.18"/>
    <n v="34435.898305084746"/>
    <m/>
    <m/>
    <n v="2.5000000000000001E-2"/>
    <n v="25396.475000000002"/>
    <n v="0.05"/>
    <n v="1269.8237500000002"/>
    <m/>
    <m/>
    <n v="24126.651250000003"/>
    <m/>
    <n v="24126.651250000003"/>
    <n v="9039.4233050847433"/>
    <m/>
    <m/>
    <s v="YES"/>
    <n v="5498"/>
    <m/>
  </r>
  <r>
    <n v="101"/>
    <d v="2022-12-01T00:00:00"/>
    <d v="2022-12-29T00:00:00"/>
    <x v="44"/>
    <x v="44"/>
    <s v="DINESH CHHADA"/>
    <s v="Mumbai"/>
    <s v="Ajit Veer"/>
    <s v="Sachin Ashar"/>
    <s v="TATA Capital"/>
    <s v="Top Up"/>
    <s v="Disbursed"/>
    <n v="1534568"/>
    <n v="38138"/>
    <n v="60"/>
    <n v="0.17"/>
    <n v="11800"/>
    <n v="8200"/>
    <n v="885"/>
    <m/>
    <m/>
    <m/>
    <m/>
    <m/>
    <m/>
    <m/>
    <m/>
    <m/>
    <n v="4.4999999999999998E-2"/>
    <n v="69055.56"/>
    <n v="0.09"/>
    <n v="63353.724770642199"/>
    <m/>
    <m/>
    <n v="0.03"/>
    <n v="46037.04"/>
    <n v="0.05"/>
    <n v="2301.8520000000003"/>
    <m/>
    <m/>
    <n v="43735.188000000002"/>
    <m/>
    <n v="43735.188000000002"/>
    <n v="17316.684770642198"/>
    <m/>
    <m/>
    <m/>
    <m/>
    <m/>
  </r>
  <r>
    <n v="102"/>
    <d v="2022-12-01T00:00:00"/>
    <d v="2022-12-29T00:00:00"/>
    <x v="15"/>
    <x v="15"/>
    <s v="RAMNATH YADU YADAV"/>
    <s v="Thane"/>
    <s v="Ujjal Das"/>
    <s v="Ganesh Patil"/>
    <s v="HDFC Bank"/>
    <s v="BT Top up"/>
    <s v="Disbursed"/>
    <n v="305024"/>
    <n v="10575"/>
    <n v="36"/>
    <n v="0.15010000000000001"/>
    <n v="5200"/>
    <n v="1620"/>
    <m/>
    <n v="2200"/>
    <m/>
    <m/>
    <n v="290980"/>
    <m/>
    <m/>
    <m/>
    <m/>
    <m/>
    <n v="4.2500000000000003E-2"/>
    <n v="12963.52"/>
    <n v="0.09"/>
    <n v="11893.137614678899"/>
    <m/>
    <m/>
    <n v="0.03"/>
    <n v="8729.4"/>
    <n v="0.05"/>
    <n v="436.47"/>
    <m/>
    <m/>
    <n v="8292.93"/>
    <m/>
    <n v="8292.93"/>
    <n v="3163.7376146788993"/>
    <m/>
    <m/>
    <m/>
    <m/>
    <m/>
  </r>
  <r>
    <n v="103"/>
    <d v="2022-12-01T00:00:00"/>
    <d v="2022-12-29T00:00:00"/>
    <x v="24"/>
    <x v="24"/>
    <s v="TABISH ABDUL GHOUSE SAYED"/>
    <s v="Thane"/>
    <s v="Ujjal Das"/>
    <s v="Ujjal Das"/>
    <s v="TATA Capital"/>
    <s v="Purchase"/>
    <s v="Disbursed"/>
    <n v="458493"/>
    <n v="15975"/>
    <n v="35"/>
    <n v="0.13750000000000001"/>
    <n v="4000"/>
    <n v="1500"/>
    <n v="885"/>
    <m/>
    <m/>
    <m/>
    <m/>
    <m/>
    <m/>
    <m/>
    <m/>
    <m/>
    <n v="3.7499999999999999E-2"/>
    <n v="17193.487499999999"/>
    <n v="0.09"/>
    <n v="15773.841743119265"/>
    <m/>
    <m/>
    <n v="0.03"/>
    <n v="13754.789999999999"/>
    <n v="0.05"/>
    <n v="687.73950000000002"/>
    <m/>
    <m/>
    <n v="13067.050499999999"/>
    <m/>
    <n v="13067.050499999999"/>
    <n v="2019.0517431192657"/>
    <m/>
    <m/>
    <m/>
    <m/>
    <m/>
  </r>
  <r>
    <n v="104"/>
    <d v="2022-12-01T00:00:00"/>
    <d v="2022-12-30T00:00:00"/>
    <x v="2"/>
    <x v="2"/>
    <s v="Anoop Jangwal"/>
    <s v="Thane"/>
    <s v="Ujjal Das"/>
    <s v="Pavan Malviya"/>
    <s v="Bajaj"/>
    <s v="BT Top up"/>
    <s v="Disbursed"/>
    <n v="1164099"/>
    <n v="27746"/>
    <n v="60"/>
    <n v="0.15"/>
    <n v="14000"/>
    <n v="6500"/>
    <m/>
    <n v="2360"/>
    <m/>
    <m/>
    <m/>
    <m/>
    <m/>
    <m/>
    <m/>
    <m/>
    <n v="0.04"/>
    <n v="46563.96"/>
    <n v="0.18"/>
    <n v="39460.983050847462"/>
    <m/>
    <m/>
    <n v="0.03"/>
    <n v="34922.97"/>
    <n v="0.05"/>
    <n v="1746.1485000000002"/>
    <m/>
    <m/>
    <n v="33176.821499999998"/>
    <m/>
    <n v="33176.821499999998"/>
    <n v="4538.0130508474613"/>
    <m/>
    <m/>
    <m/>
    <m/>
    <m/>
  </r>
  <r>
    <n v="105"/>
    <d v="2022-12-01T00:00:00"/>
    <d v="2022-12-30T00:00:00"/>
    <x v="5"/>
    <x v="5"/>
    <s v="Babunath Yogi"/>
    <s v="Thane"/>
    <s v="Ujjal Das"/>
    <s v="Ratan Singh"/>
    <s v="AU Finance"/>
    <s v="Purchase"/>
    <s v="Disbursed"/>
    <n v="1007272"/>
    <n v="24500"/>
    <n v="60"/>
    <n v="0.16009999999999999"/>
    <m/>
    <m/>
    <m/>
    <m/>
    <m/>
    <m/>
    <m/>
    <m/>
    <m/>
    <m/>
    <m/>
    <m/>
    <n v="4.2500000000000003E-2"/>
    <n v="42809.060000000005"/>
    <n v="0.18"/>
    <n v="36278.86440677967"/>
    <m/>
    <m/>
    <n v="2.5000000000000001E-2"/>
    <n v="25181.800000000003"/>
    <n v="0.05"/>
    <n v="1259.0900000000001"/>
    <m/>
    <m/>
    <n v="23922.710000000003"/>
    <m/>
    <n v="23922.710000000003"/>
    <n v="11097.064406779667"/>
    <m/>
    <m/>
    <m/>
    <m/>
    <m/>
  </r>
  <r>
    <n v="106"/>
    <d v="2022-12-01T00:00:00"/>
    <d v="2022-12-30T00:00:00"/>
    <x v="26"/>
    <x v="26"/>
    <s v="Vishal Mhatre"/>
    <s v="Mumbai"/>
    <s v="Ajit Veer"/>
    <s v="Sachin Ashar"/>
    <s v="Bajaj"/>
    <s v="BT Top up"/>
    <s v="Disbursed"/>
    <n v="1318332"/>
    <n v="31190"/>
    <n v="60"/>
    <n v="0.14749999999999999"/>
    <m/>
    <m/>
    <m/>
    <m/>
    <m/>
    <m/>
    <m/>
    <m/>
    <m/>
    <m/>
    <m/>
    <m/>
    <n v="0.04"/>
    <n v="52733.279999999999"/>
    <n v="0.18"/>
    <n v="44689.220338983054"/>
    <m/>
    <m/>
    <n v="0.03"/>
    <n v="39549.96"/>
    <n v="0.05"/>
    <n v="1977.498"/>
    <m/>
    <m/>
    <n v="37572.462"/>
    <m/>
    <n v="37572.462"/>
    <n v="5139.2603389830547"/>
    <m/>
    <m/>
    <m/>
    <m/>
    <m/>
  </r>
  <r>
    <n v="107"/>
    <d v="2022-12-01T00:00:00"/>
    <d v="2022-12-30T00:00:00"/>
    <x v="9"/>
    <x v="9"/>
    <s v="Urvi Nakate "/>
    <s v="Mumbai"/>
    <s v="Ajit Veer"/>
    <s v="Sachin Ashar"/>
    <s v="Axis Bank"/>
    <s v="Purchase"/>
    <s v="Disbursed"/>
    <n v="205554"/>
    <n v="8805"/>
    <n v="28"/>
    <n v="0.156"/>
    <n v="2056"/>
    <n v="1000"/>
    <n v="590"/>
    <n v="950"/>
    <m/>
    <m/>
    <n v="195404"/>
    <m/>
    <m/>
    <m/>
    <m/>
    <m/>
    <n v="0.04"/>
    <n v="8222.16"/>
    <n v="0"/>
    <n v="8222.16"/>
    <m/>
    <m/>
    <n v="0.03"/>
    <n v="6166.62"/>
    <n v="0.05"/>
    <n v="308.33100000000002"/>
    <m/>
    <m/>
    <n v="5858.2889999999998"/>
    <m/>
    <n v="5858.2889999999998"/>
    <n v="2055.54"/>
    <m/>
    <m/>
    <m/>
    <m/>
    <m/>
  </r>
  <r>
    <n v="108"/>
    <d v="2022-12-01T00:00:00"/>
    <d v="2022-12-30T00:00:00"/>
    <x v="24"/>
    <x v="24"/>
    <s v="ISHTIYAQUE KHAN "/>
    <s v="Thane"/>
    <s v="Ujjal Das"/>
    <s v="Ujjal Das"/>
    <s v="TATA Capital"/>
    <s v="Purchase"/>
    <s v="Disbursed"/>
    <n v="905629"/>
    <n v="21800"/>
    <n v="60"/>
    <n v="0.15529999999999999"/>
    <n v="6500"/>
    <n v="4200"/>
    <n v="885"/>
    <m/>
    <m/>
    <m/>
    <m/>
    <m/>
    <m/>
    <m/>
    <m/>
    <m/>
    <n v="4.4999999999999998E-2"/>
    <n v="40753.305"/>
    <n v="0.09"/>
    <n v="37388.353211009169"/>
    <m/>
    <m/>
    <n v="0.03"/>
    <n v="27168.87"/>
    <n v="0.05"/>
    <n v="1358.4435000000001"/>
    <m/>
    <m/>
    <n v="25810.426499999998"/>
    <m/>
    <n v="25810.426499999998"/>
    <n v="10219.48321100917"/>
    <m/>
    <m/>
    <m/>
    <m/>
    <m/>
  </r>
  <r>
    <n v="109"/>
    <d v="2022-12-01T00:00:00"/>
    <d v="2022-12-31T00:00:00"/>
    <x v="5"/>
    <x v="5"/>
    <s v="Ganesh Shinde"/>
    <s v="Thane"/>
    <s v="Ujjal Das"/>
    <s v="Ratan Singh"/>
    <s v="AU Finance"/>
    <s v="Purchase"/>
    <s v="Disbursed"/>
    <n v="304351"/>
    <n v="10852"/>
    <n v="36"/>
    <n v="0.1701"/>
    <m/>
    <m/>
    <m/>
    <m/>
    <m/>
    <m/>
    <m/>
    <m/>
    <m/>
    <m/>
    <m/>
    <m/>
    <n v="4.2500000000000003E-2"/>
    <n v="12934.917500000001"/>
    <n v="0.18"/>
    <n v="10961.794491525425"/>
    <m/>
    <m/>
    <n v="2.5000000000000001E-2"/>
    <n v="7608.7750000000005"/>
    <n v="0.05"/>
    <n v="380.43875000000003"/>
    <m/>
    <m/>
    <n v="7228.3362500000003"/>
    <m/>
    <n v="7228.3362500000003"/>
    <n v="3353.0194915254242"/>
    <m/>
    <m/>
    <m/>
    <m/>
    <m/>
  </r>
  <r>
    <n v="110"/>
    <d v="2022-12-01T00:00:00"/>
    <d v="2022-12-31T00:00:00"/>
    <x v="5"/>
    <x v="5"/>
    <s v="SIDDHESH MAHESH KARPE"/>
    <s v="Thane"/>
    <s v="Ujjal Das"/>
    <s v="Ratan Singh"/>
    <s v="AU Finance"/>
    <s v="Purchase"/>
    <s v="Disbursed"/>
    <n v="105771"/>
    <n v="5281"/>
    <n v="24"/>
    <n v="0.1802"/>
    <m/>
    <m/>
    <m/>
    <m/>
    <m/>
    <m/>
    <m/>
    <m/>
    <m/>
    <m/>
    <m/>
    <m/>
    <n v="4.2500000000000003E-2"/>
    <n v="4495.2674999999999"/>
    <n v="0.18"/>
    <n v="3809.5487288135596"/>
    <m/>
    <m/>
    <n v="2.5000000000000001E-2"/>
    <n v="2644.2750000000001"/>
    <n v="0.05"/>
    <n v="132.21375"/>
    <m/>
    <m/>
    <n v="2512.0612500000002"/>
    <m/>
    <n v="2512.0612500000002"/>
    <n v="1165.2737288135595"/>
    <m/>
    <m/>
    <m/>
    <m/>
    <m/>
  </r>
  <r>
    <n v="111"/>
    <d v="2022-12-01T00:00:00"/>
    <d v="2022-12-31T00:00:00"/>
    <x v="6"/>
    <x v="6"/>
    <s v="KUMAR K HARJANI"/>
    <s v="Thane"/>
    <s v="Ujjal Das"/>
    <s v="Ujjal Das"/>
    <s v="TATA Capital"/>
    <s v="Top Up"/>
    <s v="Disbursed"/>
    <n v="798938"/>
    <n v="21197"/>
    <n v="52"/>
    <n v="0.15509999999999999"/>
    <m/>
    <m/>
    <m/>
    <m/>
    <m/>
    <m/>
    <m/>
    <m/>
    <m/>
    <m/>
    <m/>
    <m/>
    <n v="4.4999999999999998E-2"/>
    <n v="35952.21"/>
    <n v="0.09"/>
    <n v="32983.678899082566"/>
    <m/>
    <m/>
    <n v="0.03"/>
    <n v="23968.14"/>
    <n v="0.05"/>
    <n v="1198.4069999999999"/>
    <m/>
    <m/>
    <n v="22769.733"/>
    <m/>
    <n v="22769.733"/>
    <n v="9015.5388990825668"/>
    <m/>
    <m/>
    <m/>
    <m/>
    <m/>
  </r>
  <r>
    <n v="145"/>
    <d v="2022-12-01T00:00:00"/>
    <d v="2022-12-20T00:00:00"/>
    <x v="45"/>
    <x v="45"/>
    <s v="SHAILESH PATEL "/>
    <s v="Ahemdabad"/>
    <s v="Parth Kher "/>
    <s v="Rahul Yadav"/>
    <s v="TATA Capital"/>
    <s v="BT Top up"/>
    <s v="Disbursed"/>
    <n v="675819"/>
    <n v="16256"/>
    <n v="60"/>
    <n v="0.155"/>
    <n v="5500"/>
    <n v="2400"/>
    <n v="885"/>
    <m/>
    <m/>
    <m/>
    <m/>
    <m/>
    <m/>
    <m/>
    <m/>
    <m/>
    <n v="0.04"/>
    <n v="27032.760000000002"/>
    <n v="0.09"/>
    <n v="24800.697247706423"/>
    <m/>
    <m/>
    <n v="3.5000000000000003E-2"/>
    <n v="23653.665000000001"/>
    <n v="0.05"/>
    <n v="1182.68325"/>
    <m/>
    <m/>
    <n v="22470.981749999999"/>
    <m/>
    <n v="22470.981749999999"/>
    <n v="1147.0322477064219"/>
    <m/>
    <m/>
    <s v="NO"/>
    <n v="0"/>
    <m/>
  </r>
  <r>
    <n v="152"/>
    <d v="2022-12-01T00:00:00"/>
    <d v="2022-12-22T00:00:00"/>
    <x v="46"/>
    <x v="46"/>
    <s v="Kuldeep Jain "/>
    <s v="Rajasthan"/>
    <s v="Parth Kher "/>
    <s v="Hitesh Wani"/>
    <s v="TATA Capital"/>
    <s v="BT Top up"/>
    <s v="Disbursed"/>
    <n v="1281024"/>
    <n v="30482"/>
    <n v="60"/>
    <n v="0.15010000000000001"/>
    <m/>
    <m/>
    <m/>
    <m/>
    <m/>
    <m/>
    <m/>
    <m/>
    <m/>
    <m/>
    <m/>
    <m/>
    <n v="0.04"/>
    <n v="51240.959999999999"/>
    <n v="0.09"/>
    <n v="47010.055045871559"/>
    <m/>
    <m/>
    <n v="3.5000000000000003E-2"/>
    <n v="44835.840000000004"/>
    <n v="0.05"/>
    <n v="2241.7920000000004"/>
    <n v="8070.4512000000004"/>
    <m/>
    <n v="50664.499200000006"/>
    <m/>
    <n v="50664.499200000006"/>
    <n v="2174.215045871555"/>
    <m/>
    <m/>
    <s v="YES"/>
    <n v="6400"/>
    <m/>
  </r>
  <r>
    <n v="179"/>
    <d v="2022-12-01T00:00:00"/>
    <d v="2022-12-31T00:00:00"/>
    <x v="46"/>
    <x v="46"/>
    <s v="Siddharth Kaviraj "/>
    <s v="Rajasthan"/>
    <s v="Parth Kher "/>
    <s v="Hitesh Wani"/>
    <s v="Yes Bank"/>
    <s v="BT Top up"/>
    <s v="Disbursed"/>
    <n v="1687000"/>
    <n v="46737"/>
    <n v="48"/>
    <n v="0.14749999999999999"/>
    <m/>
    <m/>
    <m/>
    <m/>
    <m/>
    <m/>
    <n v="1674687"/>
    <m/>
    <m/>
    <m/>
    <m/>
    <m/>
    <n v="4.2500000000000003E-2"/>
    <n v="71697.5"/>
    <n v="0.09"/>
    <n v="65777.522935779809"/>
    <m/>
    <m/>
    <n v="3.5000000000000003E-2"/>
    <n v="59045.000000000007"/>
    <n v="0.05"/>
    <n v="2952.2500000000005"/>
    <n v="10628.1"/>
    <m/>
    <n v="66720.850000000006"/>
    <m/>
    <n v="66720.850000000006"/>
    <n v="6732.5229357798016"/>
    <m/>
    <m/>
    <m/>
    <m/>
    <m/>
  </r>
  <r>
    <n v="112"/>
    <d v="2022-11-01T00:00:00"/>
    <d v="2022-11-24T00:00:00"/>
    <x v="47"/>
    <x v="47"/>
    <s v="Jiven pradhan "/>
    <s v="Ahemdabad"/>
    <s v="Parth Kher "/>
    <s v="Rahul Yadav"/>
    <s v="TATA Capital"/>
    <s v="BT Top up"/>
    <s v="Disbursed"/>
    <n v="433506"/>
    <n v="10487"/>
    <n v="60"/>
    <n v="0.15759999999999999"/>
    <n v="5000"/>
    <n v="1800"/>
    <n v="885"/>
    <m/>
    <m/>
    <m/>
    <m/>
    <m/>
    <m/>
    <m/>
    <m/>
    <m/>
    <n v="4.4999999999999998E-2"/>
    <n v="19507.77"/>
    <n v="0.09"/>
    <n v="17897.036697247706"/>
    <m/>
    <m/>
    <n v="3.5000000000000003E-2"/>
    <n v="15172.710000000001"/>
    <n v="0.05"/>
    <n v="758.63550000000009"/>
    <m/>
    <m/>
    <n v="14414.074500000001"/>
    <m/>
    <n v="14414.074500000001"/>
    <n v="2724.3266972477049"/>
    <m/>
    <m/>
    <m/>
    <m/>
    <m/>
  </r>
  <r>
    <n v="113"/>
    <d v="2022-11-01T00:00:00"/>
    <d v="2022-11-28T00:00:00"/>
    <x v="45"/>
    <x v="45"/>
    <s v="Nilesh patel"/>
    <s v="Ahemdabad"/>
    <s v="Parth Kher "/>
    <s v="Rahul Yadav"/>
    <s v="TATA Capital"/>
    <s v="BT Top up"/>
    <s v="Disbursed"/>
    <n v="854115"/>
    <n v="19874"/>
    <n v="60"/>
    <n v="0.14000000000000001"/>
    <n v="7000"/>
    <n v="3100"/>
    <n v="885"/>
    <m/>
    <m/>
    <m/>
    <m/>
    <m/>
    <m/>
    <m/>
    <m/>
    <m/>
    <n v="3.39E-2"/>
    <n v="28954.498499999998"/>
    <n v="0.09"/>
    <n v="26563.760091743115"/>
    <m/>
    <m/>
    <n v="3.1E-2"/>
    <n v="26477.564999999999"/>
    <n v="0.05"/>
    <n v="1323.87825"/>
    <m/>
    <m/>
    <n v="25153.686749999997"/>
    <m/>
    <n v="25153.686749999997"/>
    <n v="86.195091743116791"/>
    <m/>
    <m/>
    <s v="YES"/>
    <n v="9500"/>
    <m/>
  </r>
  <r>
    <n v="114"/>
    <d v="2022-11-01T00:00:00"/>
    <d v="2022-11-30T00:00:00"/>
    <x v="46"/>
    <x v="46"/>
    <s v="Anjana Patel "/>
    <s v="Ahemdabad"/>
    <s v="Parth Kher "/>
    <s v="Hitesh Wani"/>
    <s v="AU Finance"/>
    <s v="Refinance"/>
    <s v="Disbursed"/>
    <n v="770027"/>
    <n v="18726"/>
    <n v="60"/>
    <n v="0.16"/>
    <m/>
    <m/>
    <m/>
    <m/>
    <m/>
    <m/>
    <m/>
    <m/>
    <m/>
    <m/>
    <m/>
    <m/>
    <n v="4.2500000000000003E-2"/>
    <n v="32726.147500000003"/>
    <n v="0.18"/>
    <n v="27734.023305084749"/>
    <m/>
    <m/>
    <n v="0.02"/>
    <n v="15400.54"/>
    <n v="0.05"/>
    <n v="770.02700000000004"/>
    <n v="2772.0972000000002"/>
    <m/>
    <n v="17402.610200000003"/>
    <m/>
    <n v="17402.610200000003"/>
    <n v="12333.483305084748"/>
    <m/>
    <m/>
    <m/>
    <m/>
    <m/>
  </r>
  <r>
    <n v="115"/>
    <d v="2022-11-01T00:00:00"/>
    <d v="2022-11-30T00:00:00"/>
    <x v="48"/>
    <x v="48"/>
    <s v="Shah Bhupendra kumar"/>
    <s v="Ahemdabad"/>
    <s v="Parth Kher "/>
    <s v="Hitesh Wani"/>
    <s v="AU Finance"/>
    <s v="Refinance"/>
    <s v="Disbursed"/>
    <n v="175000"/>
    <n v="6327"/>
    <n v="36"/>
    <n v="0.18"/>
    <m/>
    <m/>
    <m/>
    <m/>
    <m/>
    <m/>
    <m/>
    <m/>
    <m/>
    <m/>
    <m/>
    <m/>
    <n v="4.2500000000000003E-2"/>
    <n v="7437.5000000000009"/>
    <n v="0.18"/>
    <n v="6302.9661016949167"/>
    <m/>
    <m/>
    <n v="2.5000000000000001E-2"/>
    <n v="4375"/>
    <n v="0.05"/>
    <n v="218.75"/>
    <m/>
    <m/>
    <n v="4156.25"/>
    <m/>
    <n v="4156.25"/>
    <n v="1927.9661016949167"/>
    <m/>
    <m/>
    <m/>
    <m/>
    <m/>
  </r>
  <r>
    <n v="116"/>
    <d v="2022-11-01T00:00:00"/>
    <d v="2022-11-30T00:00:00"/>
    <x v="49"/>
    <x v="49"/>
    <s v="Desai Vikram Maganbhai "/>
    <s v="Ahemdabad"/>
    <s v="Parth Kher "/>
    <s v="Hitesh Wani"/>
    <s v="AU Finance"/>
    <s v="Refinance"/>
    <s v="Disbursed"/>
    <n v="271527"/>
    <n v="13556"/>
    <n v="24"/>
    <n v="0.18"/>
    <m/>
    <m/>
    <m/>
    <m/>
    <m/>
    <m/>
    <m/>
    <m/>
    <m/>
    <m/>
    <m/>
    <m/>
    <n v="4.2500000000000003E-2"/>
    <n v="11539.897500000001"/>
    <n v="0.18"/>
    <n v="9779.5741525423746"/>
    <m/>
    <m/>
    <n v="2.5000000000000001E-2"/>
    <n v="6788.1750000000002"/>
    <n v="0.05"/>
    <n v="339.40875000000005"/>
    <m/>
    <m/>
    <n v="6448.7662500000006"/>
    <m/>
    <n v="6448.7662500000006"/>
    <n v="2991.3991525423744"/>
    <m/>
    <m/>
    <m/>
    <m/>
    <m/>
  </r>
  <r>
    <n v="117"/>
    <d v="2022-12-01T00:00:00"/>
    <d v="2022-12-06T00:00:00"/>
    <x v="47"/>
    <x v="47"/>
    <s v="RAIYABHAI Jampada"/>
    <s v="Ahemdabad"/>
    <s v="Parth Kher "/>
    <s v="Rahul Yadav"/>
    <s v="Yes Bank"/>
    <s v="Refinance"/>
    <s v="Disbursed"/>
    <n v="1100454"/>
    <n v="37607"/>
    <n v="37"/>
    <n v="0.15509999999999999"/>
    <n v="7670"/>
    <n v="3176"/>
    <m/>
    <n v="1179"/>
    <m/>
    <m/>
    <n v="1071975"/>
    <m/>
    <m/>
    <m/>
    <m/>
    <m/>
    <n v="4.7500000000000001E-2"/>
    <n v="52271.565000000002"/>
    <n v="0.09"/>
    <n v="47955.564220183485"/>
    <m/>
    <m/>
    <n v="3.5000000000000003E-2"/>
    <n v="38515.890000000007"/>
    <n v="0.05"/>
    <n v="1925.7945000000004"/>
    <m/>
    <m/>
    <n v="36590.095500000003"/>
    <m/>
    <n v="36590.095500000003"/>
    <n v="9439.6742201834786"/>
    <m/>
    <m/>
    <m/>
    <m/>
    <m/>
  </r>
  <r>
    <n v="118"/>
    <d v="2022-12-01T00:00:00"/>
    <d v="2022-12-07T00:00:00"/>
    <x v="47"/>
    <x v="47"/>
    <s v="Panchal Rakesh bhai"/>
    <s v="Ahemdabad"/>
    <s v="Parth Kher "/>
    <s v="Rahul Yadav"/>
    <s v="Bajaj"/>
    <s v="BT Top up"/>
    <s v="Disbursed"/>
    <n v="578128"/>
    <n v="19797"/>
    <n v="37"/>
    <n v="0.1565"/>
    <n v="6715"/>
    <n v="2039"/>
    <m/>
    <m/>
    <m/>
    <m/>
    <m/>
    <m/>
    <m/>
    <m/>
    <m/>
    <m/>
    <n v="0.04"/>
    <n v="23125.119999999999"/>
    <n v="0.18"/>
    <n v="19597.5593220339"/>
    <m/>
    <m/>
    <n v="3.5000000000000003E-2"/>
    <n v="20234.480000000003"/>
    <n v="0.05"/>
    <n v="1011.7240000000002"/>
    <m/>
    <m/>
    <n v="19222.756000000001"/>
    <m/>
    <n v="19222.756000000001"/>
    <n v="-636.92067796610354"/>
    <m/>
    <m/>
    <m/>
    <m/>
    <m/>
  </r>
  <r>
    <n v="119"/>
    <d v="2022-12-01T00:00:00"/>
    <d v="2022-12-07T00:00:00"/>
    <x v="47"/>
    <x v="47"/>
    <s v="Navnitlal Shah"/>
    <s v="Ahemdabad"/>
    <s v="Parth Kher "/>
    <s v="Rahul Yadav"/>
    <s v="TATA Capital"/>
    <s v="Refinance"/>
    <s v="Disbursed"/>
    <n v="230593"/>
    <n v="7508"/>
    <n v="39"/>
    <n v="0.15010000000000001"/>
    <m/>
    <m/>
    <m/>
    <m/>
    <m/>
    <m/>
    <m/>
    <m/>
    <m/>
    <m/>
    <m/>
    <m/>
    <n v="4.4999999999999998E-2"/>
    <n v="10376.684999999999"/>
    <n v="0.09"/>
    <n v="9519.8944954128438"/>
    <m/>
    <m/>
    <n v="3.5000000000000003E-2"/>
    <n v="8070.755000000001"/>
    <n v="0.05"/>
    <n v="403.53775000000007"/>
    <m/>
    <m/>
    <n v="7667.2172500000006"/>
    <m/>
    <n v="7667.2172500000006"/>
    <n v="1449.1394954128427"/>
    <m/>
    <m/>
    <m/>
    <m/>
    <m/>
  </r>
  <r>
    <n v="120"/>
    <d v="2022-12-01T00:00:00"/>
    <d v="2022-12-07T00:00:00"/>
    <x v="45"/>
    <x v="45"/>
    <s v="Mansoor Ali"/>
    <s v="Ahemdabad"/>
    <s v="Parth Kher "/>
    <s v="Rahul Yadav"/>
    <s v="Bajaj"/>
    <s v="BT Top up"/>
    <s v="Disbursed"/>
    <n v="1541335"/>
    <n v="36993"/>
    <n v="60"/>
    <n v="0.154"/>
    <n v="18049"/>
    <n v="4469"/>
    <m/>
    <m/>
    <m/>
    <m/>
    <m/>
    <m/>
    <m/>
    <m/>
    <m/>
    <m/>
    <n v="0.04"/>
    <n v="61653.4"/>
    <n v="0.18"/>
    <n v="52248.644067796617"/>
    <m/>
    <m/>
    <n v="3.5000000000000003E-2"/>
    <n v="53946.725000000006"/>
    <n v="0.05"/>
    <n v="2697.3362500000003"/>
    <m/>
    <m/>
    <n v="51249.388750000006"/>
    <m/>
    <n v="51249.388750000006"/>
    <n v="-1698.0809322033892"/>
    <m/>
    <m/>
    <m/>
    <m/>
    <m/>
  </r>
  <r>
    <n v="121"/>
    <d v="2022-12-01T00:00:00"/>
    <d v="2022-12-08T00:00:00"/>
    <x v="50"/>
    <x v="50"/>
    <s v="Poonam Jethra "/>
    <s v="Ahemdabad"/>
    <s v="Parth Kher "/>
    <s v="Hitesh Wani"/>
    <s v="AU Finance"/>
    <s v="Refinance"/>
    <s v="Disbursed"/>
    <n v="543718"/>
    <n v="15270"/>
    <n v="48"/>
    <n v="0.155"/>
    <m/>
    <m/>
    <m/>
    <m/>
    <m/>
    <m/>
    <m/>
    <m/>
    <m/>
    <m/>
    <m/>
    <m/>
    <n v="4.2500000000000003E-2"/>
    <n v="23108.015000000003"/>
    <n v="0.18"/>
    <n v="19583.063559322036"/>
    <m/>
    <m/>
    <n v="2.5000000000000001E-2"/>
    <n v="13592.95"/>
    <n v="0.05"/>
    <n v="679.64750000000004"/>
    <m/>
    <m/>
    <n v="12913.302500000002"/>
    <m/>
    <n v="12913.302500000002"/>
    <n v="5990.1135593220351"/>
    <m/>
    <m/>
    <m/>
    <m/>
    <m/>
  </r>
  <r>
    <n v="122"/>
    <d v="2022-12-01T00:00:00"/>
    <d v="2022-12-08T00:00:00"/>
    <x v="50"/>
    <x v="50"/>
    <s v="Desai Amulakhbhai "/>
    <s v="Ahemdabad"/>
    <s v="Parth Kher "/>
    <s v="Hitesh Wani"/>
    <s v="AU Finance"/>
    <s v="Refinance"/>
    <s v="Disbursed"/>
    <n v="550000"/>
    <n v="13229"/>
    <n v="60"/>
    <n v="0.155"/>
    <n v="6490"/>
    <n v="1780"/>
    <m/>
    <n v="1475"/>
    <m/>
    <m/>
    <m/>
    <m/>
    <m/>
    <m/>
    <m/>
    <m/>
    <n v="4.2500000000000003E-2"/>
    <n v="23375"/>
    <n v="0.18"/>
    <n v="19809.322033898305"/>
    <m/>
    <m/>
    <n v="2.5000000000000001E-2"/>
    <n v="13750"/>
    <n v="0.05"/>
    <n v="687.5"/>
    <m/>
    <m/>
    <n v="13062.5"/>
    <m/>
    <n v="13062.5"/>
    <n v="6059.3220338983047"/>
    <m/>
    <m/>
    <m/>
    <m/>
    <m/>
  </r>
  <r>
    <n v="123"/>
    <d v="2022-12-01T00:00:00"/>
    <d v="2022-12-08T00:00:00"/>
    <x v="50"/>
    <x v="50"/>
    <s v="Darji Sureshbhai Babulal"/>
    <s v="Ahemdabad"/>
    <s v="Parth Kher "/>
    <s v="Hitesh Wani"/>
    <s v="AU Finance"/>
    <s v="Purchase"/>
    <s v="Disbursed"/>
    <n v="160000"/>
    <n v="6662"/>
    <n v="30"/>
    <n v="0.18"/>
    <m/>
    <m/>
    <m/>
    <m/>
    <m/>
    <m/>
    <m/>
    <m/>
    <m/>
    <m/>
    <m/>
    <m/>
    <n v="4.2500000000000003E-2"/>
    <n v="6800.0000000000009"/>
    <n v="0.18"/>
    <n v="5762.7118644067805"/>
    <m/>
    <m/>
    <n v="2.5000000000000001E-2"/>
    <n v="4000"/>
    <n v="0.05"/>
    <n v="200"/>
    <m/>
    <m/>
    <n v="3800"/>
    <m/>
    <n v="3800"/>
    <n v="1762.7118644067805"/>
    <m/>
    <m/>
    <m/>
    <m/>
    <m/>
  </r>
  <r>
    <n v="124"/>
    <d v="2022-12-01T00:00:00"/>
    <d v="2022-12-08T00:00:00"/>
    <x v="50"/>
    <x v="50"/>
    <s v="Manubhai Mundhva "/>
    <s v="Ahemdabad"/>
    <s v="Parth Kher "/>
    <s v="Hitesh Wani"/>
    <s v="AU Finance"/>
    <s v="Refinance"/>
    <s v="Disbursed"/>
    <n v="550000"/>
    <n v="13084"/>
    <n v="60"/>
    <n v="0.15"/>
    <m/>
    <m/>
    <m/>
    <m/>
    <m/>
    <m/>
    <m/>
    <m/>
    <m/>
    <m/>
    <m/>
    <m/>
    <n v="4.2500000000000003E-2"/>
    <n v="23375"/>
    <n v="0.18"/>
    <n v="19809.322033898305"/>
    <m/>
    <m/>
    <n v="2.5000000000000001E-2"/>
    <n v="13750"/>
    <n v="0.05"/>
    <n v="687.5"/>
    <m/>
    <m/>
    <n v="13062.5"/>
    <m/>
    <n v="13062.5"/>
    <n v="6059.3220338983047"/>
    <m/>
    <m/>
    <m/>
    <m/>
    <m/>
  </r>
  <r>
    <n v="125"/>
    <d v="2022-12-01T00:00:00"/>
    <d v="2022-12-08T00:00:00"/>
    <x v="49"/>
    <x v="49"/>
    <s v="Bharwad Jalabhai"/>
    <s v="Ahemdabad"/>
    <s v="Parth Kher "/>
    <s v="Hitesh Wani"/>
    <s v="TATA Capital"/>
    <s v="BT Top up"/>
    <s v="Disbursed"/>
    <n v="546473"/>
    <n v="19212"/>
    <n v="36"/>
    <n v="0.16"/>
    <n v="5000"/>
    <n v="2000"/>
    <n v="885"/>
    <n v="1500"/>
    <m/>
    <m/>
    <m/>
    <m/>
    <m/>
    <m/>
    <m/>
    <m/>
    <n v="4.4999999999999998E-2"/>
    <n v="24591.285"/>
    <n v="0.09"/>
    <n v="22560.811926605504"/>
    <m/>
    <m/>
    <n v="3.5000000000000003E-2"/>
    <n v="19126.555"/>
    <n v="0.05"/>
    <n v="956.32775000000004"/>
    <m/>
    <m/>
    <n v="18170.22725"/>
    <m/>
    <n v="18170.22725"/>
    <n v="3434.2569266055034"/>
    <m/>
    <m/>
    <m/>
    <m/>
    <m/>
  </r>
  <r>
    <n v="126"/>
    <d v="2022-12-01T00:00:00"/>
    <d v="2022-12-08T00:00:00"/>
    <x v="49"/>
    <x v="49"/>
    <s v="Rabari Laljibhai"/>
    <s v="Ahemdabad"/>
    <s v="Parth Kher "/>
    <s v="Hitesh Wani"/>
    <s v="AU Finance"/>
    <s v="Refinance"/>
    <s v="Disbursed"/>
    <n v="292913"/>
    <n v="10590"/>
    <n v="36"/>
    <n v="0.18"/>
    <m/>
    <m/>
    <m/>
    <m/>
    <m/>
    <m/>
    <m/>
    <m/>
    <m/>
    <m/>
    <m/>
    <m/>
    <n v="4.2500000000000003E-2"/>
    <n v="12448.802500000002"/>
    <n v="0.18"/>
    <n v="10549.832627118645"/>
    <m/>
    <m/>
    <n v="2.5000000000000001E-2"/>
    <n v="7322.8250000000007"/>
    <n v="0.05"/>
    <n v="366.14125000000007"/>
    <m/>
    <m/>
    <n v="6956.6837500000011"/>
    <m/>
    <n v="6956.6837500000011"/>
    <n v="3227.0076271186445"/>
    <m/>
    <m/>
    <m/>
    <m/>
    <m/>
  </r>
  <r>
    <n v="127"/>
    <d v="2022-12-01T00:00:00"/>
    <d v="2022-12-08T00:00:00"/>
    <x v="50"/>
    <x v="50"/>
    <s v="Amrish barot"/>
    <s v="Ahemdabad"/>
    <s v="Parth Kher "/>
    <s v="Hitesh Wani"/>
    <s v="HDFC Bank"/>
    <s v="Top Up"/>
    <s v="Disbursed"/>
    <n v="347998"/>
    <n v="8097"/>
    <n v="60"/>
    <n v="0.14000000000000001"/>
    <m/>
    <m/>
    <m/>
    <m/>
    <m/>
    <m/>
    <n v="336583"/>
    <m/>
    <m/>
    <m/>
    <m/>
    <m/>
    <n v="4.2500000000000003E-2"/>
    <n v="14789.915000000001"/>
    <n v="0.09"/>
    <n v="13568.729357798165"/>
    <m/>
    <m/>
    <n v="3.5000000000000003E-2"/>
    <n v="12179.93"/>
    <n v="0.05"/>
    <n v="608.99650000000008"/>
    <m/>
    <m/>
    <n v="11570.933500000001"/>
    <m/>
    <n v="11570.933500000001"/>
    <n v="1388.7993577981651"/>
    <m/>
    <m/>
    <m/>
    <m/>
    <m/>
  </r>
  <r>
    <n v="128"/>
    <d v="2022-12-01T00:00:00"/>
    <d v="2022-12-08T00:00:00"/>
    <x v="51"/>
    <x v="51"/>
    <s v="Prashant Sharma "/>
    <s v="Ahemdabad"/>
    <s v="Parth Kher "/>
    <s v="Hitesh Wani"/>
    <s v="Axis Bank"/>
    <s v="Refinance"/>
    <s v="Disbursed"/>
    <n v="2268437"/>
    <n v="52196"/>
    <n v="60"/>
    <n v="0.13500000000000001"/>
    <m/>
    <m/>
    <m/>
    <m/>
    <m/>
    <m/>
    <n v="2260307"/>
    <m/>
    <m/>
    <m/>
    <m/>
    <m/>
    <n v="4.4999999999999998E-2"/>
    <n v="102079.66499999999"/>
    <n v="0"/>
    <n v="102079.66499999999"/>
    <m/>
    <m/>
    <n v="0.04"/>
    <n v="90737.48"/>
    <n v="0.05"/>
    <n v="4536.8739999999998"/>
    <m/>
    <m/>
    <n v="86200.606"/>
    <m/>
    <n v="86200.606"/>
    <n v="11342.184999999998"/>
    <m/>
    <m/>
    <m/>
    <m/>
    <m/>
  </r>
  <r>
    <n v="129"/>
    <d v="2022-12-01T00:00:00"/>
    <d v="2022-12-12T00:00:00"/>
    <x v="52"/>
    <x v="52"/>
    <s v="Thakor Kantiji"/>
    <s v="Ahemdabad"/>
    <s v="Parth Kher "/>
    <s v="Deepak Hari"/>
    <s v="AU Finance"/>
    <s v="Refinance"/>
    <s v="Disbursed"/>
    <n v="530000"/>
    <n v="12894"/>
    <n v="60"/>
    <n v="0.16020000000000001"/>
    <m/>
    <m/>
    <m/>
    <m/>
    <m/>
    <m/>
    <m/>
    <m/>
    <m/>
    <m/>
    <m/>
    <m/>
    <n v="4.2500000000000003E-2"/>
    <n v="22525"/>
    <n v="0.18"/>
    <n v="19088.983050847459"/>
    <m/>
    <m/>
    <n v="2.2499999999999999E-2"/>
    <n v="11925"/>
    <n v="0.05"/>
    <n v="596.25"/>
    <m/>
    <m/>
    <n v="11328.75"/>
    <m/>
    <n v="11328.75"/>
    <n v="7163.9830508474588"/>
    <m/>
    <m/>
    <m/>
    <m/>
    <m/>
  </r>
  <r>
    <n v="130"/>
    <d v="2022-12-01T00:00:00"/>
    <d v="2022-12-12T00:00:00"/>
    <x v="53"/>
    <x v="53"/>
    <s v="Ashif mansuri"/>
    <s v="Ahemdabad"/>
    <s v="Parth Kher "/>
    <s v="Ajay Yadav"/>
    <s v="AU Finance"/>
    <s v="Refinance"/>
    <s v="Disbursed"/>
    <n v="180000"/>
    <n v="7496"/>
    <n v="30"/>
    <n v="0.18010000000000001"/>
    <m/>
    <m/>
    <m/>
    <m/>
    <m/>
    <m/>
    <m/>
    <m/>
    <m/>
    <m/>
    <m/>
    <m/>
    <n v="4.2500000000000003E-2"/>
    <n v="7650.0000000000009"/>
    <n v="0.18"/>
    <n v="6483.0508474576282"/>
    <m/>
    <m/>
    <n v="2.5000000000000001E-2"/>
    <n v="4500"/>
    <n v="0.05"/>
    <n v="225"/>
    <m/>
    <m/>
    <n v="4275"/>
    <m/>
    <n v="4275"/>
    <n v="1983.0508474576282"/>
    <m/>
    <m/>
    <m/>
    <m/>
    <m/>
  </r>
  <r>
    <n v="131"/>
    <d v="2022-12-01T00:00:00"/>
    <d v="2022-12-12T00:00:00"/>
    <x v="50"/>
    <x v="50"/>
    <s v="SANIYA RATIKUMAR VAGHAJIBHAI"/>
    <s v="Ahemdabad"/>
    <s v="Parth Kher "/>
    <s v="Hitesh Wani"/>
    <s v="AU Finance"/>
    <s v="Refinance CV"/>
    <s v="Disbursed"/>
    <n v="550000"/>
    <n v="18824"/>
    <n v="36"/>
    <n v="0.14099999999999999"/>
    <m/>
    <m/>
    <m/>
    <m/>
    <m/>
    <m/>
    <m/>
    <m/>
    <m/>
    <m/>
    <m/>
    <m/>
    <n v="3.5000000000000003E-2"/>
    <n v="19250.000000000004"/>
    <n v="0.18"/>
    <n v="16313.559322033901"/>
    <m/>
    <m/>
    <n v="1.7500000000000002E-2"/>
    <n v="9625.0000000000018"/>
    <n v="0.05"/>
    <n v="481.25000000000011"/>
    <m/>
    <m/>
    <n v="9143.7500000000018"/>
    <m/>
    <n v="9143.7500000000018"/>
    <n v="6688.5593220338997"/>
    <m/>
    <m/>
    <m/>
    <m/>
    <m/>
  </r>
  <r>
    <n v="132"/>
    <d v="2022-12-01T00:00:00"/>
    <d v="2022-12-14T00:00:00"/>
    <x v="47"/>
    <x v="47"/>
    <s v="Manthan Thakor"/>
    <s v="Ahemdabad"/>
    <s v="Parth Kher "/>
    <s v="Rahul Yadav"/>
    <s v="TATA Capital"/>
    <s v="BT Top up"/>
    <s v="Disbursed"/>
    <n v="1021125"/>
    <n v="24573"/>
    <n v="60"/>
    <n v="0.1552"/>
    <n v="8000"/>
    <n v="3500"/>
    <n v="885"/>
    <m/>
    <m/>
    <m/>
    <m/>
    <m/>
    <m/>
    <m/>
    <m/>
    <m/>
    <n v="4.4999999999999998E-2"/>
    <n v="45950.625"/>
    <n v="0.09"/>
    <n v="42156.536697247706"/>
    <m/>
    <m/>
    <n v="3.5000000000000003E-2"/>
    <n v="35739.375"/>
    <n v="0.05"/>
    <n v="1786.96875"/>
    <m/>
    <m/>
    <n v="33952.40625"/>
    <m/>
    <n v="33952.40625"/>
    <n v="6417.1616972477059"/>
    <m/>
    <m/>
    <m/>
    <m/>
    <m/>
  </r>
  <r>
    <n v="133"/>
    <d v="2022-12-01T00:00:00"/>
    <d v="2022-12-14T00:00:00"/>
    <x v="45"/>
    <x v="45"/>
    <s v="Panchal kamlesh"/>
    <s v="Ahemdabad"/>
    <s v="Parth Kher "/>
    <s v="Rahul Yadav"/>
    <s v="TATA Capital"/>
    <s v="BT Top up"/>
    <s v="Disbursed"/>
    <n v="764250"/>
    <n v="18391"/>
    <n v="60"/>
    <n v="0.1552"/>
    <n v="6000"/>
    <n v="2600"/>
    <m/>
    <m/>
    <m/>
    <m/>
    <m/>
    <m/>
    <m/>
    <m/>
    <m/>
    <m/>
    <n v="4.4999999999999998E-2"/>
    <n v="34391.25"/>
    <n v="0.09"/>
    <n v="31551.605504587154"/>
    <m/>
    <m/>
    <n v="3.5000000000000003E-2"/>
    <n v="26748.750000000004"/>
    <n v="0.05"/>
    <n v="1337.4375000000002"/>
    <m/>
    <m/>
    <n v="25411.312500000004"/>
    <m/>
    <n v="25411.312500000004"/>
    <n v="4802.8555045871508"/>
    <m/>
    <m/>
    <m/>
    <m/>
    <m/>
  </r>
  <r>
    <n v="134"/>
    <d v="2022-12-01T00:00:00"/>
    <d v="2022-12-15T00:00:00"/>
    <x v="53"/>
    <x v="53"/>
    <s v="Ajmalsinh Dabhi"/>
    <s v="Ahemdabad"/>
    <s v="Parth Kher "/>
    <s v="Ajay Yadav"/>
    <s v="Kotak"/>
    <s v="Purchase"/>
    <s v="Disbursed"/>
    <n v="577687"/>
    <n v="19950"/>
    <n v="36"/>
    <n v="0.14729999999999999"/>
    <m/>
    <m/>
    <m/>
    <m/>
    <m/>
    <m/>
    <n v="567683"/>
    <m/>
    <m/>
    <m/>
    <m/>
    <m/>
    <n v="0.04"/>
    <n v="23107.48"/>
    <n v="0.18"/>
    <n v="19582.610169491527"/>
    <m/>
    <m/>
    <n v="0.03"/>
    <n v="17330.61"/>
    <n v="0.05"/>
    <n v="866.53050000000007"/>
    <m/>
    <m/>
    <n v="16464.0795"/>
    <m/>
    <n v="16464.0795"/>
    <n v="2252.0001694915263"/>
    <m/>
    <m/>
    <m/>
    <m/>
    <m/>
  </r>
  <r>
    <n v="135"/>
    <d v="2022-12-01T00:00:00"/>
    <d v="2022-12-15T00:00:00"/>
    <x v="50"/>
    <x v="50"/>
    <s v="Katara Vijay "/>
    <s v="Ahemdabad"/>
    <s v="Parth Kher "/>
    <s v="Hitesh Wani"/>
    <s v="AU Finance"/>
    <s v="Purchase"/>
    <s v="Disbursed"/>
    <n v="342000"/>
    <n v="12710"/>
    <n v="36"/>
    <n v="0.2"/>
    <m/>
    <m/>
    <m/>
    <m/>
    <m/>
    <m/>
    <m/>
    <m/>
    <m/>
    <m/>
    <m/>
    <m/>
    <n v="4.2500000000000003E-2"/>
    <n v="14535.000000000002"/>
    <n v="0.18"/>
    <n v="12317.796610169493"/>
    <m/>
    <m/>
    <n v="2.5000000000000001E-2"/>
    <n v="8550"/>
    <n v="0.05"/>
    <n v="427.5"/>
    <m/>
    <m/>
    <n v="8122.5"/>
    <m/>
    <n v="8122.5"/>
    <n v="3767.7966101694929"/>
    <m/>
    <m/>
    <m/>
    <m/>
    <m/>
  </r>
  <r>
    <n v="136"/>
    <d v="2022-12-01T00:00:00"/>
    <d v="2022-12-15T00:00:00"/>
    <x v="46"/>
    <x v="46"/>
    <s v="Anjana Patel "/>
    <s v="Ahemdabad"/>
    <s v="Parth Kher "/>
    <s v="Hitesh Wani"/>
    <s v="AU Finance"/>
    <s v="Refinance"/>
    <s v="Disbursed"/>
    <n v="709235"/>
    <n v="17059"/>
    <n v="60"/>
    <n v="0.155"/>
    <m/>
    <m/>
    <m/>
    <m/>
    <m/>
    <m/>
    <m/>
    <m/>
    <m/>
    <m/>
    <m/>
    <m/>
    <n v="4.2500000000000003E-2"/>
    <n v="30142.487500000003"/>
    <n v="0.18"/>
    <n v="25544.480932203394"/>
    <m/>
    <m/>
    <n v="0.02"/>
    <n v="14184.7"/>
    <n v="0.05"/>
    <n v="709.23500000000013"/>
    <n v="2553.2460000000001"/>
    <m/>
    <n v="16028.710999999999"/>
    <m/>
    <n v="16028.710999999999"/>
    <n v="11359.780932203394"/>
    <m/>
    <m/>
    <m/>
    <m/>
    <m/>
  </r>
  <r>
    <n v="137"/>
    <d v="2022-12-01T00:00:00"/>
    <d v="2022-12-16T00:00:00"/>
    <x v="54"/>
    <x v="54"/>
    <s v="ANGARI GEGABHAI JALABHAI"/>
    <s v="Ahemdabad"/>
    <s v="Parth Kher "/>
    <s v="Ajay Yadav"/>
    <s v="AU Finance"/>
    <s v="Purchase"/>
    <s v="Disbursed"/>
    <n v="250000"/>
    <n v="9292"/>
    <n v="36"/>
    <n v="0.2001"/>
    <m/>
    <m/>
    <m/>
    <m/>
    <m/>
    <m/>
    <m/>
    <m/>
    <m/>
    <m/>
    <m/>
    <m/>
    <n v="4.2500000000000003E-2"/>
    <n v="10625"/>
    <n v="0.18"/>
    <n v="9004.2372881355932"/>
    <m/>
    <m/>
    <n v="0.02"/>
    <n v="5000"/>
    <n v="0.05"/>
    <n v="250"/>
    <m/>
    <m/>
    <n v="4750"/>
    <m/>
    <n v="4750"/>
    <n v="4004.2372881355932"/>
    <m/>
    <m/>
    <m/>
    <m/>
    <m/>
  </r>
  <r>
    <n v="138"/>
    <d v="2022-12-01T00:00:00"/>
    <d v="2022-12-16T00:00:00"/>
    <x v="45"/>
    <x v="45"/>
    <s v="MONIKA PANCHAL"/>
    <s v="Ahemdabad"/>
    <s v="Parth Kher "/>
    <s v="Rahul Yadav"/>
    <s v="Bajaj"/>
    <s v="Purchase"/>
    <s v="Disbursed"/>
    <n v="565518"/>
    <n v="19743"/>
    <n v="36"/>
    <n v="0.155"/>
    <n v="6595"/>
    <m/>
    <m/>
    <m/>
    <m/>
    <m/>
    <m/>
    <m/>
    <m/>
    <m/>
    <m/>
    <m/>
    <n v="0.04"/>
    <n v="22620.720000000001"/>
    <n v="0.18"/>
    <n v="19170.101694915254"/>
    <m/>
    <m/>
    <n v="3.5000000000000003E-2"/>
    <n v="19793.13"/>
    <n v="0.05"/>
    <n v="989.65650000000005"/>
    <m/>
    <m/>
    <n v="18803.4735"/>
    <m/>
    <n v="18803.4735"/>
    <n v="-623.02830508474653"/>
    <m/>
    <m/>
    <m/>
    <m/>
    <m/>
  </r>
  <r>
    <n v="139"/>
    <d v="2022-12-01T00:00:00"/>
    <d v="2022-12-16T00:00:00"/>
    <x v="49"/>
    <x v="49"/>
    <s v="Bhavna Jadav "/>
    <s v="Ahemdabad"/>
    <s v="Parth Kher "/>
    <s v="Hitesh Wani"/>
    <s v="HDFC Bank"/>
    <s v="Purchase"/>
    <s v="Disbursed"/>
    <n v="566942"/>
    <n v="13339"/>
    <n v="60"/>
    <n v="0.14499999999999999"/>
    <m/>
    <m/>
    <m/>
    <m/>
    <m/>
    <m/>
    <n v="541906"/>
    <m/>
    <m/>
    <m/>
    <m/>
    <m/>
    <n v="4.2500000000000003E-2"/>
    <n v="24095.035000000003"/>
    <n v="0.09"/>
    <n v="22105.53669724771"/>
    <m/>
    <m/>
    <n v="0.04"/>
    <n v="22677.68"/>
    <n v="0.05"/>
    <n v="1133.884"/>
    <m/>
    <m/>
    <n v="21543.796000000002"/>
    <m/>
    <n v="21543.796000000002"/>
    <n v="-572.14330275229077"/>
    <m/>
    <m/>
    <m/>
    <m/>
    <m/>
  </r>
  <r>
    <n v="140"/>
    <d v="2022-12-01T00:00:00"/>
    <d v="2022-12-16T00:00:00"/>
    <x v="49"/>
    <x v="49"/>
    <s v="Arvind Rathod "/>
    <s v="Ahemdabad"/>
    <s v="Parth Kher "/>
    <s v="Hitesh Wani"/>
    <s v="HDFC Bank"/>
    <s v="Refinance"/>
    <s v="Disbursed"/>
    <n v="497998"/>
    <n v="11652"/>
    <n v="60"/>
    <n v="0.14249999999999999"/>
    <n v="5662"/>
    <n v="1845"/>
    <n v="590"/>
    <m/>
    <m/>
    <m/>
    <n v="482078"/>
    <m/>
    <m/>
    <m/>
    <m/>
    <m/>
    <n v="4.2500000000000003E-2"/>
    <n v="21164.915000000001"/>
    <n v="0.09"/>
    <n v="19417.353211009173"/>
    <m/>
    <m/>
    <n v="0.04"/>
    <n v="19919.920000000002"/>
    <n v="0.05"/>
    <n v="995.99600000000009"/>
    <m/>
    <m/>
    <n v="18923.924000000003"/>
    <m/>
    <n v="18923.924000000003"/>
    <n v="-502.56678899082908"/>
    <m/>
    <m/>
    <m/>
    <m/>
    <m/>
  </r>
  <r>
    <n v="141"/>
    <d v="2022-12-01T00:00:00"/>
    <d v="2022-12-17T00:00:00"/>
    <x v="55"/>
    <x v="55"/>
    <s v="GAURANGKUMAR DAVE"/>
    <s v="Ahemdabad"/>
    <s v="Parth Kher "/>
    <s v="Deepak Hari"/>
    <s v="Bajaj"/>
    <s v="BT Top up"/>
    <s v="Disbursed"/>
    <n v="1203066"/>
    <n v="28874"/>
    <n v="60"/>
    <n v="0.154"/>
    <m/>
    <m/>
    <m/>
    <m/>
    <m/>
    <m/>
    <m/>
    <m/>
    <m/>
    <m/>
    <m/>
    <m/>
    <n v="0.04"/>
    <n v="48122.64"/>
    <n v="0.18"/>
    <n v="40781.898305084746"/>
    <m/>
    <m/>
    <n v="3.5000000000000003E-2"/>
    <n v="42107.310000000005"/>
    <n v="0.05"/>
    <n v="2105.3655000000003"/>
    <m/>
    <m/>
    <n v="40001.944500000005"/>
    <m/>
    <n v="40001.944500000005"/>
    <n v="-1325.4116949152594"/>
    <m/>
    <m/>
    <m/>
    <m/>
    <m/>
  </r>
  <r>
    <n v="142"/>
    <d v="2022-12-01T00:00:00"/>
    <d v="2022-12-19T00:00:00"/>
    <x v="56"/>
    <x v="56"/>
    <s v="THAKOR MEHULKUMAR KISHORJI"/>
    <s v="Ahemdabad"/>
    <s v="Parth Kher "/>
    <s v="Ajay Yadav"/>
    <s v="AU Finance"/>
    <s v="Refinance"/>
    <s v="Disbursed"/>
    <n v="380000"/>
    <n v="11162"/>
    <n v="48"/>
    <n v="0.18"/>
    <m/>
    <m/>
    <m/>
    <m/>
    <m/>
    <m/>
    <m/>
    <m/>
    <m/>
    <m/>
    <m/>
    <m/>
    <n v="4.2500000000000003E-2"/>
    <n v="16150.000000000002"/>
    <n v="0.18"/>
    <n v="13686.440677966104"/>
    <m/>
    <m/>
    <n v="2.5000000000000001E-2"/>
    <n v="9500"/>
    <n v="0.05"/>
    <n v="475"/>
    <m/>
    <m/>
    <n v="9025"/>
    <m/>
    <n v="9025"/>
    <n v="4186.440677966104"/>
    <m/>
    <m/>
    <m/>
    <m/>
    <m/>
  </r>
  <r>
    <n v="143"/>
    <d v="2022-12-01T00:00:00"/>
    <d v="2022-12-19T00:00:00"/>
    <x v="57"/>
    <x v="57"/>
    <s v="ANAMIKA PRIYADARSHINI"/>
    <s v="Ahemdabad"/>
    <s v="Parth Kher "/>
    <s v="Deepak Hari"/>
    <s v="Kotak"/>
    <s v="Refinance"/>
    <s v="Disbursed"/>
    <n v="818225"/>
    <n v="19959"/>
    <n v="60"/>
    <n v="0.16"/>
    <m/>
    <m/>
    <m/>
    <m/>
    <m/>
    <m/>
    <n v="788000"/>
    <m/>
    <m/>
    <m/>
    <m/>
    <m/>
    <n v="0.04"/>
    <n v="32729"/>
    <n v="0.18"/>
    <n v="27736.440677966104"/>
    <m/>
    <m/>
    <n v="0.03"/>
    <n v="24546.75"/>
    <n v="0.05"/>
    <n v="1227.3375000000001"/>
    <n v="4418.415"/>
    <m/>
    <n v="27737.827499999999"/>
    <m/>
    <n v="27737.827499999999"/>
    <n v="3189.690677966104"/>
    <m/>
    <m/>
    <m/>
    <m/>
    <m/>
  </r>
  <r>
    <n v="144"/>
    <d v="2022-12-01T00:00:00"/>
    <d v="2022-12-20T00:00:00"/>
    <x v="50"/>
    <x v="50"/>
    <s v="Maza Rajpurohit "/>
    <s v="Ahemdabad"/>
    <s v="Parth Kher "/>
    <s v="Hitesh Wani"/>
    <s v="Kogta"/>
    <s v="Purchase"/>
    <s v="Disbursed"/>
    <n v="360000"/>
    <n v="10770"/>
    <n v="48"/>
    <n v="0.19"/>
    <m/>
    <m/>
    <m/>
    <m/>
    <m/>
    <m/>
    <n v="344853"/>
    <m/>
    <m/>
    <m/>
    <m/>
    <m/>
    <n v="0.03"/>
    <n v="10800"/>
    <n v="0.18"/>
    <n v="9152.5423728813566"/>
    <m/>
    <m/>
    <n v="0.02"/>
    <n v="6897.06"/>
    <n v="0.05"/>
    <n v="344.85300000000007"/>
    <m/>
    <m/>
    <n v="6552.2070000000003"/>
    <m/>
    <n v="6552.2070000000003"/>
    <n v="2255.4823728813562"/>
    <m/>
    <m/>
    <m/>
    <m/>
    <m/>
  </r>
  <r>
    <n v="146"/>
    <d v="2022-12-01T00:00:00"/>
    <d v="2022-12-20T00:00:00"/>
    <x v="50"/>
    <x v="50"/>
    <s v="Yadav Danbahadur"/>
    <s v="Ahemdabad"/>
    <s v="Parth Kher "/>
    <s v="Hitesh Wani"/>
    <s v="AU Finance"/>
    <s v="Purchase"/>
    <s v="Disbursed"/>
    <n v="230000"/>
    <n v="8315"/>
    <n v="36"/>
    <n v="0.18"/>
    <m/>
    <m/>
    <m/>
    <m/>
    <m/>
    <m/>
    <m/>
    <m/>
    <m/>
    <m/>
    <m/>
    <m/>
    <n v="4.2500000000000003E-2"/>
    <n v="9775"/>
    <n v="0.18"/>
    <n v="8283.8983050847455"/>
    <m/>
    <m/>
    <n v="2.5000000000000001E-2"/>
    <n v="5750"/>
    <n v="0.05"/>
    <n v="287.5"/>
    <m/>
    <m/>
    <n v="5462.5"/>
    <m/>
    <n v="5462.5"/>
    <n v="2533.8983050847455"/>
    <m/>
    <m/>
    <m/>
    <m/>
    <m/>
  </r>
  <r>
    <n v="147"/>
    <d v="2022-12-01T00:00:00"/>
    <d v="2022-12-20T00:00:00"/>
    <x v="49"/>
    <x v="49"/>
    <s v="Mundhva Valabhai Nanubhai "/>
    <s v="Ahemdabad"/>
    <s v="Parth Kher "/>
    <s v="Hitesh Wani"/>
    <s v="AU Finance"/>
    <s v="Purchase"/>
    <s v="Disbursed"/>
    <n v="400000"/>
    <n v="14261"/>
    <n v="36"/>
    <n v="0.17"/>
    <m/>
    <m/>
    <m/>
    <m/>
    <m/>
    <m/>
    <m/>
    <m/>
    <m/>
    <m/>
    <m/>
    <m/>
    <n v="4.2500000000000003E-2"/>
    <n v="17000"/>
    <n v="0.18"/>
    <n v="14406.77966101695"/>
    <m/>
    <m/>
    <n v="2.5000000000000001E-2"/>
    <n v="10000"/>
    <n v="0.05"/>
    <n v="500"/>
    <m/>
    <m/>
    <n v="9500"/>
    <m/>
    <n v="9500"/>
    <n v="4406.7796610169498"/>
    <m/>
    <m/>
    <m/>
    <m/>
    <m/>
  </r>
  <r>
    <n v="148"/>
    <d v="2022-12-01T00:00:00"/>
    <d v="2022-12-21T00:00:00"/>
    <x v="56"/>
    <x v="56"/>
    <s v="MEGHAJI CHANDAJI THAKOR"/>
    <s v="Ahemdabad"/>
    <s v="Parth Kher "/>
    <s v="Ajay Yadav"/>
    <s v="AU Finance"/>
    <s v="Purchase"/>
    <s v="Disbursed"/>
    <n v="150000"/>
    <n v="6469"/>
    <n v="30"/>
    <n v="0.21"/>
    <m/>
    <m/>
    <m/>
    <m/>
    <m/>
    <m/>
    <m/>
    <m/>
    <m/>
    <m/>
    <m/>
    <m/>
    <n v="4.2500000000000003E-2"/>
    <n v="6375.0000000000009"/>
    <n v="0.18"/>
    <n v="5402.5423728813566"/>
    <m/>
    <m/>
    <n v="2.5000000000000001E-2"/>
    <n v="3750"/>
    <n v="0.05"/>
    <n v="187.5"/>
    <m/>
    <m/>
    <n v="3562.5"/>
    <m/>
    <n v="3562.5"/>
    <n v="1652.5423728813566"/>
    <m/>
    <m/>
    <m/>
    <m/>
    <m/>
  </r>
  <r>
    <n v="149"/>
    <d v="2022-12-01T00:00:00"/>
    <d v="2022-12-21T00:00:00"/>
    <x v="58"/>
    <x v="58"/>
    <s v="Telramani Rajkumar"/>
    <s v="Ahemdabad"/>
    <s v="Parth Kher "/>
    <s v="Deepak Hari"/>
    <s v="HDFC Bank"/>
    <s v="Refinance"/>
    <s v="Disbursed"/>
    <n v="655024"/>
    <n v="22387"/>
    <n v="36"/>
    <n v="0.14000000000000001"/>
    <m/>
    <m/>
    <m/>
    <m/>
    <m/>
    <m/>
    <n v="643455"/>
    <m/>
    <m/>
    <m/>
    <m/>
    <m/>
    <n v="4.2500000000000003E-2"/>
    <n v="27838.52"/>
    <n v="0.09"/>
    <n v="25539.926605504585"/>
    <m/>
    <m/>
    <n v="0.04"/>
    <n v="26200.959999999999"/>
    <n v="0.05"/>
    <n v="1310.048"/>
    <m/>
    <m/>
    <n v="24890.912"/>
    <m/>
    <n v="24890.912"/>
    <n v="-661.03339449541454"/>
    <m/>
    <m/>
    <m/>
    <m/>
    <m/>
  </r>
  <r>
    <n v="150"/>
    <d v="2022-12-01T00:00:00"/>
    <d v="2022-12-22T00:00:00"/>
    <x v="45"/>
    <x v="45"/>
    <s v="Purva Joshi "/>
    <s v="Ahemdabad"/>
    <s v="Parth Kher "/>
    <s v="Rahul Yadav"/>
    <s v="AU Finance"/>
    <s v="Refinance"/>
    <s v="Disbursed"/>
    <n v="611902"/>
    <n v="15207"/>
    <n v="60"/>
    <n v="0.17"/>
    <n v="9026"/>
    <n v="708"/>
    <n v="1475"/>
    <m/>
    <m/>
    <m/>
    <m/>
    <m/>
    <m/>
    <m/>
    <m/>
    <m/>
    <n v="4.2500000000000003E-2"/>
    <n v="26005.835000000003"/>
    <n v="0.18"/>
    <n v="22038.843220338986"/>
    <m/>
    <m/>
    <n v="2.5000000000000001E-2"/>
    <n v="15297.550000000001"/>
    <n v="0.05"/>
    <n v="764.87750000000005"/>
    <m/>
    <m/>
    <n v="14532.672500000001"/>
    <m/>
    <n v="14532.672500000001"/>
    <n v="6741.2932203389846"/>
    <m/>
    <m/>
    <m/>
    <m/>
    <m/>
  </r>
  <r>
    <n v="151"/>
    <d v="2022-12-01T00:00:00"/>
    <d v="2022-12-22T00:00:00"/>
    <x v="47"/>
    <x v="47"/>
    <s v="Kamlesh Trivedi "/>
    <s v="Ahemdabad"/>
    <s v="Parth Kher "/>
    <s v="Rahul Yadav"/>
    <s v="TATA Capital"/>
    <s v="BT Top up"/>
    <s v="Disbursed"/>
    <n v="1501507"/>
    <n v="36132"/>
    <n v="60"/>
    <n v="0.15509999999999999"/>
    <n v="10000"/>
    <n v="4400"/>
    <n v="885"/>
    <m/>
    <m/>
    <m/>
    <m/>
    <m/>
    <m/>
    <m/>
    <m/>
    <m/>
    <n v="4.4999999999999998E-2"/>
    <n v="67567.815000000002"/>
    <n v="0.09"/>
    <n v="61988.821100917427"/>
    <m/>
    <m/>
    <n v="3.5000000000000003E-2"/>
    <n v="52552.745000000003"/>
    <n v="0.05"/>
    <n v="2627.6372500000002"/>
    <m/>
    <m/>
    <n v="49925.107750000003"/>
    <m/>
    <n v="49925.107750000003"/>
    <n v="9436.0761009174239"/>
    <m/>
    <m/>
    <m/>
    <m/>
    <m/>
  </r>
  <r>
    <n v="153"/>
    <d v="2022-12-01T00:00:00"/>
    <d v="2022-12-22T00:00:00"/>
    <x v="46"/>
    <x v="46"/>
    <s v="AAMIR SOHEL SHAIKH "/>
    <s v="Rajasthan"/>
    <s v="Parth Kher "/>
    <s v="Hitesh Wani"/>
    <s v="HDFC Bank"/>
    <s v="BT Top up"/>
    <s v="Disbursed"/>
    <n v="825078"/>
    <n v="19305"/>
    <n v="60"/>
    <n v="0.14249999999999999"/>
    <m/>
    <m/>
    <m/>
    <m/>
    <m/>
    <m/>
    <n v="802768"/>
    <m/>
    <m/>
    <m/>
    <m/>
    <m/>
    <n v="4.2500000000000003E-2"/>
    <n v="35065.815000000002"/>
    <n v="0.09"/>
    <n v="32170.472477064221"/>
    <m/>
    <m/>
    <n v="0.04"/>
    <n v="33003.120000000003"/>
    <n v="0.05"/>
    <n v="1650.1560000000002"/>
    <n v="5940.5616"/>
    <m/>
    <n v="37293.525600000001"/>
    <m/>
    <n v="37293.525600000001"/>
    <n v="-832.64752293578204"/>
    <m/>
    <m/>
    <m/>
    <m/>
    <m/>
  </r>
  <r>
    <n v="154"/>
    <d v="2022-12-01T00:00:00"/>
    <d v="2022-12-22T00:00:00"/>
    <x v="46"/>
    <x v="46"/>
    <s v="RAJU PUROHIT"/>
    <s v="Rajasthan"/>
    <s v="Parth Kher "/>
    <s v="Hitesh Wani"/>
    <s v="HDFC Bank"/>
    <s v="BT Top up"/>
    <s v="Disbursed"/>
    <n v="605681"/>
    <n v="20324"/>
    <n v="37"/>
    <n v="0.14249999999999999"/>
    <n v="6517"/>
    <m/>
    <m/>
    <m/>
    <m/>
    <m/>
    <n v="593483"/>
    <m/>
    <m/>
    <m/>
    <m/>
    <m/>
    <n v="4.2500000000000003E-2"/>
    <n v="25741.442500000001"/>
    <n v="0.09"/>
    <n v="23616.002293577982"/>
    <m/>
    <m/>
    <n v="0.04"/>
    <n v="24227.24"/>
    <n v="0.05"/>
    <n v="1211.3620000000001"/>
    <n v="4360.9031999999997"/>
    <m/>
    <n v="27376.781200000001"/>
    <m/>
    <n v="27376.781200000001"/>
    <n v="-611.23770642201998"/>
    <m/>
    <m/>
    <m/>
    <m/>
    <m/>
  </r>
  <r>
    <n v="155"/>
    <d v="2022-12-01T00:00:00"/>
    <d v="2022-12-23T00:00:00"/>
    <x v="45"/>
    <x v="45"/>
    <s v="Bhadresh Patel "/>
    <s v="Ahemdabad"/>
    <s v="Parth Kher "/>
    <s v="Rahul Yadav"/>
    <s v="Bajaj"/>
    <s v="BT Top up"/>
    <s v="Disbursed"/>
    <n v="470033"/>
    <n v="13201"/>
    <n v="48"/>
    <n v="0.155"/>
    <n v="5482"/>
    <m/>
    <m/>
    <m/>
    <m/>
    <m/>
    <m/>
    <m/>
    <m/>
    <m/>
    <m/>
    <m/>
    <n v="0.04"/>
    <n v="18801.32"/>
    <n v="0.18"/>
    <n v="15933.322033898306"/>
    <m/>
    <m/>
    <n v="3.5000000000000003E-2"/>
    <n v="16451.155000000002"/>
    <n v="0.05"/>
    <n v="822.55775000000017"/>
    <m/>
    <m/>
    <n v="15628.597250000003"/>
    <m/>
    <n v="15628.597250000003"/>
    <n v="-517.832966101696"/>
    <m/>
    <m/>
    <m/>
    <m/>
    <m/>
  </r>
  <r>
    <n v="156"/>
    <d v="2022-12-01T00:00:00"/>
    <d v="2022-12-23T00:00:00"/>
    <x v="45"/>
    <x v="45"/>
    <s v="Kalpeshgiri Gosai"/>
    <s v="Ahemdabad"/>
    <s v="Parth Kher "/>
    <s v="Rahul Yadav"/>
    <s v="HDFC Bank"/>
    <s v="Refinance"/>
    <s v="Disbursed"/>
    <n v="250998"/>
    <n v="5840"/>
    <n v="60"/>
    <n v="0.14000000000000001"/>
    <m/>
    <m/>
    <m/>
    <m/>
    <m/>
    <m/>
    <n v="235696"/>
    <m/>
    <m/>
    <m/>
    <m/>
    <m/>
    <n v="4.2500000000000003E-2"/>
    <n v="10667.415000000001"/>
    <n v="0.09"/>
    <n v="9786.619266055046"/>
    <m/>
    <m/>
    <n v="3.5000000000000003E-2"/>
    <n v="8784.93"/>
    <n v="0.05"/>
    <n v="439.24650000000003"/>
    <m/>
    <m/>
    <n v="8345.683500000001"/>
    <m/>
    <n v="8345.683500000001"/>
    <n v="1001.6892660550457"/>
    <m/>
    <m/>
    <m/>
    <m/>
    <m/>
  </r>
  <r>
    <n v="157"/>
    <d v="2022-12-01T00:00:00"/>
    <d v="2022-12-23T00:00:00"/>
    <x v="59"/>
    <x v="59"/>
    <s v="AHMEDUSEN ASHRAFALI SHAIKH"/>
    <s v="Ahemdabad"/>
    <s v="Parth Kher "/>
    <s v="Ajay Yadav"/>
    <s v="AU Finance"/>
    <s v="Purchase CV"/>
    <s v="Disbursed"/>
    <n v="500000"/>
    <n v="17826"/>
    <n v="36"/>
    <n v="0.17"/>
    <m/>
    <m/>
    <m/>
    <m/>
    <m/>
    <m/>
    <m/>
    <m/>
    <m/>
    <m/>
    <m/>
    <m/>
    <n v="3.5000000000000003E-2"/>
    <n v="17500"/>
    <n v="0.18"/>
    <n v="14830.508474576272"/>
    <m/>
    <m/>
    <n v="0.02"/>
    <n v="10000"/>
    <n v="0.05"/>
    <n v="500"/>
    <m/>
    <m/>
    <n v="9500"/>
    <m/>
    <n v="9500"/>
    <n v="4830.5084745762724"/>
    <m/>
    <m/>
    <m/>
    <m/>
    <m/>
  </r>
  <r>
    <n v="158"/>
    <d v="2022-12-01T00:00:00"/>
    <d v="2022-12-24T00:00:00"/>
    <x v="47"/>
    <x v="47"/>
    <s v="Raman Prajapati "/>
    <s v="Ahemdabad"/>
    <s v="Parth Kher "/>
    <s v="Rahul Yadav"/>
    <s v="AU Finance"/>
    <s v="Refinance"/>
    <s v="Disbursed"/>
    <n v="660000"/>
    <n v="19215"/>
    <n v="48"/>
    <n v="0.17499999999999999"/>
    <m/>
    <m/>
    <m/>
    <m/>
    <m/>
    <m/>
    <m/>
    <m/>
    <m/>
    <m/>
    <m/>
    <m/>
    <n v="4.2500000000000003E-2"/>
    <n v="28050.000000000004"/>
    <n v="0.18"/>
    <n v="23771.186440677971"/>
    <m/>
    <m/>
    <n v="2.2499999999999999E-2"/>
    <n v="14850"/>
    <n v="0.05"/>
    <n v="742.5"/>
    <m/>
    <m/>
    <n v="14107.5"/>
    <m/>
    <n v="14107.5"/>
    <n v="8921.1864406779714"/>
    <m/>
    <m/>
    <m/>
    <m/>
    <m/>
  </r>
  <r>
    <n v="159"/>
    <d v="2022-12-01T00:00:00"/>
    <d v="2022-12-26T00:00:00"/>
    <x v="50"/>
    <x v="50"/>
    <s v="CHIRAG PATEL"/>
    <s v="Ahemdabad"/>
    <s v="Parth Kher "/>
    <s v="Hitesh Wani"/>
    <s v="Bajaj"/>
    <s v="Purchase"/>
    <s v="Disbursed"/>
    <n v="519440"/>
    <n v="12357"/>
    <n v="60"/>
    <n v="0.15"/>
    <m/>
    <m/>
    <m/>
    <m/>
    <m/>
    <m/>
    <m/>
    <m/>
    <m/>
    <m/>
    <m/>
    <m/>
    <n v="0.04"/>
    <n v="20777.600000000002"/>
    <n v="0.18"/>
    <n v="17608.135593220341"/>
    <m/>
    <m/>
    <n v="3.5000000000000003E-2"/>
    <n v="18180.400000000001"/>
    <n v="0.05"/>
    <n v="909.0200000000001"/>
    <m/>
    <m/>
    <n v="17271.38"/>
    <m/>
    <n v="17271.38"/>
    <n v="-572.26440677966093"/>
    <m/>
    <m/>
    <m/>
    <m/>
    <m/>
  </r>
  <r>
    <n v="160"/>
    <d v="2022-12-01T00:00:00"/>
    <d v="2022-12-26T00:00:00"/>
    <x v="53"/>
    <x v="53"/>
    <s v="VIKRAMBHAI JESUNGBHAI VADHANIYA"/>
    <s v="Ahemdabad"/>
    <s v="Parth Kher "/>
    <s v="Ajay Yadav"/>
    <s v="AU Finance"/>
    <s v="Purchase"/>
    <s v="Disbursed"/>
    <n v="400000"/>
    <n v="10648"/>
    <n v="54"/>
    <n v="0.17"/>
    <m/>
    <m/>
    <m/>
    <m/>
    <m/>
    <m/>
    <m/>
    <m/>
    <m/>
    <m/>
    <m/>
    <m/>
    <n v="4.2500000000000003E-2"/>
    <n v="17000"/>
    <n v="0.18"/>
    <n v="14406.77966101695"/>
    <m/>
    <m/>
    <n v="2.5000000000000001E-2"/>
    <n v="10000"/>
    <n v="0.05"/>
    <n v="500"/>
    <m/>
    <m/>
    <n v="9500"/>
    <m/>
    <n v="9500"/>
    <n v="4406.7796610169498"/>
    <m/>
    <m/>
    <m/>
    <m/>
    <m/>
  </r>
  <r>
    <n v="161"/>
    <d v="2022-12-01T00:00:00"/>
    <d v="2022-12-26T00:00:00"/>
    <x v="49"/>
    <x v="49"/>
    <s v="Jadav Nilesh"/>
    <s v="Ahemdabad"/>
    <s v="Parth Kher "/>
    <s v="Hitesh Wani"/>
    <s v="Bajaj"/>
    <s v="BT Top up"/>
    <s v="Disbursed"/>
    <n v="768523"/>
    <n v="21643"/>
    <n v="48"/>
    <n v="0.1565"/>
    <m/>
    <m/>
    <m/>
    <m/>
    <m/>
    <m/>
    <m/>
    <m/>
    <m/>
    <m/>
    <m/>
    <m/>
    <n v="0.04"/>
    <n v="30740.920000000002"/>
    <n v="0.18"/>
    <n v="26051.627118644072"/>
    <m/>
    <m/>
    <n v="3.2500000000000001E-2"/>
    <n v="24976.997500000001"/>
    <n v="0.05"/>
    <n v="1248.8498750000001"/>
    <m/>
    <m/>
    <n v="23728.147625000001"/>
    <m/>
    <n v="23728.147625000001"/>
    <n v="1074.6296186440704"/>
    <m/>
    <m/>
    <m/>
    <m/>
    <m/>
  </r>
  <r>
    <n v="162"/>
    <d v="2022-12-01T00:00:00"/>
    <d v="2022-12-26T00:00:00"/>
    <x v="45"/>
    <x v="45"/>
    <s v="RAMESHBHAI PANARA"/>
    <s v="Ahemdabad"/>
    <s v="Parth Kher "/>
    <s v="Rahul Yadav"/>
    <s v="TATA Capital"/>
    <s v="Purchase"/>
    <s v="Disbursed"/>
    <n v="632883"/>
    <n v="14563"/>
    <n v="60"/>
    <n v="0.1351"/>
    <n v="5500"/>
    <n v="2200"/>
    <n v="885"/>
    <m/>
    <m/>
    <m/>
    <m/>
    <m/>
    <m/>
    <m/>
    <m/>
    <m/>
    <n v="4.4999999999999998E-2"/>
    <n v="28479.735000000001"/>
    <n v="0.09"/>
    <n v="26128.197247706419"/>
    <m/>
    <m/>
    <n v="3.5000000000000003E-2"/>
    <n v="22150.905000000002"/>
    <n v="0.05"/>
    <n v="1107.5452500000001"/>
    <m/>
    <m/>
    <n v="21043.359750000003"/>
    <m/>
    <n v="21043.359750000003"/>
    <n v="3977.2922477064167"/>
    <m/>
    <m/>
    <s v="NO"/>
    <n v="0"/>
    <m/>
  </r>
  <r>
    <n v="163"/>
    <d v="2022-12-01T00:00:00"/>
    <d v="2022-12-26T00:00:00"/>
    <x v="53"/>
    <x v="53"/>
    <s v="JASUBHAI PASABHAI PURABIYA"/>
    <s v="Ahemdabad"/>
    <s v="Parth Kher "/>
    <s v="Ajay Yadav"/>
    <s v="AU Finance"/>
    <s v="New Car"/>
    <s v="Disbursed"/>
    <n v="595000"/>
    <n v="13235"/>
    <n v="60"/>
    <n v="0.12"/>
    <m/>
    <m/>
    <m/>
    <m/>
    <m/>
    <m/>
    <m/>
    <m/>
    <m/>
    <m/>
    <m/>
    <m/>
    <n v="0.02"/>
    <n v="11900"/>
    <n v="0.18"/>
    <n v="10084.745762711866"/>
    <m/>
    <m/>
    <n v="0.01"/>
    <n v="5950"/>
    <n v="0.05"/>
    <n v="297.5"/>
    <m/>
    <m/>
    <n v="5652.5"/>
    <m/>
    <n v="5652.5"/>
    <n v="4134.7457627118656"/>
    <m/>
    <m/>
    <m/>
    <m/>
    <m/>
  </r>
  <r>
    <n v="164"/>
    <d v="2022-12-01T00:00:00"/>
    <d v="2022-12-27T00:00:00"/>
    <x v="45"/>
    <x v="45"/>
    <s v="Ashvin lalpara "/>
    <s v="Ahemdabad"/>
    <s v="Parth Kher "/>
    <s v="Rahul Yadav"/>
    <s v="Yes Bank"/>
    <s v="BT Top up"/>
    <s v="Disbursed"/>
    <n v="704719"/>
    <n v="16954"/>
    <n v="60"/>
    <n v="0.1573"/>
    <m/>
    <m/>
    <m/>
    <m/>
    <m/>
    <m/>
    <n v="671208"/>
    <m/>
    <m/>
    <m/>
    <m/>
    <m/>
    <n v="4.7500000000000001E-2"/>
    <n v="33474.152500000004"/>
    <n v="0.09"/>
    <n v="30710.231651376147"/>
    <m/>
    <m/>
    <n v="3.5000000000000003E-2"/>
    <n v="24665.165000000001"/>
    <n v="0.05"/>
    <n v="1233.2582500000001"/>
    <m/>
    <m/>
    <n v="23431.906750000002"/>
    <m/>
    <n v="23431.906750000002"/>
    <n v="6045.0666513761462"/>
    <m/>
    <m/>
    <m/>
    <m/>
    <m/>
  </r>
  <r>
    <n v="165"/>
    <d v="2022-12-01T00:00:00"/>
    <d v="2022-12-28T00:00:00"/>
    <x v="56"/>
    <x v="56"/>
    <s v="RATHOD RAKESHKUMAR NARANBHAI"/>
    <s v="Ahemdabad"/>
    <s v="Parth Kher "/>
    <s v="Ajay Yadav"/>
    <s v="AU Finance"/>
    <s v="Refinance"/>
    <s v="Disbursed"/>
    <n v="229000"/>
    <n v="6491"/>
    <n v="48"/>
    <n v="0.16009999999999999"/>
    <m/>
    <m/>
    <m/>
    <m/>
    <m/>
    <m/>
    <m/>
    <m/>
    <m/>
    <m/>
    <m/>
    <m/>
    <n v="4.2500000000000003E-2"/>
    <n v="9732.5"/>
    <n v="0.18"/>
    <n v="8247.8813559322043"/>
    <m/>
    <m/>
    <n v="2.5000000000000001E-2"/>
    <n v="5725"/>
    <n v="0.05"/>
    <n v="286.25"/>
    <m/>
    <m/>
    <n v="5438.75"/>
    <m/>
    <n v="5438.75"/>
    <n v="2522.8813559322043"/>
    <m/>
    <m/>
    <m/>
    <m/>
    <m/>
  </r>
  <r>
    <n v="166"/>
    <d v="2022-12-01T00:00:00"/>
    <d v="2022-12-28T00:00:00"/>
    <x v="46"/>
    <x v="46"/>
    <s v="Kiran Labana "/>
    <s v="Rajasthan"/>
    <s v="Parth Kher "/>
    <s v="Hitesh Wani"/>
    <s v="HDFC Bank"/>
    <s v="BT Top up"/>
    <s v="Disbursed"/>
    <n v="415681"/>
    <n v="14050"/>
    <n v="37"/>
    <n v="0.14749999999999999"/>
    <m/>
    <m/>
    <m/>
    <m/>
    <m/>
    <m/>
    <n v="404040"/>
    <m/>
    <m/>
    <m/>
    <m/>
    <m/>
    <n v="4.2500000000000003E-2"/>
    <n v="17666.442500000001"/>
    <n v="0.09"/>
    <n v="16207.745412844037"/>
    <m/>
    <m/>
    <n v="0.04"/>
    <n v="16627.240000000002"/>
    <n v="0.05"/>
    <n v="831.36200000000008"/>
    <n v="2992.9032000000002"/>
    <m/>
    <n v="18788.781200000001"/>
    <m/>
    <n v="18788.781200000001"/>
    <n v="-419.49458715596484"/>
    <m/>
    <m/>
    <m/>
    <m/>
    <m/>
  </r>
  <r>
    <n v="167"/>
    <d v="2022-12-01T00:00:00"/>
    <d v="2022-12-28T00:00:00"/>
    <x v="46"/>
    <x v="46"/>
    <s v="Kailash Agrawal "/>
    <s v="Ahemdabad"/>
    <s v="Parth Kher "/>
    <s v="Hitesh Wani"/>
    <s v="Axis Bank"/>
    <s v="BT Top up"/>
    <s v="Disbursed"/>
    <n v="1739500"/>
    <n v="41383"/>
    <n v="60"/>
    <n v="0.15"/>
    <m/>
    <m/>
    <m/>
    <m/>
    <m/>
    <m/>
    <n v="1687891"/>
    <m/>
    <m/>
    <m/>
    <m/>
    <m/>
    <n v="3.5000000000000003E-2"/>
    <n v="60882.500000000007"/>
    <n v="0"/>
    <n v="60882.500000000007"/>
    <m/>
    <m/>
    <n v="3.5000000000000003E-2"/>
    <n v="60882.500000000007"/>
    <n v="0.05"/>
    <n v="3044.1250000000005"/>
    <n v="10958.85"/>
    <m/>
    <n v="68797.225000000006"/>
    <m/>
    <n v="68797.225000000006"/>
    <n v="0"/>
    <m/>
    <m/>
    <m/>
    <m/>
    <m/>
  </r>
  <r>
    <n v="168"/>
    <d v="2022-12-01T00:00:00"/>
    <d v="2022-12-29T00:00:00"/>
    <x v="53"/>
    <x v="53"/>
    <s v="SHANTILAL SAVDAMJI PRAJAPAT"/>
    <s v="Ahemdabad"/>
    <s v="Parth Kher "/>
    <s v="Ajay Yadav"/>
    <s v="AU Finance"/>
    <s v="Purchase"/>
    <s v="Disbursed"/>
    <n v="315000"/>
    <n v="11863"/>
    <n v="33"/>
    <n v="0.16009999999999999"/>
    <m/>
    <m/>
    <m/>
    <m/>
    <m/>
    <m/>
    <m/>
    <m/>
    <m/>
    <m/>
    <m/>
    <m/>
    <n v="4.2500000000000003E-2"/>
    <n v="13387.500000000002"/>
    <n v="0.18"/>
    <n v="11345.338983050849"/>
    <m/>
    <m/>
    <n v="2.5000000000000001E-2"/>
    <n v="7875"/>
    <n v="0.05"/>
    <n v="393.75"/>
    <m/>
    <m/>
    <n v="7481.25"/>
    <m/>
    <n v="7481.25"/>
    <n v="3470.3389830508495"/>
    <m/>
    <m/>
    <m/>
    <m/>
    <m/>
  </r>
  <r>
    <n v="169"/>
    <d v="2022-12-01T00:00:00"/>
    <d v="2022-12-29T00:00:00"/>
    <x v="49"/>
    <x v="49"/>
    <s v="JIGNESHKUMAR PRAJAPATI "/>
    <s v="Ahemdabad"/>
    <s v="Parth Kher "/>
    <s v="Hitesh Wani"/>
    <s v="AU Finance"/>
    <s v="Purchase"/>
    <s v="Disbursed"/>
    <n v="350000"/>
    <n v="12566"/>
    <n v="36"/>
    <n v="0.17499999999999999"/>
    <m/>
    <m/>
    <m/>
    <m/>
    <m/>
    <m/>
    <m/>
    <m/>
    <m/>
    <m/>
    <m/>
    <m/>
    <n v="4.2500000000000003E-2"/>
    <n v="14875.000000000002"/>
    <n v="0.18"/>
    <n v="12605.932203389833"/>
    <m/>
    <m/>
    <n v="2.5000000000000001E-2"/>
    <n v="8750"/>
    <n v="0.05"/>
    <n v="437.5"/>
    <m/>
    <m/>
    <n v="8312.5"/>
    <m/>
    <n v="8312.5"/>
    <n v="3855.9322033898334"/>
    <m/>
    <m/>
    <m/>
    <m/>
    <m/>
  </r>
  <r>
    <n v="170"/>
    <d v="2022-12-01T00:00:00"/>
    <d v="2022-12-29T00:00:00"/>
    <x v="50"/>
    <x v="50"/>
    <s v="SOYEBBHAI Y KURESHI "/>
    <s v="Ahemdabad"/>
    <s v="Parth Kher "/>
    <s v="Hitesh Wani"/>
    <s v="HDFC Bank"/>
    <s v="BT Top up"/>
    <s v="Disbursed"/>
    <n v="780000"/>
    <n v="17648"/>
    <n v="60"/>
    <n v="0.1275"/>
    <m/>
    <m/>
    <m/>
    <m/>
    <m/>
    <m/>
    <n v="771373"/>
    <m/>
    <m/>
    <m/>
    <m/>
    <m/>
    <n v="4.2500000000000003E-2"/>
    <n v="33150"/>
    <n v="0.09"/>
    <n v="30412.844036697246"/>
    <m/>
    <m/>
    <n v="0.04"/>
    <n v="31200"/>
    <n v="0.05"/>
    <n v="1560"/>
    <m/>
    <m/>
    <n v="29640"/>
    <m/>
    <n v="29640"/>
    <n v="-787.15596330275366"/>
    <m/>
    <m/>
    <m/>
    <m/>
    <m/>
  </r>
  <r>
    <n v="171"/>
    <d v="2022-12-01T00:00:00"/>
    <d v="2022-12-30T00:00:00"/>
    <x v="45"/>
    <x v="45"/>
    <s v="Amrut Joshi"/>
    <s v="Ahemdabad"/>
    <s v="Parth Kher "/>
    <s v="Rahul Yadav"/>
    <s v="TATA Capital"/>
    <s v="BT Top up"/>
    <s v="Disbursed"/>
    <n v="774770"/>
    <n v="21862"/>
    <n v="48"/>
    <n v="0.15759999999999999"/>
    <m/>
    <m/>
    <m/>
    <m/>
    <m/>
    <m/>
    <m/>
    <m/>
    <m/>
    <m/>
    <m/>
    <m/>
    <n v="4.4999999999999998E-2"/>
    <n v="34864.65"/>
    <n v="0.09"/>
    <n v="31985.917431192658"/>
    <m/>
    <m/>
    <n v="3.5000000000000003E-2"/>
    <n v="27116.950000000004"/>
    <n v="0.05"/>
    <n v="1355.8475000000003"/>
    <m/>
    <m/>
    <n v="25761.102500000005"/>
    <m/>
    <n v="25761.102500000005"/>
    <n v="4868.9674311926537"/>
    <m/>
    <m/>
    <s v="NO"/>
    <n v="0"/>
    <m/>
  </r>
  <r>
    <n v="172"/>
    <d v="2022-12-01T00:00:00"/>
    <d v="2022-12-30T00:00:00"/>
    <x v="53"/>
    <x v="53"/>
    <s v="TARAL JETHABHAI NARSABHAI"/>
    <s v="Ahemdabad"/>
    <s v="Parth Kher "/>
    <s v="Ajay Yadav"/>
    <s v="AU Finance"/>
    <s v="New Car"/>
    <s v="Disbursed"/>
    <n v="611000"/>
    <n v="13591"/>
    <n v="60"/>
    <n v="0.12"/>
    <m/>
    <m/>
    <m/>
    <m/>
    <m/>
    <m/>
    <m/>
    <m/>
    <m/>
    <m/>
    <m/>
    <m/>
    <n v="0.02"/>
    <n v="12220"/>
    <n v="0.18"/>
    <n v="10355.932203389832"/>
    <m/>
    <m/>
    <n v="0.01"/>
    <n v="6110"/>
    <n v="0.05"/>
    <n v="305.5"/>
    <m/>
    <m/>
    <n v="5804.5"/>
    <m/>
    <n v="5804.5"/>
    <n v="4245.9322033898316"/>
    <m/>
    <m/>
    <m/>
    <m/>
    <m/>
  </r>
  <r>
    <n v="173"/>
    <d v="2022-12-01T00:00:00"/>
    <d v="2022-12-30T00:00:00"/>
    <x v="50"/>
    <x v="50"/>
    <s v="Senma Hasmukh "/>
    <s v="Ahemdabad"/>
    <s v="Parth Kher "/>
    <s v="Hitesh Wani"/>
    <s v="AU Finance"/>
    <s v="Refinance"/>
    <s v="Disbursed"/>
    <n v="250000"/>
    <n v="9039"/>
    <n v="36"/>
    <n v="0.18010000000000001"/>
    <m/>
    <m/>
    <m/>
    <m/>
    <m/>
    <m/>
    <m/>
    <m/>
    <m/>
    <m/>
    <m/>
    <m/>
    <n v="4.2500000000000003E-2"/>
    <n v="10625"/>
    <n v="0.18"/>
    <n v="9004.2372881355932"/>
    <m/>
    <m/>
    <n v="2.5000000000000001E-2"/>
    <n v="6250"/>
    <n v="0.05"/>
    <n v="312.5"/>
    <m/>
    <m/>
    <n v="5937.5"/>
    <m/>
    <n v="5937.5"/>
    <n v="2754.2372881355932"/>
    <m/>
    <m/>
    <m/>
    <m/>
    <m/>
  </r>
  <r>
    <n v="174"/>
    <d v="2022-12-01T00:00:00"/>
    <d v="2022-12-30T00:00:00"/>
    <x v="46"/>
    <x v="46"/>
    <s v="Ghanshyam Bagora "/>
    <s v="Rajasthan"/>
    <s v="Parth Kher "/>
    <s v="Hitesh Wani"/>
    <s v="HDFC Bank"/>
    <s v="Refinance"/>
    <s v="Disbursed"/>
    <n v="3007998"/>
    <n v="67291"/>
    <n v="60"/>
    <n v="0.1225"/>
    <m/>
    <m/>
    <m/>
    <m/>
    <m/>
    <m/>
    <n v="2994000"/>
    <m/>
    <m/>
    <m/>
    <m/>
    <m/>
    <n v="4.2500000000000003E-2"/>
    <n v="127839.91500000001"/>
    <n v="0.09"/>
    <n v="117284.3256880734"/>
    <m/>
    <m/>
    <n v="0.04"/>
    <n v="120319.92"/>
    <n v="0.05"/>
    <n v="6015.9960000000001"/>
    <n v="21657.585599999999"/>
    <m/>
    <n v="135961.50959999999"/>
    <m/>
    <n v="135961.50959999999"/>
    <n v="-3035.5943119266012"/>
    <m/>
    <m/>
    <m/>
    <m/>
    <m/>
  </r>
  <r>
    <n v="175"/>
    <d v="2022-12-01T00:00:00"/>
    <d v="2022-12-30T00:00:00"/>
    <x v="51"/>
    <x v="51"/>
    <s v="PANKAJ MODI"/>
    <s v="Ahemdabad"/>
    <s v="Parth Kher "/>
    <s v="Hitesh Wani"/>
    <s v="HDFC Bank"/>
    <s v="Top Up"/>
    <s v="Disbursed"/>
    <n v="129998"/>
    <n v="3025"/>
    <n v="60"/>
    <n v="0.14000000000000001"/>
    <m/>
    <m/>
    <m/>
    <m/>
    <m/>
    <m/>
    <n v="116192"/>
    <m/>
    <m/>
    <m/>
    <m/>
    <m/>
    <n v="4.2500000000000003E-2"/>
    <n v="5524.915"/>
    <n v="0.09"/>
    <n v="5068.7293577981645"/>
    <m/>
    <m/>
    <n v="3.5000000000000003E-2"/>
    <n v="4549.93"/>
    <n v="0.05"/>
    <n v="227.49650000000003"/>
    <m/>
    <m/>
    <n v="4322.4335000000001"/>
    <m/>
    <n v="4322.4335000000001"/>
    <n v="518.79935779816424"/>
    <m/>
    <m/>
    <m/>
    <m/>
    <m/>
  </r>
  <r>
    <n v="176"/>
    <d v="2022-12-01T00:00:00"/>
    <d v="2022-12-31T00:00:00"/>
    <x v="56"/>
    <x v="56"/>
    <s v="RABARI NAGJIBHAI REVABHAI"/>
    <s v="Ahemdabad"/>
    <s v="Parth Kher "/>
    <s v="Ajay Yadav"/>
    <s v="AU Finance"/>
    <s v="Purchase"/>
    <s v="Disbursed"/>
    <n v="200000"/>
    <n v="7382"/>
    <n v="36"/>
    <n v="0.19500000000000001"/>
    <m/>
    <m/>
    <m/>
    <m/>
    <m/>
    <m/>
    <m/>
    <m/>
    <m/>
    <m/>
    <m/>
    <m/>
    <n v="4.2500000000000003E-2"/>
    <n v="8500"/>
    <n v="0.18"/>
    <n v="7203.3898305084749"/>
    <m/>
    <m/>
    <n v="2.5000000000000001E-2"/>
    <n v="5000"/>
    <n v="0.05"/>
    <n v="250"/>
    <m/>
    <m/>
    <n v="4750"/>
    <m/>
    <n v="4750"/>
    <n v="2203.3898305084749"/>
    <m/>
    <m/>
    <m/>
    <m/>
    <m/>
  </r>
  <r>
    <n v="177"/>
    <d v="2022-12-01T00:00:00"/>
    <d v="2022-12-31T00:00:00"/>
    <x v="53"/>
    <x v="53"/>
    <s v="THAKKAR JAYANTILAL JIVRAMBHAI"/>
    <s v="Ahemdabad"/>
    <s v="Parth Kher "/>
    <s v="Ajay Yadav"/>
    <s v="AU Finance"/>
    <s v="Refinance"/>
    <s v="Disbursed"/>
    <n v="192000"/>
    <n v="6753"/>
    <n v="36"/>
    <n v="0.16009999999999999"/>
    <m/>
    <m/>
    <m/>
    <m/>
    <m/>
    <m/>
    <m/>
    <m/>
    <m/>
    <m/>
    <m/>
    <m/>
    <n v="4.2500000000000003E-2"/>
    <n v="8160.0000000000009"/>
    <n v="0.18"/>
    <n v="6915.2542372881371"/>
    <m/>
    <m/>
    <n v="2.5000000000000001E-2"/>
    <n v="4800"/>
    <n v="0.05"/>
    <n v="240"/>
    <m/>
    <m/>
    <n v="4560"/>
    <m/>
    <n v="4560"/>
    <n v="2115.2542372881371"/>
    <m/>
    <m/>
    <m/>
    <m/>
    <m/>
  </r>
  <r>
    <n v="178"/>
    <d v="2022-12-01T00:00:00"/>
    <d v="2022-12-31T00:00:00"/>
    <x v="58"/>
    <x v="58"/>
    <s v="Gangubha Jadeja"/>
    <s v="Ahemdabad"/>
    <s v="Parth Kher "/>
    <s v="Deepak Hari"/>
    <s v="AU Finance"/>
    <s v="Refinance"/>
    <s v="Disbursed"/>
    <n v="360000"/>
    <n v="12658"/>
    <n v="36"/>
    <n v="0.16009999999999999"/>
    <m/>
    <m/>
    <m/>
    <m/>
    <m/>
    <m/>
    <m/>
    <m/>
    <m/>
    <m/>
    <m/>
    <m/>
    <n v="4.2500000000000003E-2"/>
    <n v="15300.000000000002"/>
    <n v="0.18"/>
    <n v="12966.101694915256"/>
    <m/>
    <m/>
    <n v="2.5000000000000001E-2"/>
    <n v="9000"/>
    <n v="0.05"/>
    <n v="450"/>
    <m/>
    <m/>
    <n v="8550"/>
    <m/>
    <n v="8550"/>
    <n v="3966.1016949152563"/>
    <m/>
    <m/>
    <m/>
    <m/>
    <m/>
  </r>
  <r>
    <n v="180"/>
    <d v="2022-12-01T00:00:00"/>
    <d v="2022-12-31T00:00:00"/>
    <x v="46"/>
    <x v="46"/>
    <s v="Ashish Mittal "/>
    <s v="Ahemdabad"/>
    <s v="Parth Kher "/>
    <s v="Hitesh Wani"/>
    <s v="Yes Bank"/>
    <s v="New Car"/>
    <s v="Disbursed"/>
    <n v="1200000"/>
    <n v="29710"/>
    <n v="48"/>
    <n v="8.7099999999999997E-2"/>
    <m/>
    <m/>
    <m/>
    <m/>
    <m/>
    <m/>
    <n v="1194691"/>
    <m/>
    <m/>
    <m/>
    <m/>
    <m/>
    <n v="1.2500000000000001E-2"/>
    <n v="15000"/>
    <n v="0.18"/>
    <n v="12711.864406779661"/>
    <m/>
    <m/>
    <n v="5.0000000000000001E-3"/>
    <n v="6000"/>
    <n v="0.05"/>
    <n v="300"/>
    <n v="1080"/>
    <m/>
    <n v="6780"/>
    <m/>
    <n v="6780"/>
    <n v="6711.8644067796613"/>
    <m/>
    <m/>
    <m/>
    <m/>
    <m/>
  </r>
  <r>
    <n v="181"/>
    <d v="2022-12-01T00:00:00"/>
    <d v="2022-12-02T00:00:00"/>
    <x v="60"/>
    <x v="60"/>
    <s v="Sanjay Makwana"/>
    <s v="Surat"/>
    <s v="Abhishek Pathak"/>
    <s v="Hitesh Goswami"/>
    <s v="Yes Bank"/>
    <s v="Purchase"/>
    <s v="Disbursed"/>
    <n v="417372"/>
    <n v="10042"/>
    <n v="60"/>
    <n v="0.15509999999999999"/>
    <n v="2950"/>
    <n v="1043"/>
    <n v="885"/>
    <n v="1180"/>
    <m/>
    <m/>
    <n v="405518"/>
    <m/>
    <m/>
    <m/>
    <m/>
    <m/>
    <n v="4.7500000000000001E-2"/>
    <n v="19825.170000000002"/>
    <n v="0.09"/>
    <n v="18188.229357798165"/>
    <m/>
    <m/>
    <n v="3.5000000000000003E-2"/>
    <n v="14608.020000000002"/>
    <n v="0.05"/>
    <n v="730.40100000000018"/>
    <m/>
    <m/>
    <n v="13877.619000000002"/>
    <m/>
    <n v="13877.619000000002"/>
    <n v="3580.2093577981632"/>
    <m/>
    <m/>
    <m/>
    <m/>
    <m/>
  </r>
  <r>
    <n v="182"/>
    <d v="2022-12-01T00:00:00"/>
    <d v="2022-12-02T00:00:00"/>
    <x v="61"/>
    <x v="61"/>
    <s v="Hiral Solanki"/>
    <s v="Vadodara"/>
    <s v="Abhishek Pathak"/>
    <s v="Vasim"/>
    <s v="Bajaj"/>
    <s v="Purchase"/>
    <s v="Disbursed"/>
    <n v="181059"/>
    <n v="6658"/>
    <n v="34"/>
    <n v="0.16"/>
    <n v="2112"/>
    <n v="1053"/>
    <m/>
    <n v="2360"/>
    <m/>
    <m/>
    <n v="166540"/>
    <m/>
    <m/>
    <m/>
    <m/>
    <m/>
    <n v="0.04"/>
    <n v="7242.3600000000006"/>
    <n v="0.18"/>
    <n v="6137.5932203389839"/>
    <m/>
    <m/>
    <n v="0.03"/>
    <n v="5431.7699999999995"/>
    <n v="0.05"/>
    <n v="271.58850000000001"/>
    <m/>
    <m/>
    <n v="5160.1814999999997"/>
    <m/>
    <n v="5160.1814999999997"/>
    <n v="705.82322033898436"/>
    <m/>
    <m/>
    <m/>
    <m/>
    <m/>
  </r>
  <r>
    <n v="183"/>
    <d v="2022-12-01T00:00:00"/>
    <d v="2022-12-02T00:00:00"/>
    <x v="62"/>
    <x v="62"/>
    <s v="Mahesh Pipaliya"/>
    <s v="Surat"/>
    <s v="Abhishek Pathak"/>
    <s v="Hitesh Goswami"/>
    <s v="Yes Bank"/>
    <s v="Refinance"/>
    <s v="Disbursed"/>
    <n v="157550"/>
    <n v="5579"/>
    <n v="36"/>
    <n v="0.1651"/>
    <n v="1860"/>
    <n v="819"/>
    <m/>
    <n v="1180"/>
    <m/>
    <m/>
    <n v="150257"/>
    <m/>
    <m/>
    <m/>
    <m/>
    <m/>
    <n v="4.7500000000000001E-2"/>
    <n v="7483.625"/>
    <n v="0.09"/>
    <n v="6865.7110091743116"/>
    <m/>
    <m/>
    <n v="3.5000000000000003E-2"/>
    <n v="5514.2500000000009"/>
    <n v="0.05"/>
    <n v="275.71250000000003"/>
    <m/>
    <m/>
    <n v="5238.5375000000013"/>
    <m/>
    <n v="5238.5375000000013"/>
    <n v="1351.4610091743107"/>
    <m/>
    <m/>
    <m/>
    <m/>
    <m/>
  </r>
  <r>
    <n v="184"/>
    <d v="2022-12-01T00:00:00"/>
    <d v="2022-12-05T00:00:00"/>
    <x v="62"/>
    <x v="62"/>
    <s v="Bhavesh Sutariya"/>
    <s v="Surat"/>
    <s v="Abhishek Pathak"/>
    <s v="Hitesh Goswami"/>
    <s v="Yes Bank"/>
    <s v="Purchase"/>
    <s v="Disbursed"/>
    <n v="1246177"/>
    <n v="29982"/>
    <n v="60"/>
    <n v="0.15509999999999999"/>
    <n v="11800"/>
    <n v="3541"/>
    <n v="1180"/>
    <n v="1180"/>
    <m/>
    <m/>
    <n v="1213201"/>
    <m/>
    <m/>
    <m/>
    <m/>
    <m/>
    <n v="4.7500000000000001E-2"/>
    <n v="59193.407500000001"/>
    <n v="0.09"/>
    <n v="54305.878440366971"/>
    <m/>
    <m/>
    <n v="3.5000000000000003E-2"/>
    <n v="43616.195000000007"/>
    <n v="0.05"/>
    <n v="2180.8097500000003"/>
    <m/>
    <m/>
    <n v="41435.385250000007"/>
    <m/>
    <n v="41435.385250000007"/>
    <n v="10689.683440366964"/>
    <m/>
    <m/>
    <m/>
    <m/>
    <m/>
  </r>
  <r>
    <n v="185"/>
    <d v="2022-12-01T00:00:00"/>
    <d v="2022-12-05T00:00:00"/>
    <x v="63"/>
    <x v="63"/>
    <s v="Kapadiya Nayan"/>
    <s v="Surat"/>
    <s v="Abhishek Pathak"/>
    <s v="Baldev Vanecha"/>
    <s v="Axis Bank"/>
    <s v="Top Up"/>
    <s v="Disbursed"/>
    <n v="827904"/>
    <n v="25839"/>
    <n v="44"/>
    <n v="0.18"/>
    <n v="8280"/>
    <n v="2370"/>
    <n v="590"/>
    <n v="950"/>
    <m/>
    <m/>
    <n v="827904"/>
    <m/>
    <m/>
    <m/>
    <m/>
    <m/>
    <n v="4.4999999999999998E-2"/>
    <n v="37255.68"/>
    <n v="0"/>
    <n v="37255.68"/>
    <m/>
    <m/>
    <n v="3.5000000000000003E-2"/>
    <n v="28976.640000000003"/>
    <n v="0.05"/>
    <n v="1448.8320000000003"/>
    <m/>
    <m/>
    <n v="27527.808000000005"/>
    <m/>
    <n v="27527.808000000005"/>
    <n v="8279.0399999999972"/>
    <m/>
    <m/>
    <m/>
    <m/>
    <m/>
  </r>
  <r>
    <n v="186"/>
    <d v="2022-12-01T00:00:00"/>
    <d v="2022-12-05T00:00:00"/>
    <x v="60"/>
    <x v="60"/>
    <s v="Bhushan Sahu"/>
    <s v="Surat"/>
    <s v="Abhishek Pathak"/>
    <s v="Jayesh Shekhda"/>
    <s v="Yes Bank"/>
    <s v="BT Top up"/>
    <s v="Disbursed"/>
    <n v="969592"/>
    <n v="33854"/>
    <n v="36"/>
    <n v="0.15509999999999999"/>
    <n v="5900"/>
    <n v="2848"/>
    <n v="885"/>
    <n v="1180"/>
    <m/>
    <m/>
    <n v="916950"/>
    <m/>
    <m/>
    <m/>
    <m/>
    <m/>
    <n v="4.7500000000000001E-2"/>
    <n v="46055.62"/>
    <n v="0.09"/>
    <n v="42252.862385321103"/>
    <m/>
    <m/>
    <n v="3.5000000000000003E-2"/>
    <n v="33935.72"/>
    <n v="0.05"/>
    <n v="1696.7860000000001"/>
    <m/>
    <m/>
    <n v="32238.934000000001"/>
    <m/>
    <n v="32238.934000000001"/>
    <n v="8317.1423853211018"/>
    <m/>
    <m/>
    <m/>
    <m/>
    <m/>
  </r>
  <r>
    <n v="187"/>
    <d v="2022-12-01T00:00:00"/>
    <d v="2022-12-06T00:00:00"/>
    <x v="64"/>
    <x v="64"/>
    <s v="Ramkumar Yadav"/>
    <s v="Vadodara"/>
    <s v="Abhishek Pathak"/>
    <s v="Vasim"/>
    <s v="HDFC Bank"/>
    <s v="Refinance"/>
    <s v="Disbursed"/>
    <n v="1057998"/>
    <n v="24208"/>
    <n v="60"/>
    <n v="0.13250000000000001"/>
    <n v="4130"/>
    <n v="3245"/>
    <n v="2124"/>
    <m/>
    <m/>
    <m/>
    <n v="1040088"/>
    <m/>
    <m/>
    <m/>
    <m/>
    <m/>
    <n v="4.2500000000000003E-2"/>
    <n v="44964.915000000001"/>
    <n v="0.09"/>
    <n v="41252.215596330272"/>
    <m/>
    <m/>
    <n v="3.5000000000000003E-2"/>
    <n v="37029.93"/>
    <n v="0.05"/>
    <n v="1851.4965000000002"/>
    <m/>
    <m/>
    <n v="35178.433499999999"/>
    <m/>
    <n v="35178.433499999999"/>
    <n v="4222.2855963302718"/>
    <m/>
    <m/>
    <m/>
    <m/>
    <m/>
  </r>
  <r>
    <n v="188"/>
    <d v="2022-12-01T00:00:00"/>
    <d v="2022-12-06T00:00:00"/>
    <x v="63"/>
    <x v="63"/>
    <s v="Bharat Patil"/>
    <s v="Surat"/>
    <s v="Abhishek Pathak"/>
    <s v="Baldev Vanecha"/>
    <s v="Axis Bank"/>
    <s v="Top Up"/>
    <s v="Disbursed"/>
    <n v="2379876"/>
    <n v="58839"/>
    <n v="60"/>
    <n v="0.1676"/>
    <n v="17850"/>
    <n v="6250"/>
    <n v="590"/>
    <n v="950"/>
    <m/>
    <m/>
    <n v="2379876"/>
    <m/>
    <m/>
    <m/>
    <m/>
    <m/>
    <n v="4.4999999999999998E-2"/>
    <n v="107094.42"/>
    <n v="0"/>
    <n v="107094.42"/>
    <m/>
    <m/>
    <n v="3.7499999999999999E-2"/>
    <n v="89245.349999999991"/>
    <n v="0.05"/>
    <n v="4462.2674999999999"/>
    <m/>
    <m/>
    <n v="84783.08249999999"/>
    <m/>
    <n v="84783.08249999999"/>
    <n v="17849.070000000007"/>
    <m/>
    <m/>
    <m/>
    <m/>
    <m/>
  </r>
  <r>
    <n v="189"/>
    <d v="2022-12-01T00:00:00"/>
    <d v="2022-12-06T00:00:00"/>
    <x v="60"/>
    <x v="60"/>
    <s v="Bhavesh Duseja"/>
    <s v="Surat"/>
    <s v="Abhishek Pathak"/>
    <s v="Jayesh Shekhda"/>
    <s v="Yes Bank"/>
    <s v="BT Top up"/>
    <s v="Disbursed"/>
    <n v="1143343"/>
    <n v="27507"/>
    <n v="60"/>
    <n v="0.15509999999999999"/>
    <n v="5900"/>
    <n v="3283"/>
    <n v="1180"/>
    <m/>
    <m/>
    <n v="21966"/>
    <n v="1109835"/>
    <m/>
    <m/>
    <m/>
    <m/>
    <m/>
    <n v="4.7500000000000001E-2"/>
    <n v="54308.792500000003"/>
    <n v="0.09"/>
    <n v="49824.58027522936"/>
    <m/>
    <m/>
    <n v="3.5000000000000003E-2"/>
    <n v="40017.005000000005"/>
    <n v="0.05"/>
    <n v="2000.8502500000004"/>
    <m/>
    <m/>
    <n v="38016.154750000002"/>
    <m/>
    <n v="38016.154750000002"/>
    <n v="9807.5752752293556"/>
    <m/>
    <m/>
    <m/>
    <m/>
    <m/>
  </r>
  <r>
    <n v="190"/>
    <d v="2022-11-01T00:00:00"/>
    <d v="2022-11-25T00:00:00"/>
    <x v="64"/>
    <x v="64"/>
    <s v="Shaikh Sajid"/>
    <s v="Vadodara"/>
    <s v="Abhishek Pathak"/>
    <s v="Vasim"/>
    <s v="HDFC Bank"/>
    <s v="Purchase"/>
    <s v="Disbursed"/>
    <n v="515000"/>
    <n v="21980"/>
    <n v="27"/>
    <n v="0.125"/>
    <n v="4130"/>
    <n v="1888"/>
    <n v="590"/>
    <n v="1534"/>
    <m/>
    <m/>
    <n v="490800"/>
    <m/>
    <m/>
    <m/>
    <m/>
    <m/>
    <n v="3.7499999999999999E-2"/>
    <n v="19312.5"/>
    <n v="0.09"/>
    <n v="17717.889908256879"/>
    <m/>
    <m/>
    <n v="2.5000000000000001E-2"/>
    <n v="12875"/>
    <n v="0.05"/>
    <n v="643.75"/>
    <m/>
    <m/>
    <n v="12231.25"/>
    <m/>
    <n v="12231.25"/>
    <n v="4842.8899082568787"/>
    <m/>
    <m/>
    <m/>
    <m/>
    <m/>
  </r>
  <r>
    <n v="191"/>
    <d v="2022-12-01T00:00:00"/>
    <d v="2022-12-07T00:00:00"/>
    <x v="63"/>
    <x v="63"/>
    <s v="Jitendra Mangroliya"/>
    <s v="Surat"/>
    <s v="Abhishek Pathak"/>
    <s v="Baldev Vanecha"/>
    <s v="IDFC Bank"/>
    <s v="Purchase"/>
    <s v="Disbursed"/>
    <n v="267131"/>
    <n v="7667"/>
    <n v="44"/>
    <n v="0.13009999999999999"/>
    <n v="4007"/>
    <n v="1224"/>
    <n v="600"/>
    <m/>
    <m/>
    <m/>
    <n v="255004"/>
    <m/>
    <m/>
    <m/>
    <m/>
    <m/>
    <n v="2.5000000000000001E-2"/>
    <n v="6678.2750000000005"/>
    <n v="0.18"/>
    <n v="5659.5550847457635"/>
    <m/>
    <m/>
    <n v="0.02"/>
    <n v="5342.62"/>
    <n v="0.05"/>
    <n v="267.13100000000003"/>
    <m/>
    <m/>
    <n v="5075.4889999999996"/>
    <m/>
    <n v="5075.4889999999996"/>
    <n v="316.93508474576356"/>
    <m/>
    <m/>
    <m/>
    <m/>
    <m/>
  </r>
  <r>
    <n v="192"/>
    <d v="2022-12-01T00:00:00"/>
    <d v="2022-12-07T00:00:00"/>
    <x v="65"/>
    <x v="65"/>
    <s v="Nasir Hussain"/>
    <s v="Surat"/>
    <s v="Abhishek Pathak"/>
    <s v="Baldev Vanecha"/>
    <s v="HDFC Bank"/>
    <s v="Top Up"/>
    <s v="Disbursed"/>
    <n v="777998"/>
    <n v="18305"/>
    <n v="60"/>
    <n v="0.14499999999999999"/>
    <n v="4130"/>
    <n v="2545"/>
    <n v="590"/>
    <n v="767"/>
    <m/>
    <m/>
    <n v="763148"/>
    <m/>
    <m/>
    <m/>
    <m/>
    <m/>
    <n v="4.2500000000000003E-2"/>
    <n v="33064.915000000001"/>
    <n v="0.09"/>
    <n v="30334.784403669724"/>
    <m/>
    <m/>
    <n v="0.03"/>
    <n v="23339.94"/>
    <n v="0.05"/>
    <n v="1166.9970000000001"/>
    <m/>
    <m/>
    <n v="22172.942999999999"/>
    <m/>
    <n v="22172.942999999999"/>
    <n v="6994.8444036697256"/>
    <m/>
    <m/>
    <m/>
    <m/>
    <m/>
  </r>
  <r>
    <n v="193"/>
    <d v="2022-12-01T00:00:00"/>
    <d v="2022-12-08T00:00:00"/>
    <x v="63"/>
    <x v="63"/>
    <s v="Patel Hasmukh Bhai"/>
    <s v="Surat"/>
    <s v="Abhishek Pathak"/>
    <s v="Baldev Vanecha"/>
    <s v="IDFC Bank"/>
    <s v="Purchase"/>
    <s v="Disbursed"/>
    <n v="429795"/>
    <n v="15051"/>
    <n v="36"/>
    <n v="0.15509999999999999"/>
    <n v="4354"/>
    <n v="1708"/>
    <n v="600"/>
    <m/>
    <m/>
    <m/>
    <n v="412838"/>
    <m/>
    <m/>
    <m/>
    <m/>
    <m/>
    <n v="4.4999999999999998E-2"/>
    <n v="19340.774999999998"/>
    <n v="0.18"/>
    <n v="16390.487288135591"/>
    <m/>
    <m/>
    <n v="3.2500000000000001E-2"/>
    <n v="13968.3375"/>
    <n v="0.05"/>
    <n v="698.416875"/>
    <m/>
    <m/>
    <n v="13269.920624999999"/>
    <m/>
    <n v="13269.920624999999"/>
    <n v="2422.1497881355917"/>
    <m/>
    <m/>
    <m/>
    <m/>
    <m/>
  </r>
  <r>
    <n v="194"/>
    <d v="2022-12-01T00:00:00"/>
    <d v="2022-12-08T00:00:00"/>
    <x v="66"/>
    <x v="66"/>
    <s v="Jayesh Rank"/>
    <s v="Surat"/>
    <s v="Abhishek Pathak"/>
    <s v="Hitesh Goswami"/>
    <s v="TATA Capital"/>
    <s v="Purchase"/>
    <s v="Disbursed"/>
    <n v="601373"/>
    <n v="14005"/>
    <n v="59"/>
    <n v="0.1351"/>
    <n v="6000"/>
    <n v="2110"/>
    <n v="885"/>
    <m/>
    <m/>
    <n v="15373"/>
    <n v="576415"/>
    <m/>
    <m/>
    <m/>
    <m/>
    <m/>
    <n v="4.4999999999999998E-2"/>
    <n v="27061.785"/>
    <n v="0.09"/>
    <n v="24827.325688073393"/>
    <m/>
    <m/>
    <n v="3.2500000000000001E-2"/>
    <n v="19544.622500000001"/>
    <n v="0.05"/>
    <n v="977.23112500000013"/>
    <m/>
    <m/>
    <n v="18567.391375000003"/>
    <m/>
    <n v="18567.391375000003"/>
    <n v="5282.7031880733921"/>
    <m/>
    <m/>
    <m/>
    <m/>
    <m/>
  </r>
  <r>
    <n v="195"/>
    <d v="2022-12-01T00:00:00"/>
    <d v="2022-12-08T00:00:00"/>
    <x v="63"/>
    <x v="63"/>
    <s v="Ranjanadevi"/>
    <s v="Surat"/>
    <s v="Abhishek Pathak"/>
    <s v="Baldev Vanecha"/>
    <s v="Axis Bank"/>
    <s v="Purchase"/>
    <s v="Disbursed"/>
    <n v="519143"/>
    <n v="12341"/>
    <n v="60"/>
    <n v="0.1585"/>
    <n v="8220"/>
    <m/>
    <m/>
    <m/>
    <m/>
    <m/>
    <n v="473284"/>
    <m/>
    <m/>
    <m/>
    <m/>
    <m/>
    <n v="4.4999999999999998E-2"/>
    <n v="23361.434999999998"/>
    <n v="0"/>
    <n v="23361.434999999998"/>
    <m/>
    <m/>
    <n v="0.04"/>
    <n v="20765.72"/>
    <n v="0.05"/>
    <n v="1038.2860000000001"/>
    <m/>
    <m/>
    <n v="19727.434000000001"/>
    <m/>
    <n v="19727.434000000001"/>
    <n v="2595.7149999999965"/>
    <m/>
    <m/>
    <m/>
    <m/>
    <m/>
  </r>
  <r>
    <n v="196"/>
    <d v="2022-12-01T00:00:00"/>
    <d v="2022-12-09T00:00:00"/>
    <x v="64"/>
    <x v="64"/>
    <s v="Hiren Panchal"/>
    <s v="Vadodara"/>
    <s v="Abhishek Pathak"/>
    <s v="Vasim"/>
    <s v="HDFC Bank"/>
    <s v="Purchase"/>
    <s v="Disbursed"/>
    <n v="580998"/>
    <n v="13368"/>
    <n v="60"/>
    <n v="0.13500000000000001"/>
    <n v="2360"/>
    <n v="2052"/>
    <n v="590"/>
    <n v="767"/>
    <m/>
    <n v="7998"/>
    <n v="17751"/>
    <m/>
    <m/>
    <m/>
    <m/>
    <m/>
    <n v="4.2500000000000003E-2"/>
    <n v="24692.415000000001"/>
    <n v="0.09"/>
    <n v="22653.591743119265"/>
    <m/>
    <m/>
    <n v="3.5000000000000003E-2"/>
    <n v="20334.93"/>
    <n v="0.05"/>
    <n v="1016.7465000000001"/>
    <m/>
    <m/>
    <n v="19318.183499999999"/>
    <m/>
    <n v="19318.183499999999"/>
    <n v="2318.6617431192644"/>
    <m/>
    <m/>
    <m/>
    <m/>
    <m/>
  </r>
  <r>
    <n v="197"/>
    <d v="2022-12-01T00:00:00"/>
    <d v="2022-12-10T00:00:00"/>
    <x v="67"/>
    <x v="67"/>
    <s v="Arun Gilitwala"/>
    <s v="Surat"/>
    <s v="Abhishek Pathak"/>
    <s v="Hitesh Goswami"/>
    <s v="AU Finance"/>
    <s v="Refinance"/>
    <s v="Disbursed"/>
    <n v="652723"/>
    <n v="18502"/>
    <n v="48"/>
    <n v="0.16009999999999999"/>
    <n v="8472"/>
    <n v="2040"/>
    <m/>
    <m/>
    <m/>
    <n v="2723"/>
    <n v="636895"/>
    <m/>
    <m/>
    <m/>
    <m/>
    <m/>
    <n v="4.2500000000000003E-2"/>
    <n v="27740.727500000001"/>
    <n v="0.18"/>
    <n v="23509.091101694918"/>
    <m/>
    <m/>
    <n v="2.2499999999999999E-2"/>
    <n v="14686.2675"/>
    <n v="0.05"/>
    <n v="734.31337500000006"/>
    <m/>
    <m/>
    <n v="13951.954125"/>
    <m/>
    <n v="13951.954125"/>
    <n v="8822.8236016949177"/>
    <m/>
    <m/>
    <m/>
    <m/>
    <m/>
  </r>
  <r>
    <n v="198"/>
    <d v="2022-12-01T00:00:00"/>
    <d v="2022-12-10T00:00:00"/>
    <x v="60"/>
    <x v="60"/>
    <s v="Sadruddin Shaikh"/>
    <s v="Surat"/>
    <s v="Abhishek Pathak"/>
    <s v="Jayesh Shekhda"/>
    <s v="HDFC Bank"/>
    <s v="BT Top up"/>
    <s v="Disbursed"/>
    <n v="1802000"/>
    <n v="41010"/>
    <n v="60"/>
    <n v="0.13009999999999999"/>
    <n v="5900"/>
    <n v="5125"/>
    <n v="590"/>
    <n v="767"/>
    <m/>
    <m/>
    <n v="1789028"/>
    <m/>
    <m/>
    <m/>
    <m/>
    <m/>
    <n v="4.2500000000000003E-2"/>
    <n v="76585"/>
    <n v="0.09"/>
    <n v="70261.46788990825"/>
    <m/>
    <m/>
    <n v="0.04"/>
    <n v="72080"/>
    <n v="0.05"/>
    <n v="3604"/>
    <m/>
    <n v="0"/>
    <n v="68476"/>
    <n v="50000"/>
    <n v="18476"/>
    <n v="-1818.5321100917499"/>
    <m/>
    <m/>
    <m/>
    <m/>
    <m/>
  </r>
  <r>
    <n v="199"/>
    <d v="2022-11-01T00:00:00"/>
    <d v="2022-11-28T00:00:00"/>
    <x v="60"/>
    <x v="60"/>
    <s v="Shashikant Deoker"/>
    <s v="Surat"/>
    <s v="Abhishek Pathak"/>
    <s v="Jayesh Shekhda"/>
    <s v="HDFC Bank"/>
    <s v="BT Top up"/>
    <s v="Disbursed"/>
    <n v="857857"/>
    <n v="20077"/>
    <n v="60"/>
    <n v="0.14249999999999999"/>
    <n v="4130"/>
    <n v="2745"/>
    <n v="590"/>
    <n v="767"/>
    <m/>
    <m/>
    <n v="841178"/>
    <m/>
    <m/>
    <m/>
    <m/>
    <m/>
    <n v="4.2500000000000003E-2"/>
    <n v="36458.922500000001"/>
    <n v="0.09"/>
    <n v="33448.552752293574"/>
    <m/>
    <m/>
    <n v="0.04"/>
    <n v="34314.28"/>
    <n v="0.05"/>
    <n v="1715.7139999999999"/>
    <m/>
    <m/>
    <n v="32598.565999999999"/>
    <m/>
    <n v="32598.565999999999"/>
    <n v="-865.72724770642526"/>
    <m/>
    <m/>
    <m/>
    <m/>
    <m/>
  </r>
  <r>
    <n v="200"/>
    <d v="2022-12-01T00:00:00"/>
    <d v="2022-12-12T00:00:00"/>
    <x v="64"/>
    <x v="64"/>
    <s v="Parmar Dilipkumar"/>
    <s v="Vadodara"/>
    <s v="Abhishek Pathak"/>
    <s v="Vasim"/>
    <s v="Yes Bank"/>
    <s v="BT Top up"/>
    <s v="Disbursed"/>
    <n v="901038"/>
    <n v="21679"/>
    <n v="60"/>
    <n v="0.15509999999999999"/>
    <n v="5900"/>
    <n v="2678"/>
    <n v="885"/>
    <n v="1180"/>
    <m/>
    <m/>
    <n v="873086"/>
    <m/>
    <m/>
    <m/>
    <m/>
    <m/>
    <n v="4.7500000000000001E-2"/>
    <n v="42799.305"/>
    <n v="0.09"/>
    <n v="39265.417431192654"/>
    <m/>
    <m/>
    <n v="3.2500000000000001E-2"/>
    <n v="29283.735000000001"/>
    <n v="0.05"/>
    <n v="1464.1867500000001"/>
    <m/>
    <m/>
    <n v="27819.54825"/>
    <m/>
    <n v="27819.54825"/>
    <n v="9981.6824311926539"/>
    <m/>
    <m/>
    <m/>
    <m/>
    <m/>
  </r>
  <r>
    <n v="201"/>
    <d v="2022-12-01T00:00:00"/>
    <d v="2022-12-12T00:00:00"/>
    <x v="62"/>
    <x v="62"/>
    <s v="Rayan Parikh"/>
    <s v="Surat"/>
    <s v="Abhishek Pathak"/>
    <s v="Hitesh Goswami"/>
    <s v="Yes Bank"/>
    <s v="Purchase"/>
    <s v="Disbursed"/>
    <n v="213630"/>
    <n v="5140"/>
    <n v="60"/>
    <n v="0.15509999999999999"/>
    <n v="2360"/>
    <n v="960"/>
    <n v="885"/>
    <n v="1180"/>
    <m/>
    <m/>
    <n v="204617"/>
    <m/>
    <m/>
    <m/>
    <m/>
    <m/>
    <n v="4.7500000000000001E-2"/>
    <n v="10147.424999999999"/>
    <n v="0.09"/>
    <n v="9309.5642201834853"/>
    <m/>
    <m/>
    <n v="3.5000000000000003E-2"/>
    <n v="7477.0500000000011"/>
    <n v="0.05"/>
    <n v="373.85250000000008"/>
    <m/>
    <m/>
    <n v="7103.1975000000011"/>
    <m/>
    <n v="7103.1975000000011"/>
    <n v="1832.5142201834842"/>
    <m/>
    <m/>
    <m/>
    <m/>
    <m/>
  </r>
  <r>
    <n v="202"/>
    <d v="2022-12-01T00:00:00"/>
    <d v="2022-12-12T00:00:00"/>
    <x v="67"/>
    <x v="67"/>
    <s v="Manish Vani"/>
    <s v="Surat"/>
    <s v="Abhishek Pathak"/>
    <s v="Hitesh Goswami"/>
    <s v="Axis Bank"/>
    <s v="Refinance  "/>
    <s v="Disbursed"/>
    <n v="550989"/>
    <n v="18586"/>
    <n v="37"/>
    <n v="0.14610000000000001"/>
    <n v="5510"/>
    <n v="1677"/>
    <n v="590"/>
    <n v="950"/>
    <m/>
    <m/>
    <n v="550989"/>
    <m/>
    <m/>
    <m/>
    <m/>
    <m/>
    <n v="0.04"/>
    <n v="22039.56"/>
    <n v="0"/>
    <n v="22039.56"/>
    <m/>
    <m/>
    <n v="3.7499999999999999E-2"/>
    <n v="20662.087499999998"/>
    <n v="0.05"/>
    <n v="1033.1043749999999"/>
    <m/>
    <m/>
    <n v="19628.983124999999"/>
    <m/>
    <n v="19628.983124999999"/>
    <n v="1377.4725000000035"/>
    <m/>
    <m/>
    <m/>
    <m/>
    <m/>
  </r>
  <r>
    <n v="203"/>
    <d v="2022-12-01T00:00:00"/>
    <d v="2022-12-12T00:00:00"/>
    <x v="68"/>
    <x v="68"/>
    <s v="Ankush Rathod"/>
    <s v="Surat"/>
    <s v="Abhishek Pathak"/>
    <s v="Baldev Vanecha"/>
    <s v="Kotak"/>
    <s v="Purchase"/>
    <s v="Disbursed"/>
    <n v="472470"/>
    <n v="12210"/>
    <n v="54"/>
    <n v="0.155"/>
    <n v="6600"/>
    <m/>
    <m/>
    <m/>
    <m/>
    <m/>
    <n v="457400"/>
    <m/>
    <m/>
    <m/>
    <m/>
    <m/>
    <n v="0.05"/>
    <n v="23623.5"/>
    <n v="0.18"/>
    <n v="20019.91525423729"/>
    <m/>
    <m/>
    <n v="0.03"/>
    <n v="14174.1"/>
    <n v="0.05"/>
    <n v="708.70500000000004"/>
    <m/>
    <m/>
    <n v="13465.395"/>
    <m/>
    <n v="13465.395"/>
    <n v="5845.81525423729"/>
    <m/>
    <m/>
    <m/>
    <m/>
    <m/>
  </r>
  <r>
    <n v="204"/>
    <d v="2022-12-01T00:00:00"/>
    <d v="2022-12-12T00:00:00"/>
    <x v="67"/>
    <x v="67"/>
    <s v="Naresh Patel"/>
    <s v="Surat"/>
    <s v="Abhishek Pathak"/>
    <s v="Hitesh Goswami"/>
    <s v="HDFC Bank"/>
    <s v="Refinance"/>
    <s v="Disbursed"/>
    <n v="556496"/>
    <n v="15071"/>
    <n v="48"/>
    <n v="0.1351"/>
    <n v="4130"/>
    <n v="1991"/>
    <n v="590"/>
    <n v="767"/>
    <m/>
    <m/>
    <n v="541932"/>
    <m/>
    <m/>
    <m/>
    <m/>
    <m/>
    <n v="4.2500000000000003E-2"/>
    <n v="23651.08"/>
    <n v="0.09"/>
    <n v="21698.238532110092"/>
    <m/>
    <m/>
    <n v="3.7499999999999999E-2"/>
    <n v="20868.599999999999"/>
    <n v="0.05"/>
    <n v="1043.43"/>
    <m/>
    <m/>
    <n v="19825.169999999998"/>
    <m/>
    <n v="19825.169999999998"/>
    <n v="829.63853211009337"/>
    <m/>
    <m/>
    <m/>
    <m/>
    <m/>
  </r>
  <r>
    <n v="205"/>
    <d v="2022-12-01T00:00:00"/>
    <d v="2022-12-13T00:00:00"/>
    <x v="60"/>
    <x v="60"/>
    <s v="Kishor Saini"/>
    <s v="Surat"/>
    <s v="Abhishek Pathak"/>
    <s v="Jayesh Shekhda"/>
    <s v="TATA Capital"/>
    <s v="BT Top up"/>
    <s v="Disbursed"/>
    <n v="1815344"/>
    <n v="43665"/>
    <n v="60"/>
    <n v="0.155"/>
    <n v="12710"/>
    <n v="5150"/>
    <n v="1770"/>
    <m/>
    <m/>
    <m/>
    <n v="1749780"/>
    <m/>
    <m/>
    <m/>
    <m/>
    <m/>
    <n v="4.4999999999999998E-2"/>
    <n v="81690.48"/>
    <n v="0.09"/>
    <n v="74945.394495412838"/>
    <m/>
    <m/>
    <n v="3.5000000000000003E-2"/>
    <n v="63537.040000000008"/>
    <n v="0.05"/>
    <n v="3176.8520000000008"/>
    <m/>
    <n v="0"/>
    <n v="60360.188000000009"/>
    <n v="50000"/>
    <n v="10360.188000000009"/>
    <n v="11408.35449541283"/>
    <m/>
    <m/>
    <m/>
    <m/>
    <m/>
  </r>
  <r>
    <n v="206"/>
    <d v="2022-11-01T00:00:00"/>
    <d v="2022-11-29T00:00:00"/>
    <x v="69"/>
    <x v="69"/>
    <s v="Ajay Chitkara"/>
    <s v="Surat"/>
    <s v="Abhishek Pathak"/>
    <s v="Hitesh Goswami"/>
    <s v="Bajaj"/>
    <s v="Purchase"/>
    <s v="Disbursed"/>
    <n v="528512"/>
    <n v="13111"/>
    <n v="56"/>
    <n v="0.14749999999999999"/>
    <n v="6164"/>
    <n v="2000"/>
    <m/>
    <n v="2360"/>
    <m/>
    <n v="9988"/>
    <n v="508000"/>
    <m/>
    <m/>
    <m/>
    <m/>
    <m/>
    <n v="0.04"/>
    <n v="21140.48"/>
    <n v="0.18"/>
    <n v="17915.661016949154"/>
    <m/>
    <m/>
    <n v="3.2500000000000001E-2"/>
    <n v="17176.64"/>
    <n v="0.05"/>
    <n v="858.83199999999999"/>
    <m/>
    <m/>
    <n v="16317.807999999999"/>
    <m/>
    <n v="16317.807999999999"/>
    <n v="739.02101694915473"/>
    <m/>
    <m/>
    <m/>
    <m/>
    <m/>
  </r>
  <r>
    <n v="207"/>
    <d v="2022-12-01T00:00:00"/>
    <d v="2022-12-14T00:00:00"/>
    <x v="69"/>
    <x v="69"/>
    <s v="Sanjay Mashruwala"/>
    <s v="Surat"/>
    <s v="Abhishek Pathak"/>
    <s v="Hitesh Goswami"/>
    <s v="HDFC Bank"/>
    <s v="BT Top up"/>
    <s v="Disbursed"/>
    <n v="823293"/>
    <n v="23420"/>
    <n v="45"/>
    <n v="0.1351"/>
    <n v="4130"/>
    <n v="2658"/>
    <n v="590"/>
    <n v="767"/>
    <m/>
    <m/>
    <n v="343759"/>
    <m/>
    <m/>
    <m/>
    <m/>
    <m/>
    <n v="4.2500000000000003E-2"/>
    <n v="34989.952499999999"/>
    <n v="0.09"/>
    <n v="32100.873853211007"/>
    <m/>
    <m/>
    <n v="0.04"/>
    <n v="32931.72"/>
    <n v="0.05"/>
    <n v="1646.5860000000002"/>
    <m/>
    <m/>
    <n v="31285.134000000002"/>
    <m/>
    <n v="31285.134000000002"/>
    <n v="-830.84614678899379"/>
    <m/>
    <m/>
    <m/>
    <m/>
    <m/>
  </r>
  <r>
    <n v="208"/>
    <d v="2022-12-01T00:00:00"/>
    <d v="2022-12-14T00:00:00"/>
    <x v="67"/>
    <x v="67"/>
    <s v="Kaushik Hirpara"/>
    <s v="Surat"/>
    <s v="Abhishek Pathak"/>
    <s v="Hitesh Goswami"/>
    <s v="TATA Capital"/>
    <s v="Purchase"/>
    <s v="Disbursed"/>
    <n v="1000858"/>
    <n v="55817"/>
    <n v="20"/>
    <n v="0.12759999999999999"/>
    <m/>
    <m/>
    <m/>
    <m/>
    <m/>
    <m/>
    <n v="983405"/>
    <m/>
    <m/>
    <m/>
    <m/>
    <m/>
    <n v="2.75E-2"/>
    <n v="27523.595000000001"/>
    <n v="0.09"/>
    <n v="25251.004587155963"/>
    <m/>
    <m/>
    <n v="0.02"/>
    <n v="20017.16"/>
    <n v="0.05"/>
    <n v="1000.8580000000001"/>
    <m/>
    <m/>
    <n v="19016.302"/>
    <m/>
    <n v="19016.302"/>
    <n v="5233.8445871559634"/>
    <m/>
    <m/>
    <m/>
    <m/>
    <m/>
  </r>
  <r>
    <n v="209"/>
    <d v="2022-12-01T00:00:00"/>
    <d v="2022-12-14T00:00:00"/>
    <x v="63"/>
    <x v="63"/>
    <s v="Sanjay Bhai"/>
    <s v="Surat"/>
    <s v="Abhishek Pathak"/>
    <s v="Baldev Vanecha"/>
    <s v="TATA Capital"/>
    <s v="Top Up"/>
    <s v="Disbursed"/>
    <n v="967228"/>
    <n v="23398"/>
    <n v="60"/>
    <n v="0.15759999999999999"/>
    <n v="6800"/>
    <n v="3100"/>
    <n v="885"/>
    <m/>
    <m/>
    <n v="13228"/>
    <n v="942625"/>
    <m/>
    <m/>
    <m/>
    <m/>
    <m/>
    <n v="4.4999999999999998E-2"/>
    <n v="43525.259999999995"/>
    <n v="0.09"/>
    <n v="39931.431192660544"/>
    <m/>
    <m/>
    <n v="3.5000000000000003E-2"/>
    <n v="33852.980000000003"/>
    <n v="0.05"/>
    <n v="1692.6490000000003"/>
    <m/>
    <m/>
    <n v="32160.331000000002"/>
    <m/>
    <n v="32160.331000000002"/>
    <n v="6078.451192660541"/>
    <m/>
    <m/>
    <m/>
    <m/>
    <m/>
  </r>
  <r>
    <n v="210"/>
    <d v="2022-12-01T00:00:00"/>
    <d v="2022-12-14T00:00:00"/>
    <x v="60"/>
    <x v="60"/>
    <s v="Jigar Bhai Patel"/>
    <s v="Surat"/>
    <s v="Abhishek Pathak"/>
    <s v="Jayesh Shekhda"/>
    <s v="Yes Bank"/>
    <s v="BT Top up"/>
    <s v="Disbursed"/>
    <n v="1196877"/>
    <n v="28800"/>
    <n v="60"/>
    <n v="0.15509999999999999"/>
    <n v="7080"/>
    <n v="3417"/>
    <n v="1180"/>
    <n v="1179"/>
    <m/>
    <n v="13544"/>
    <n v="1170477"/>
    <m/>
    <m/>
    <m/>
    <m/>
    <m/>
    <n v="4.7500000000000001E-2"/>
    <n v="56851.657500000001"/>
    <n v="0.09"/>
    <n v="52157.483944954125"/>
    <m/>
    <m/>
    <n v="3.5000000000000003E-2"/>
    <n v="41890.695000000007"/>
    <n v="0.05"/>
    <n v="2094.5347500000003"/>
    <m/>
    <m/>
    <n v="39796.160250000008"/>
    <m/>
    <n v="39796.160250000008"/>
    <n v="10266.788944954118"/>
    <m/>
    <m/>
    <m/>
    <m/>
    <m/>
  </r>
  <r>
    <n v="211"/>
    <d v="2022-12-01T00:00:00"/>
    <d v="2022-12-14T00:00:00"/>
    <x v="64"/>
    <x v="64"/>
    <s v="Patel Dhara"/>
    <s v="Vadodara"/>
    <s v="Abhishek Pathak"/>
    <s v="Vasim"/>
    <s v="Axis Bank"/>
    <s v="Purchase"/>
    <s v="Disbursed"/>
    <n v="185324"/>
    <n v="6479"/>
    <n v="36"/>
    <n v="0.15509999999999999"/>
    <n v="3440"/>
    <n v="1000"/>
    <m/>
    <m/>
    <m/>
    <m/>
    <n v="181884"/>
    <m/>
    <m/>
    <m/>
    <m/>
    <m/>
    <n v="0.04"/>
    <n v="7412.96"/>
    <n v="0"/>
    <n v="7412.96"/>
    <m/>
    <m/>
    <n v="0.04"/>
    <n v="7412.96"/>
    <n v="0.05"/>
    <n v="370.64800000000002"/>
    <m/>
    <m/>
    <n v="7042.3119999999999"/>
    <m/>
    <n v="7042.3119999999999"/>
    <n v="0"/>
    <m/>
    <m/>
    <m/>
    <m/>
    <m/>
  </r>
  <r>
    <n v="212"/>
    <d v="2022-12-01T00:00:00"/>
    <d v="2022-12-15T00:00:00"/>
    <x v="63"/>
    <x v="63"/>
    <s v="Gazala Asgar"/>
    <s v="Surat"/>
    <s v="Abhishek Pathak"/>
    <s v="Baldev Vanecha"/>
    <s v="TATA Capital"/>
    <s v="Top Up"/>
    <s v="Disbursed"/>
    <n v="1020532"/>
    <n v="24687"/>
    <n v="60"/>
    <n v="0.15759999999999999"/>
    <n v="7200"/>
    <n v="3200"/>
    <n v="885"/>
    <m/>
    <m/>
    <n v="7682"/>
    <n v="988125"/>
    <m/>
    <m/>
    <m/>
    <m/>
    <m/>
    <n v="4.4999999999999998E-2"/>
    <n v="45923.939999999995"/>
    <n v="0.09"/>
    <n v="42132.055045871552"/>
    <m/>
    <m/>
    <n v="3.5000000000000003E-2"/>
    <n v="35718.620000000003"/>
    <n v="0.05"/>
    <n v="1785.9310000000003"/>
    <m/>
    <m/>
    <n v="33932.689000000006"/>
    <m/>
    <n v="33932.689000000006"/>
    <n v="6413.4350458715489"/>
    <m/>
    <m/>
    <m/>
    <m/>
    <m/>
  </r>
  <r>
    <n v="213"/>
    <d v="2022-12-01T00:00:00"/>
    <d v="2022-12-15T00:00:00"/>
    <x v="60"/>
    <x v="60"/>
    <s v="Keyur Patel"/>
    <s v="Surat"/>
    <s v="Abhishek Pathak"/>
    <s v="Jayesh Shekhda"/>
    <s v="Yes Bank"/>
    <s v="Purchase"/>
    <s v="Disbursed"/>
    <n v="1033300"/>
    <n v="24860"/>
    <n v="60"/>
    <n v="0.15509999999999999"/>
    <n v="12447"/>
    <n v="3008"/>
    <n v="1180"/>
    <n v="1179"/>
    <m/>
    <m/>
    <n v="1007553"/>
    <m/>
    <m/>
    <m/>
    <m/>
    <m/>
    <n v="4.7500000000000001E-2"/>
    <n v="49081.75"/>
    <n v="0.09"/>
    <n v="45029.128440366971"/>
    <m/>
    <m/>
    <n v="3.5000000000000003E-2"/>
    <n v="36165.5"/>
    <n v="0.05"/>
    <n v="1808.2750000000001"/>
    <m/>
    <m/>
    <n v="34357.224999999999"/>
    <m/>
    <n v="34357.224999999999"/>
    <n v="8863.6284403669706"/>
    <m/>
    <m/>
    <m/>
    <m/>
    <m/>
  </r>
  <r>
    <n v="214"/>
    <d v="2022-12-01T00:00:00"/>
    <d v="2022-12-15T00:00:00"/>
    <x v="60"/>
    <x v="60"/>
    <s v="Jitesh Bhai Ahir"/>
    <s v="Surat"/>
    <s v="Abhishek Pathak"/>
    <s v="Jayesh Shekhda"/>
    <s v="Yes Bank"/>
    <s v="BT Top up"/>
    <s v="Disbursed"/>
    <n v="467791"/>
    <n v="11520"/>
    <n v="60"/>
    <n v="0.1651"/>
    <n v="9178"/>
    <n v="1594"/>
    <n v="885"/>
    <n v="1179"/>
    <m/>
    <m/>
    <n v="453319"/>
    <m/>
    <m/>
    <m/>
    <m/>
    <m/>
    <n v="4.7500000000000001E-2"/>
    <n v="22220.072500000002"/>
    <n v="0.09"/>
    <n v="20385.387614678901"/>
    <m/>
    <m/>
    <n v="3.5000000000000003E-2"/>
    <n v="16372.685000000001"/>
    <n v="0.05"/>
    <n v="818.63425000000007"/>
    <m/>
    <m/>
    <n v="15554.050750000002"/>
    <m/>
    <n v="15554.050750000002"/>
    <n v="4012.7026146788994"/>
    <m/>
    <m/>
    <m/>
    <m/>
    <m/>
  </r>
  <r>
    <n v="215"/>
    <d v="2022-12-01T00:00:00"/>
    <d v="2022-12-15T00:00:00"/>
    <x v="67"/>
    <x v="67"/>
    <s v="Ronak Gondaliya"/>
    <s v="Surat"/>
    <s v="Abhishek Pathak"/>
    <s v="Hitesh Goswami"/>
    <s v="Yes Bank"/>
    <s v="Purchase"/>
    <s v="Disbursed"/>
    <n v="378986"/>
    <n v="8722"/>
    <n v="60"/>
    <n v="0.1351"/>
    <n v="3800"/>
    <m/>
    <m/>
    <n v="1179"/>
    <m/>
    <m/>
    <n v="365080"/>
    <m/>
    <m/>
    <m/>
    <m/>
    <m/>
    <n v="3.7499999999999999E-2"/>
    <n v="14211.975"/>
    <n v="0.09"/>
    <n v="13038.509174311926"/>
    <m/>
    <m/>
    <n v="0.03"/>
    <n v="11369.58"/>
    <n v="0.05"/>
    <n v="568.47900000000004"/>
    <m/>
    <m/>
    <n v="10801.101000000001"/>
    <m/>
    <n v="10801.101000000001"/>
    <n v="1668.9291743119265"/>
    <m/>
    <m/>
    <m/>
    <m/>
    <m/>
  </r>
  <r>
    <n v="216"/>
    <d v="2022-11-01T00:00:00"/>
    <d v="2022-11-18T00:00:00"/>
    <x v="69"/>
    <x v="69"/>
    <s v="Sajan Bharwad"/>
    <s v="Surat"/>
    <s v="Abhishek Pathak"/>
    <s v="Hitesh Goswami"/>
    <s v="TATA Capital"/>
    <s v="BT Top up"/>
    <s v="Disbursed"/>
    <n v="1222642"/>
    <n v="31754"/>
    <n v="54"/>
    <n v="0.15759999999999999"/>
    <m/>
    <m/>
    <m/>
    <m/>
    <m/>
    <m/>
    <n v="1185825"/>
    <m/>
    <m/>
    <m/>
    <m/>
    <m/>
    <n v="4.4999999999999998E-2"/>
    <n v="55018.89"/>
    <n v="0.09"/>
    <n v="50476.045871559632"/>
    <m/>
    <m/>
    <n v="3.5000000000000003E-2"/>
    <n v="42792.47"/>
    <n v="0.05"/>
    <n v="2139.6235000000001"/>
    <m/>
    <m/>
    <n v="40652.8465"/>
    <m/>
    <n v="40652.8465"/>
    <n v="7683.5758715596312"/>
    <m/>
    <m/>
    <m/>
    <m/>
    <m/>
  </r>
  <r>
    <n v="217"/>
    <d v="2022-12-01T00:00:00"/>
    <d v="2022-12-15T00:00:00"/>
    <x v="64"/>
    <x v="64"/>
    <s v="Mansuri Imran"/>
    <s v="Vadodara"/>
    <s v="Abhishek Pathak"/>
    <s v="Vasim"/>
    <s v="HDFC Bank"/>
    <s v="Refinance"/>
    <s v="Disbursed"/>
    <n v="345024"/>
    <n v="11834"/>
    <n v="36"/>
    <n v="0.14249999999999999"/>
    <m/>
    <m/>
    <m/>
    <m/>
    <m/>
    <m/>
    <n v="211505"/>
    <m/>
    <m/>
    <m/>
    <m/>
    <m/>
    <n v="4.2500000000000003E-2"/>
    <n v="14663.52"/>
    <n v="0.09"/>
    <n v="13452.770642201835"/>
    <m/>
    <m/>
    <n v="3.5000000000000003E-2"/>
    <n v="12075.840000000002"/>
    <n v="0.05"/>
    <n v="603.79200000000014"/>
    <m/>
    <m/>
    <n v="11472.048000000003"/>
    <m/>
    <n v="11472.048000000003"/>
    <n v="1376.9306422018326"/>
    <m/>
    <m/>
    <m/>
    <m/>
    <m/>
  </r>
  <r>
    <n v="218"/>
    <d v="2022-12-01T00:00:00"/>
    <d v="2022-12-15T00:00:00"/>
    <x v="64"/>
    <x v="64"/>
    <s v="Ochu Mohsin"/>
    <s v="Vadodara"/>
    <s v="Abhishek Pathak"/>
    <s v="Vasim"/>
    <s v="HDFC Bank"/>
    <s v="Purchase"/>
    <s v="Disbursed"/>
    <n v="408225"/>
    <n v="19114"/>
    <n v="25"/>
    <n v="0.15"/>
    <m/>
    <m/>
    <m/>
    <m/>
    <m/>
    <m/>
    <n v="392302"/>
    <m/>
    <m/>
    <m/>
    <m/>
    <m/>
    <n v="3.7499999999999999E-2"/>
    <n v="15308.4375"/>
    <n v="0.09"/>
    <n v="14044.438073394494"/>
    <m/>
    <m/>
    <n v="0.03"/>
    <n v="12246.75"/>
    <n v="0.05"/>
    <n v="612.33749999999998"/>
    <m/>
    <m/>
    <n v="11634.4125"/>
    <m/>
    <n v="11634.4125"/>
    <n v="1797.6880733944945"/>
    <m/>
    <m/>
    <m/>
    <m/>
    <m/>
  </r>
  <r>
    <n v="219"/>
    <d v="2022-12-01T00:00:00"/>
    <d v="2022-12-16T00:00:00"/>
    <x v="63"/>
    <x v="63"/>
    <s v="Prashant Chandgera"/>
    <s v="Surat"/>
    <s v="Abhishek Pathak"/>
    <s v="Baldev Vanecha"/>
    <s v="Hero"/>
    <s v="Purchase"/>
    <s v="Disbursed"/>
    <n v="645500"/>
    <n v="19000"/>
    <n v="46"/>
    <n v="0.1641"/>
    <n v="6930"/>
    <m/>
    <m/>
    <m/>
    <m/>
    <m/>
    <n v="630127"/>
    <m/>
    <m/>
    <m/>
    <m/>
    <m/>
    <n v="4.4999999999999998E-2"/>
    <n v="29047.5"/>
    <n v="0.18"/>
    <n v="24616.525423728814"/>
    <m/>
    <m/>
    <n v="3.5000000000000003E-2"/>
    <n v="22592.500000000004"/>
    <n v="0.05"/>
    <n v="1129.6250000000002"/>
    <m/>
    <m/>
    <n v="21462.875000000004"/>
    <m/>
    <n v="21462.875000000004"/>
    <n v="2024.02542372881"/>
    <m/>
    <m/>
    <m/>
    <m/>
    <m/>
  </r>
  <r>
    <n v="220"/>
    <d v="2022-12-01T00:00:00"/>
    <d v="2022-12-16T00:00:00"/>
    <x v="60"/>
    <x v="60"/>
    <s v="Jagdishbhai Patel"/>
    <s v="Surat"/>
    <s v="Abhishek Pathak"/>
    <s v="Jayesh Shekhda"/>
    <s v="Yes Bank"/>
    <s v="BT Top up"/>
    <s v="Disbursed"/>
    <n v="417741"/>
    <n v="11950"/>
    <n v="48"/>
    <n v="0.1651"/>
    <n v="4929"/>
    <n v="1469"/>
    <n v="885"/>
    <n v="1179"/>
    <m/>
    <m/>
    <n v="401538"/>
    <m/>
    <m/>
    <m/>
    <m/>
    <m/>
    <n v="4.7500000000000001E-2"/>
    <n v="19842.697500000002"/>
    <n v="0.09"/>
    <n v="18204.309633027522"/>
    <m/>
    <m/>
    <n v="3.5000000000000003E-2"/>
    <n v="14620.935000000001"/>
    <n v="0.05"/>
    <n v="731.04675000000009"/>
    <m/>
    <m/>
    <n v="13889.888250000002"/>
    <m/>
    <n v="13889.888250000002"/>
    <n v="3583.3746330275208"/>
    <m/>
    <m/>
    <m/>
    <m/>
    <m/>
  </r>
  <r>
    <n v="221"/>
    <d v="2022-12-01T00:00:00"/>
    <d v="2022-12-16T00:00:00"/>
    <x v="61"/>
    <x v="61"/>
    <s v="Dilip Parmar "/>
    <s v="Vadodara"/>
    <s v="Abhishek Pathak"/>
    <s v="Vasim"/>
    <s v="Kotak"/>
    <s v="Purchase"/>
    <s v="Disbursed"/>
    <n v="293000"/>
    <n v="10310"/>
    <n v="36"/>
    <n v="0.15"/>
    <n v="6000"/>
    <m/>
    <m/>
    <m/>
    <m/>
    <m/>
    <n v="287000"/>
    <m/>
    <m/>
    <m/>
    <m/>
    <m/>
    <n v="0.05"/>
    <n v="14650"/>
    <n v="0.18"/>
    <n v="12415.254237288136"/>
    <m/>
    <m/>
    <n v="0.03"/>
    <n v="8790"/>
    <n v="0.05"/>
    <n v="439.5"/>
    <m/>
    <m/>
    <n v="8350.5"/>
    <m/>
    <n v="8350.5"/>
    <n v="3625.2542372881362"/>
    <m/>
    <m/>
    <m/>
    <m/>
    <m/>
  </r>
  <r>
    <n v="222"/>
    <d v="2022-12-01T00:00:00"/>
    <d v="2022-12-17T00:00:00"/>
    <x v="62"/>
    <x v="62"/>
    <s v="Manilal Sonar"/>
    <s v="Surat"/>
    <s v="Abhishek Pathak"/>
    <s v="Hitesh Goswami"/>
    <s v="Yes Bank"/>
    <s v="BT Top up"/>
    <s v="Disbursed"/>
    <n v="473635"/>
    <n v="11647"/>
    <n v="60"/>
    <n v="0.1651"/>
    <m/>
    <m/>
    <m/>
    <n v="9565"/>
    <m/>
    <m/>
    <n v="461062"/>
    <m/>
    <m/>
    <m/>
    <m/>
    <m/>
    <n v="4.7500000000000001E-2"/>
    <n v="22497.662499999999"/>
    <n v="0.09"/>
    <n v="20640.057339449537"/>
    <m/>
    <m/>
    <n v="3.5000000000000003E-2"/>
    <n v="16577.225000000002"/>
    <n v="0.05"/>
    <n v="828.86125000000015"/>
    <m/>
    <m/>
    <n v="15748.363750000002"/>
    <m/>
    <n v="15748.363750000002"/>
    <n v="4062.8323394495346"/>
    <m/>
    <m/>
    <m/>
    <m/>
    <m/>
  </r>
  <r>
    <n v="223"/>
    <d v="2022-12-01T00:00:00"/>
    <d v="2022-12-19T00:00:00"/>
    <x v="70"/>
    <x v="70"/>
    <s v="Jitendra Patel"/>
    <s v="Surat"/>
    <s v="Abhishek Pathak"/>
    <s v="Hitesh Goswami"/>
    <s v="Yes Bank"/>
    <s v="BT Top up"/>
    <s v="Disbursed"/>
    <n v="510545"/>
    <n v="12283"/>
    <n v="60"/>
    <n v="0.15509999999999999"/>
    <n v="4000"/>
    <n v="1701"/>
    <n v="885"/>
    <n v="1179"/>
    <m/>
    <m/>
    <n v="488941"/>
    <m/>
    <m/>
    <m/>
    <m/>
    <m/>
    <n v="4.7500000000000001E-2"/>
    <n v="24250.887500000001"/>
    <n v="0.09"/>
    <n v="22248.520642201835"/>
    <m/>
    <m/>
    <n v="3.2500000000000001E-2"/>
    <n v="16592.712500000001"/>
    <n v="0.05"/>
    <n v="829.63562500000012"/>
    <m/>
    <m/>
    <n v="15763.076875000001"/>
    <m/>
    <n v="15763.076875000001"/>
    <n v="5655.8081422018331"/>
    <m/>
    <m/>
    <m/>
    <m/>
    <m/>
  </r>
  <r>
    <n v="224"/>
    <d v="2022-12-01T00:00:00"/>
    <d v="2022-12-19T00:00:00"/>
    <x v="63"/>
    <x v="63"/>
    <s v="Sandip Vaghela"/>
    <s v="Surat"/>
    <s v="Abhishek Pathak"/>
    <s v="Baldev Vanecha"/>
    <s v="Kotak"/>
    <s v="Refinance"/>
    <s v="Disbursed"/>
    <n v="1808928"/>
    <n v="56350"/>
    <n v="41"/>
    <n v="0.14499999999999999"/>
    <n v="22100"/>
    <m/>
    <m/>
    <m/>
    <m/>
    <m/>
    <n v="1777900"/>
    <m/>
    <m/>
    <m/>
    <m/>
    <m/>
    <n v="0.05"/>
    <n v="90446.400000000009"/>
    <n v="0.18"/>
    <n v="76649.491525423742"/>
    <m/>
    <m/>
    <n v="3.5000000000000003E-2"/>
    <n v="63312.480000000003"/>
    <n v="0.05"/>
    <n v="3165.6240000000003"/>
    <m/>
    <m/>
    <n v="60146.856"/>
    <m/>
    <n v="60146.856"/>
    <n v="13337.011525423739"/>
    <m/>
    <m/>
    <m/>
    <m/>
    <m/>
  </r>
  <r>
    <n v="225"/>
    <d v="2022-12-01T00:00:00"/>
    <d v="2022-12-19T00:00:00"/>
    <x v="63"/>
    <x v="63"/>
    <s v="Dharmesh Patel"/>
    <s v="Surat"/>
    <s v="Abhishek Pathak"/>
    <s v="Baldev Vanecha"/>
    <s v="Bajaj"/>
    <s v="BT Top up"/>
    <s v="Disbursed"/>
    <n v="521461"/>
    <n v="12587"/>
    <n v="60"/>
    <n v="0.15659999999999999"/>
    <n v="6081"/>
    <n v="2000"/>
    <m/>
    <n v="2360"/>
    <m/>
    <n v="13020"/>
    <n v="498000"/>
    <m/>
    <m/>
    <m/>
    <m/>
    <m/>
    <n v="0.04"/>
    <n v="20858.439999999999"/>
    <n v="0.18"/>
    <n v="17676.644067796609"/>
    <m/>
    <m/>
    <n v="3.2500000000000001E-2"/>
    <n v="16947.482500000002"/>
    <n v="0.05"/>
    <n v="847.37412500000016"/>
    <m/>
    <m/>
    <n v="16100.108375000002"/>
    <m/>
    <n v="16100.108375000002"/>
    <n v="729.16156779660741"/>
    <m/>
    <m/>
    <m/>
    <m/>
    <m/>
  </r>
  <r>
    <n v="226"/>
    <d v="2022-12-01T00:00:00"/>
    <d v="2022-12-19T00:00:00"/>
    <x v="63"/>
    <x v="63"/>
    <s v="Bhavin Bhai Dhinoya"/>
    <s v="Surat"/>
    <s v="Abhishek Pathak"/>
    <s v="Baldev Vanecha"/>
    <s v="TATA Capital"/>
    <s v="Purchase"/>
    <s v="Disbursed"/>
    <n v="564812"/>
    <n v="16628"/>
    <n v="44"/>
    <n v="0.14510000000000001"/>
    <n v="5700"/>
    <n v="2050"/>
    <n v="885"/>
    <m/>
    <m/>
    <m/>
    <n v="540775"/>
    <m/>
    <m/>
    <m/>
    <m/>
    <m/>
    <n v="4.4999999999999998E-2"/>
    <n v="25416.54"/>
    <n v="0.09"/>
    <n v="23317.926605504585"/>
    <m/>
    <m/>
    <n v="3.5000000000000003E-2"/>
    <n v="19768.420000000002"/>
    <n v="0.05"/>
    <n v="988.42100000000016"/>
    <m/>
    <m/>
    <n v="18779.999000000003"/>
    <m/>
    <n v="18779.999000000003"/>
    <n v="3549.5066055045827"/>
    <m/>
    <m/>
    <m/>
    <m/>
    <m/>
  </r>
  <r>
    <n v="227"/>
    <d v="2022-12-01T00:00:00"/>
    <d v="2022-12-19T00:00:00"/>
    <x v="64"/>
    <x v="64"/>
    <s v="Parmar Parth"/>
    <s v="Vadodara"/>
    <s v="Abhishek Pathak"/>
    <s v="Vasim"/>
    <s v="HDFC Bank"/>
    <s v="Purchase"/>
    <s v="Disbursed"/>
    <n v="118024"/>
    <n v="4034"/>
    <n v="36"/>
    <n v="0.14000000000000001"/>
    <m/>
    <m/>
    <m/>
    <m/>
    <m/>
    <m/>
    <n v="106028"/>
    <m/>
    <m/>
    <m/>
    <m/>
    <m/>
    <n v="4.2500000000000003E-2"/>
    <n v="5016.0200000000004"/>
    <n v="0.09"/>
    <n v="4601.8532110091746"/>
    <m/>
    <m/>
    <n v="3.2500000000000001E-2"/>
    <n v="3835.78"/>
    <n v="0.05"/>
    <n v="191.78900000000002"/>
    <m/>
    <m/>
    <n v="3643.991"/>
    <m/>
    <n v="3643.991"/>
    <n v="766.07321100917443"/>
    <m/>
    <m/>
    <m/>
    <m/>
    <m/>
  </r>
  <r>
    <n v="228"/>
    <d v="2022-12-01T00:00:00"/>
    <d v="2022-12-20T00:00:00"/>
    <x v="69"/>
    <x v="69"/>
    <s v="Suresh Jain"/>
    <s v="Surat"/>
    <s v="Abhishek Pathak"/>
    <s v="Hitesh Goswami"/>
    <s v="TATA Capital"/>
    <s v="BT Top up"/>
    <s v="Disbursed"/>
    <n v="2025228"/>
    <n v="48767"/>
    <n v="60"/>
    <n v="0.1555"/>
    <n v="20000"/>
    <n v="5690"/>
    <n v="1770"/>
    <m/>
    <m/>
    <n v="25228"/>
    <n v="1971950"/>
    <m/>
    <m/>
    <m/>
    <m/>
    <m/>
    <n v="4.4999999999999998E-2"/>
    <n v="91135.26"/>
    <n v="0.09"/>
    <n v="83610.330275229353"/>
    <m/>
    <m/>
    <n v="3.5000000000000003E-2"/>
    <n v="70882.98000000001"/>
    <n v="0.05"/>
    <n v="3544.1490000000008"/>
    <m/>
    <m/>
    <n v="67338.831000000006"/>
    <m/>
    <n v="67338.831000000006"/>
    <n v="12727.350275229343"/>
    <m/>
    <m/>
    <m/>
    <m/>
    <m/>
  </r>
  <r>
    <n v="229"/>
    <d v="2022-12-01T00:00:00"/>
    <d v="2022-12-21T00:00:00"/>
    <x v="69"/>
    <x v="69"/>
    <s v="Mahendra Rana"/>
    <s v="Surat"/>
    <s v="Abhishek Pathak"/>
    <s v="Hitesh Goswami"/>
    <s v="TATA Capital"/>
    <s v="BT Top up"/>
    <s v="Disbursed"/>
    <n v="813627"/>
    <n v="19682"/>
    <n v="60"/>
    <n v="0.15759999999999999"/>
    <n v="6000"/>
    <n v="2650"/>
    <n v="885"/>
    <m/>
    <m/>
    <n v="21627"/>
    <n v="781875"/>
    <m/>
    <m/>
    <m/>
    <m/>
    <m/>
    <n v="4.4999999999999998E-2"/>
    <n v="36613.214999999997"/>
    <n v="0.09"/>
    <n v="33590.105504587147"/>
    <m/>
    <m/>
    <n v="3.5000000000000003E-2"/>
    <n v="28476.945000000003"/>
    <n v="0.05"/>
    <n v="1423.8472500000003"/>
    <m/>
    <m/>
    <n v="27053.097750000004"/>
    <m/>
    <n v="27053.097750000004"/>
    <n v="5113.1605045871438"/>
    <m/>
    <m/>
    <m/>
    <m/>
    <m/>
  </r>
  <r>
    <n v="230"/>
    <d v="2022-12-01T00:00:00"/>
    <d v="2022-12-21T00:00:00"/>
    <x v="64"/>
    <x v="64"/>
    <s v="Rajnikant Bhalala"/>
    <s v="Vadodara"/>
    <s v="Abhishek Pathak"/>
    <s v="Vasim"/>
    <s v="Yes Bank"/>
    <s v="BT Top up"/>
    <s v="Disbursed"/>
    <n v="1209848"/>
    <n v="41503"/>
    <n v="36"/>
    <n v="0.1426"/>
    <n v="7080"/>
    <n v="3450"/>
    <n v="1180"/>
    <n v="1180"/>
    <m/>
    <m/>
    <n v="1187110"/>
    <m/>
    <m/>
    <m/>
    <m/>
    <m/>
    <n v="4.2500000000000003E-2"/>
    <n v="51418.54"/>
    <n v="0.09"/>
    <n v="47172.972477064221"/>
    <m/>
    <m/>
    <n v="2.75E-2"/>
    <n v="33270.82"/>
    <n v="0.05"/>
    <n v="1663.5410000000002"/>
    <m/>
    <m/>
    <n v="31607.278999999999"/>
    <m/>
    <n v="31607.278999999999"/>
    <n v="13902.152477064221"/>
    <m/>
    <m/>
    <m/>
    <m/>
    <m/>
  </r>
  <r>
    <n v="231"/>
    <d v="2022-12-01T00:00:00"/>
    <d v="2022-12-21T00:00:00"/>
    <x v="63"/>
    <x v="63"/>
    <s v="Rahul Sojitra"/>
    <s v="Surat"/>
    <s v="Abhishek Pathak"/>
    <s v="Baldev Vanecha"/>
    <s v="TATA Capital"/>
    <s v="Purchase"/>
    <s v="Disbursed"/>
    <n v="407281"/>
    <n v="9796"/>
    <n v="60"/>
    <n v="0.155"/>
    <n v="7275"/>
    <m/>
    <m/>
    <m/>
    <m/>
    <m/>
    <n v="392725"/>
    <m/>
    <m/>
    <m/>
    <m/>
    <m/>
    <n v="4.4999999999999998E-2"/>
    <n v="18327.645"/>
    <n v="0.09"/>
    <n v="16814.353211009173"/>
    <m/>
    <m/>
    <n v="3.5000000000000003E-2"/>
    <n v="14254.835000000001"/>
    <n v="0.05"/>
    <n v="712.74175000000014"/>
    <m/>
    <m/>
    <n v="13542.093250000002"/>
    <m/>
    <n v="13542.093250000002"/>
    <n v="2559.5182110091719"/>
    <m/>
    <m/>
    <m/>
    <m/>
    <m/>
  </r>
  <r>
    <n v="232"/>
    <d v="2022-12-01T00:00:00"/>
    <d v="2022-12-21T00:00:00"/>
    <x v="60"/>
    <x v="60"/>
    <s v="Mahesh Chandrani"/>
    <s v="Surat"/>
    <s v="Abhishek Pathak"/>
    <s v="Jayesh Shekhda"/>
    <s v="HDFC Bank"/>
    <s v="BT Top up"/>
    <s v="Disbursed"/>
    <n v="450000"/>
    <n v="10531"/>
    <n v="60"/>
    <n v="0.1426"/>
    <n v="4130"/>
    <n v="1725"/>
    <n v="590"/>
    <m/>
    <m/>
    <m/>
    <n v="434200"/>
    <m/>
    <m/>
    <m/>
    <m/>
    <m/>
    <n v="4.2500000000000003E-2"/>
    <n v="19125"/>
    <n v="0.09"/>
    <n v="17545.871559633026"/>
    <m/>
    <m/>
    <n v="0.04"/>
    <n v="18000"/>
    <n v="0.05"/>
    <n v="900"/>
    <m/>
    <m/>
    <n v="17100"/>
    <m/>
    <n v="17100"/>
    <n v="-454.12844036697425"/>
    <m/>
    <m/>
    <m/>
    <m/>
    <m/>
  </r>
  <r>
    <n v="233"/>
    <d v="2022-12-01T00:00:00"/>
    <d v="2022-12-22T00:00:00"/>
    <x v="60"/>
    <x v="60"/>
    <s v="Jignesh Patel"/>
    <s v="Surat"/>
    <s v="Abhishek Pathak"/>
    <s v="Jayesh Shekhda"/>
    <s v="HDFC Bank"/>
    <s v="Purchase"/>
    <s v="Disbursed"/>
    <n v="502998"/>
    <n v="11772"/>
    <n v="60"/>
    <n v="0.1426"/>
    <n v="4130"/>
    <n v="1858"/>
    <n v="590"/>
    <n v="767"/>
    <m/>
    <m/>
    <n v="487065"/>
    <m/>
    <m/>
    <m/>
    <m/>
    <m/>
    <n v="4.2500000000000003E-2"/>
    <n v="21377.415000000001"/>
    <n v="0.09"/>
    <n v="19612.30733944954"/>
    <m/>
    <m/>
    <n v="0.04"/>
    <n v="20119.920000000002"/>
    <n v="0.05"/>
    <n v="1005.9960000000001"/>
    <m/>
    <m/>
    <n v="19113.924000000003"/>
    <m/>
    <n v="19113.924000000003"/>
    <n v="-507.61266055046144"/>
    <m/>
    <m/>
    <m/>
    <m/>
    <m/>
  </r>
  <r>
    <n v="234"/>
    <d v="2022-12-01T00:00:00"/>
    <d v="2022-12-22T00:00:00"/>
    <x v="60"/>
    <x v="60"/>
    <s v="Ramesh Bati"/>
    <s v="Surat"/>
    <s v="Abhishek Pathak"/>
    <s v="Jayesh Shekhda"/>
    <s v="Axis Bank"/>
    <s v="Purchase"/>
    <s v="Disbursed"/>
    <n v="433400"/>
    <n v="10448"/>
    <n v="60"/>
    <n v="0.156"/>
    <m/>
    <m/>
    <m/>
    <m/>
    <m/>
    <m/>
    <n v="407058"/>
    <m/>
    <m/>
    <m/>
    <m/>
    <m/>
    <n v="4.4999999999999998E-2"/>
    <n v="19503"/>
    <n v="0"/>
    <n v="19503"/>
    <m/>
    <m/>
    <n v="0.04"/>
    <n v="17336"/>
    <n v="0.05"/>
    <n v="866.80000000000007"/>
    <m/>
    <m/>
    <n v="16469.2"/>
    <m/>
    <n v="16469.2"/>
    <n v="2167"/>
    <m/>
    <m/>
    <m/>
    <m/>
    <m/>
  </r>
  <r>
    <n v="235"/>
    <d v="2022-12-01T00:00:00"/>
    <d v="2022-12-22T00:00:00"/>
    <x v="67"/>
    <x v="67"/>
    <s v="Bhavesh Patel"/>
    <s v="Surat"/>
    <s v="Abhishek Pathak"/>
    <s v="Hitesh Goswami"/>
    <s v="Yes Bank"/>
    <s v="BT Top up"/>
    <s v="Disbursed"/>
    <n v="788746"/>
    <n v="22497"/>
    <n v="47"/>
    <n v="0.15509999999999999"/>
    <n v="10900"/>
    <n v="2397"/>
    <n v="885"/>
    <n v="1179"/>
    <m/>
    <m/>
    <n v="767689"/>
    <m/>
    <m/>
    <m/>
    <m/>
    <m/>
    <n v="4.7500000000000001E-2"/>
    <n v="37465.434999999998"/>
    <n v="0.09"/>
    <n v="34371.958715596324"/>
    <m/>
    <m/>
    <n v="3.5000000000000003E-2"/>
    <n v="27606.110000000004"/>
    <n v="0.05"/>
    <n v="1380.3055000000004"/>
    <m/>
    <m/>
    <n v="26225.804500000006"/>
    <m/>
    <n v="26225.804500000006"/>
    <n v="6765.8487155963194"/>
    <m/>
    <m/>
    <m/>
    <m/>
    <m/>
  </r>
  <r>
    <n v="236"/>
    <d v="2022-12-01T00:00:00"/>
    <d v="2022-12-23T00:00:00"/>
    <x v="67"/>
    <x v="67"/>
    <s v="Ishvarbhai Desai"/>
    <s v="Surat"/>
    <s v="Abhishek Pathak"/>
    <s v="Jayesh Shekhda"/>
    <s v="HDFC Bank"/>
    <s v="Top Up"/>
    <s v="Disbursed"/>
    <n v="513496"/>
    <n v="14097"/>
    <n v="48"/>
    <n v="0.14249999999999999"/>
    <n v="2360"/>
    <n v="1884"/>
    <n v="590"/>
    <n v="767"/>
    <m/>
    <m/>
    <n v="500809"/>
    <m/>
    <m/>
    <m/>
    <m/>
    <m/>
    <n v="4.2500000000000003E-2"/>
    <n v="21823.58"/>
    <n v="0.09"/>
    <n v="20021.633027522937"/>
    <m/>
    <m/>
    <n v="0.04"/>
    <n v="20539.84"/>
    <n v="0.05"/>
    <n v="1026.992"/>
    <m/>
    <m/>
    <n v="19512.848000000002"/>
    <m/>
    <n v="19512.848000000002"/>
    <n v="-518.20697247706266"/>
    <m/>
    <m/>
    <m/>
    <m/>
    <m/>
  </r>
  <r>
    <n v="237"/>
    <d v="2022-12-01T00:00:00"/>
    <d v="2022-12-23T00:00:00"/>
    <x v="67"/>
    <x v="67"/>
    <s v="Dharmesh M Patel"/>
    <s v="Surat"/>
    <s v="Abhishek Pathak"/>
    <s v="Hitesh Goswami"/>
    <s v="Yes Bank"/>
    <s v="Refinance"/>
    <s v="Disbursed"/>
    <n v="312544"/>
    <n v="10913"/>
    <n v="36"/>
    <n v="0.15509999999999999"/>
    <n v="2950"/>
    <m/>
    <n v="885"/>
    <n v="1180"/>
    <m/>
    <m/>
    <n v="303780"/>
    <m/>
    <m/>
    <m/>
    <m/>
    <m/>
    <n v="4.2500000000000003E-2"/>
    <n v="13283.12"/>
    <n v="0.09"/>
    <n v="12186.348623853211"/>
    <m/>
    <m/>
    <n v="3.5000000000000003E-2"/>
    <n v="10939.04"/>
    <n v="0.05"/>
    <n v="546.95200000000011"/>
    <m/>
    <m/>
    <n v="10392.088000000002"/>
    <m/>
    <n v="10392.088000000002"/>
    <n v="1247.3086238532105"/>
    <m/>
    <m/>
    <m/>
    <m/>
    <m/>
  </r>
  <r>
    <n v="238"/>
    <d v="2022-12-01T00:00:00"/>
    <d v="2022-12-23T00:00:00"/>
    <x v="64"/>
    <x v="64"/>
    <s v="Samra Ismailkha"/>
    <s v="Vadodara"/>
    <s v="Abhishek Pathak"/>
    <s v="Vasim"/>
    <s v="Axis Bank"/>
    <s v="Purchase"/>
    <s v="Disbursed"/>
    <n v="328400"/>
    <n v="7918"/>
    <n v="60"/>
    <n v="0.15609999999999999"/>
    <n v="5000"/>
    <n v="2000"/>
    <n v="590"/>
    <m/>
    <m/>
    <m/>
    <n v="323560"/>
    <m/>
    <m/>
    <m/>
    <m/>
    <m/>
    <n v="4.4999999999999998E-2"/>
    <n v="14778"/>
    <n v="0"/>
    <n v="14778"/>
    <m/>
    <m/>
    <n v="0.04"/>
    <n v="13136"/>
    <n v="0.05"/>
    <n v="656.80000000000007"/>
    <m/>
    <m/>
    <n v="12479.2"/>
    <m/>
    <n v="12479.2"/>
    <n v="1642"/>
    <m/>
    <m/>
    <m/>
    <m/>
    <m/>
  </r>
  <r>
    <n v="239"/>
    <d v="2022-12-01T00:00:00"/>
    <d v="2022-12-23T00:00:00"/>
    <x v="60"/>
    <x v="60"/>
    <s v="Dilip Jaiswal"/>
    <s v="Vadodara"/>
    <s v="Abhishek Pathak"/>
    <s v="Vasim"/>
    <s v="TATA Capital"/>
    <s v="Top Up"/>
    <s v="Disbursed"/>
    <n v="1014833"/>
    <n v="27427"/>
    <n v="51"/>
    <n v="0.15759999999999999"/>
    <m/>
    <m/>
    <m/>
    <m/>
    <m/>
    <m/>
    <n v="985175"/>
    <m/>
    <m/>
    <m/>
    <m/>
    <m/>
    <n v="4.4999999999999998E-2"/>
    <n v="45667.485000000001"/>
    <n v="0.09"/>
    <n v="41896.775229357794"/>
    <m/>
    <m/>
    <n v="3.5000000000000003E-2"/>
    <n v="35519.155000000006"/>
    <n v="0.05"/>
    <n v="1775.9577500000005"/>
    <m/>
    <m/>
    <n v="33743.197250000005"/>
    <m/>
    <n v="33743.197250000005"/>
    <n v="6377.620229357788"/>
    <m/>
    <m/>
    <m/>
    <m/>
    <m/>
  </r>
  <r>
    <n v="240"/>
    <d v="2022-12-01T00:00:00"/>
    <d v="2022-12-24T00:00:00"/>
    <x v="69"/>
    <x v="69"/>
    <s v="Prakhar Patwari"/>
    <s v="Surat"/>
    <s v="Abhishek Pathak"/>
    <s v="Hitesh Goswami"/>
    <s v="TATA Capital"/>
    <s v="BT Top up"/>
    <s v="Disbursed"/>
    <n v="2000357"/>
    <n v="48390"/>
    <n v="60"/>
    <n v="0.15759999999999999"/>
    <n v="14050"/>
    <n v="5650"/>
    <n v="885"/>
    <m/>
    <m/>
    <n v="27357"/>
    <n v="1951825"/>
    <m/>
    <m/>
    <m/>
    <m/>
    <m/>
    <n v="4.4999999999999998E-2"/>
    <n v="90016.065000000002"/>
    <n v="0.09"/>
    <n v="82583.545871559632"/>
    <m/>
    <m/>
    <n v="3.5000000000000003E-2"/>
    <n v="70012.49500000001"/>
    <n v="0.05"/>
    <n v="3500.6247500000009"/>
    <m/>
    <m/>
    <n v="66511.870250000007"/>
    <m/>
    <n v="66511.870250000007"/>
    <n v="12571.050871559622"/>
    <m/>
    <m/>
    <m/>
    <m/>
    <m/>
  </r>
  <r>
    <n v="241"/>
    <d v="2022-12-01T00:00:00"/>
    <d v="2022-12-24T00:00:00"/>
    <x v="60"/>
    <x v="60"/>
    <s v="Surajsingh Sardar"/>
    <s v="Surat"/>
    <s v="Abhishek Pathak"/>
    <s v="Jayesh Shekhda"/>
    <s v="HDFC Bank"/>
    <s v="BT Top up"/>
    <s v="Disbursed"/>
    <n v="637998"/>
    <n v="14940"/>
    <n v="59"/>
    <n v="0.1376"/>
    <n v="2360"/>
    <n v="2195"/>
    <n v="590"/>
    <n v="767"/>
    <m/>
    <m/>
    <n v="623498"/>
    <m/>
    <m/>
    <m/>
    <m/>
    <m/>
    <n v="4.2500000000000003E-2"/>
    <n v="27114.915000000001"/>
    <n v="0.09"/>
    <n v="24876.068807339449"/>
    <m/>
    <m/>
    <n v="0.04"/>
    <n v="25519.920000000002"/>
    <n v="0.05"/>
    <n v="1275.9960000000001"/>
    <m/>
    <m/>
    <n v="24243.924000000003"/>
    <m/>
    <n v="24243.924000000003"/>
    <n v="-643.85119266055335"/>
    <m/>
    <m/>
    <m/>
    <m/>
    <m/>
  </r>
  <r>
    <n v="242"/>
    <d v="2022-12-01T00:00:00"/>
    <d v="2022-12-24T00:00:00"/>
    <x v="60"/>
    <x v="60"/>
    <s v="Kevin Borad"/>
    <s v="Surat"/>
    <s v="Abhishek Pathak"/>
    <s v="Jayesh Shekhda"/>
    <s v="HDFC Bank"/>
    <s v="Top Up"/>
    <s v="Disbursed"/>
    <n v="900000"/>
    <n v="30542"/>
    <n v="36"/>
    <n v="0.13500000000000001"/>
    <n v="4130"/>
    <n v="2850"/>
    <n v="590"/>
    <n v="767"/>
    <m/>
    <m/>
    <n v="891073"/>
    <m/>
    <m/>
    <m/>
    <m/>
    <m/>
    <n v="4.2500000000000003E-2"/>
    <n v="38250"/>
    <n v="0.09"/>
    <n v="35091.743119266052"/>
    <m/>
    <m/>
    <n v="3.7499999999999999E-2"/>
    <n v="33750"/>
    <n v="0.05"/>
    <n v="1687.5"/>
    <m/>
    <m/>
    <n v="32062.5"/>
    <m/>
    <n v="32062.5"/>
    <n v="1341.7431192660515"/>
    <m/>
    <m/>
    <m/>
    <m/>
    <m/>
  </r>
  <r>
    <n v="243"/>
    <d v="2022-12-01T00:00:00"/>
    <d v="2022-12-24T00:00:00"/>
    <x v="64"/>
    <x v="64"/>
    <s v="Sangeeta Patel"/>
    <s v="Vadodara"/>
    <s v="Abhishek Pathak"/>
    <s v="Vasim"/>
    <s v="TATA Capital"/>
    <s v="BT Top up"/>
    <s v="Disbursed"/>
    <n v="718956"/>
    <n v="17297"/>
    <n v="60"/>
    <n v="0.15509999999999999"/>
    <n v="4500"/>
    <n v="2400"/>
    <n v="885"/>
    <m/>
    <m/>
    <m/>
    <n v="691625"/>
    <m/>
    <m/>
    <m/>
    <m/>
    <m/>
    <n v="4.4999999999999998E-2"/>
    <n v="32353.02"/>
    <n v="0.09"/>
    <n v="29681.66972477064"/>
    <m/>
    <m/>
    <n v="3.5000000000000003E-2"/>
    <n v="25163.460000000003"/>
    <n v="0.05"/>
    <n v="1258.1730000000002"/>
    <m/>
    <m/>
    <n v="23905.287000000004"/>
    <m/>
    <n v="23905.287000000004"/>
    <n v="4518.209724770637"/>
    <m/>
    <m/>
    <m/>
    <m/>
    <m/>
  </r>
  <r>
    <n v="244"/>
    <d v="2022-12-01T00:00:00"/>
    <d v="2022-12-26T00:00:00"/>
    <x v="63"/>
    <x v="63"/>
    <s v="Ranjit Sisodiya"/>
    <s v="Surat"/>
    <s v="Abhishek Pathak"/>
    <s v="Baldev Vanecha"/>
    <s v="TATA Capital"/>
    <s v="Top Up"/>
    <s v="Disbursed"/>
    <n v="900227"/>
    <n v="31454"/>
    <n v="36"/>
    <n v="0.15559999999999999"/>
    <n v="6800"/>
    <n v="2900"/>
    <n v="885"/>
    <m/>
    <m/>
    <n v="13053"/>
    <n v="863825"/>
    <m/>
    <m/>
    <m/>
    <m/>
    <m/>
    <n v="4.4999999999999998E-2"/>
    <n v="40510.214999999997"/>
    <n v="0.09"/>
    <n v="37165.334862385316"/>
    <m/>
    <m/>
    <n v="3.5000000000000003E-2"/>
    <n v="31507.945000000003"/>
    <n v="0.05"/>
    <n v="1575.3972500000002"/>
    <m/>
    <m/>
    <n v="29932.547750000002"/>
    <m/>
    <n v="29932.547750000002"/>
    <n v="5657.3898623853129"/>
    <m/>
    <m/>
    <m/>
    <m/>
    <m/>
  </r>
  <r>
    <n v="245"/>
    <d v="2022-12-01T00:00:00"/>
    <d v="2022-12-26T00:00:00"/>
    <x v="64"/>
    <x v="64"/>
    <s v="Ashok Tadvi"/>
    <s v="Vadodara"/>
    <s v="Abhishek Pathak"/>
    <s v="Vasim"/>
    <s v="AU Finance"/>
    <s v="Refinance"/>
    <s v="Disbursed"/>
    <n v="580000"/>
    <n v="16437"/>
    <n v="48"/>
    <n v="0.16"/>
    <n v="14079"/>
    <m/>
    <m/>
    <m/>
    <m/>
    <m/>
    <n v="565921"/>
    <m/>
    <m/>
    <m/>
    <m/>
    <m/>
    <n v="4.2500000000000003E-2"/>
    <n v="24650"/>
    <n v="0.18"/>
    <n v="20889.830508474577"/>
    <m/>
    <m/>
    <n v="2.2499999999999999E-2"/>
    <n v="13050"/>
    <n v="0.05"/>
    <n v="652.5"/>
    <m/>
    <m/>
    <n v="12397.5"/>
    <m/>
    <n v="12397.5"/>
    <n v="7839.8305084745771"/>
    <m/>
    <m/>
    <m/>
    <m/>
    <m/>
  </r>
  <r>
    <n v="246"/>
    <d v="2022-12-01T00:00:00"/>
    <d v="2022-12-26T00:00:00"/>
    <x v="67"/>
    <x v="67"/>
    <s v="Dalsukh Malaviya"/>
    <s v="Surat"/>
    <s v="Abhishek Pathak"/>
    <s v="Hitesh Goswami"/>
    <s v="TATA Capital"/>
    <s v="BT Top up"/>
    <s v="Disbursed"/>
    <n v="966621"/>
    <n v="23538"/>
    <n v="59"/>
    <n v="0.1555"/>
    <n v="9700"/>
    <n v="3100"/>
    <n v="885"/>
    <m/>
    <m/>
    <n v="32032"/>
    <n v="908725"/>
    <m/>
    <m/>
    <m/>
    <m/>
    <m/>
    <n v="4.4999999999999998E-2"/>
    <n v="43497.945"/>
    <n v="0.09"/>
    <n v="39906.371559633022"/>
    <m/>
    <m/>
    <n v="3.5000000000000003E-2"/>
    <n v="33831.735000000001"/>
    <n v="0.05"/>
    <n v="1691.5867500000002"/>
    <m/>
    <m/>
    <n v="32140.148250000002"/>
    <m/>
    <n v="32140.148250000002"/>
    <n v="6074.6365596330215"/>
    <m/>
    <m/>
    <m/>
    <m/>
    <m/>
  </r>
  <r>
    <n v="247"/>
    <d v="2022-12-01T00:00:00"/>
    <d v="2022-12-28T00:00:00"/>
    <x v="64"/>
    <x v="64"/>
    <s v="Kevin Dungrani"/>
    <s v="Surat"/>
    <s v="Abhishek Pathak"/>
    <s v="Baldev Vanecha"/>
    <s v="HDFC Bank"/>
    <s v="Purchase"/>
    <s v="Disbursed"/>
    <n v="385024"/>
    <n v="13208"/>
    <n v="36"/>
    <n v="0.1426"/>
    <n v="4130"/>
    <n v="1563"/>
    <n v="590"/>
    <n v="767"/>
    <m/>
    <m/>
    <n v="372360"/>
    <m/>
    <m/>
    <m/>
    <m/>
    <m/>
    <n v="4.2500000000000003E-2"/>
    <n v="16363.52"/>
    <n v="0.09"/>
    <n v="15012.40366972477"/>
    <m/>
    <m/>
    <n v="3.5000000000000003E-2"/>
    <n v="13475.840000000002"/>
    <n v="0.05"/>
    <n v="673.79200000000014"/>
    <m/>
    <m/>
    <n v="12802.048000000003"/>
    <m/>
    <n v="12802.048000000003"/>
    <n v="1536.5636697247683"/>
    <m/>
    <m/>
    <m/>
    <m/>
    <m/>
  </r>
  <r>
    <n v="248"/>
    <d v="2022-12-01T00:00:00"/>
    <d v="2022-12-28T00:00:00"/>
    <x v="70"/>
    <x v="70"/>
    <s v="Nitin Solanki"/>
    <s v="Surat"/>
    <s v="Abhishek Pathak"/>
    <s v="Baldev Vanecha"/>
    <s v="Hero"/>
    <s v="BT Top up"/>
    <s v="Disbursed"/>
    <n v="905500"/>
    <n v="21800"/>
    <n v="48"/>
    <n v="0.15509999999999999"/>
    <m/>
    <m/>
    <m/>
    <m/>
    <m/>
    <m/>
    <n v="886825"/>
    <m/>
    <m/>
    <m/>
    <m/>
    <m/>
    <n v="0.03"/>
    <n v="27165"/>
    <n v="0.18"/>
    <n v="23021.186440677968"/>
    <m/>
    <m/>
    <n v="0"/>
    <n v="0"/>
    <n v="0.05"/>
    <n v="0"/>
    <m/>
    <m/>
    <n v="0"/>
    <m/>
    <n v="0"/>
    <n v="23021.186440677968"/>
    <m/>
    <m/>
    <m/>
    <m/>
    <m/>
  </r>
  <r>
    <n v="249"/>
    <d v="2022-12-01T00:00:00"/>
    <d v="2022-12-28T00:00:00"/>
    <x v="64"/>
    <x v="64"/>
    <s v="Dileepkumar Bariya"/>
    <s v="Vadodara"/>
    <s v="Abhishek Pathak"/>
    <s v="Vasim"/>
    <s v="Bajaj"/>
    <s v="Refinance"/>
    <s v="Disbursed"/>
    <n v="222470"/>
    <n v="6265"/>
    <n v="48"/>
    <n v="0.1565"/>
    <n v="2595"/>
    <n v="1156"/>
    <m/>
    <m/>
    <m/>
    <m/>
    <n v="213761"/>
    <m/>
    <m/>
    <m/>
    <m/>
    <m/>
    <n v="0.04"/>
    <n v="8898.8000000000011"/>
    <n v="0.18"/>
    <n v="7541.3559322033916"/>
    <m/>
    <m/>
    <n v="3.2500000000000001E-2"/>
    <n v="7230.2750000000005"/>
    <n v="0.05"/>
    <n v="361.51375000000007"/>
    <m/>
    <m/>
    <n v="6868.7612500000005"/>
    <m/>
    <n v="6868.7612500000005"/>
    <n v="311.08093220339106"/>
    <m/>
    <m/>
    <m/>
    <m/>
    <m/>
  </r>
  <r>
    <n v="250"/>
    <d v="2022-12-01T00:00:00"/>
    <d v="2022-12-28T00:00:00"/>
    <x v="64"/>
    <x v="64"/>
    <s v="Madara Mehbub Bhai"/>
    <s v="Vadodara"/>
    <s v="Abhishek Pathak"/>
    <s v="Vasim"/>
    <s v="HDFC Bank"/>
    <s v="Refinance"/>
    <s v="Disbursed"/>
    <n v="206313"/>
    <n v="9709"/>
    <n v="25"/>
    <n v="0.155"/>
    <m/>
    <m/>
    <m/>
    <m/>
    <m/>
    <m/>
    <n v="192807"/>
    <m/>
    <m/>
    <m/>
    <m/>
    <m/>
    <n v="3.7499999999999999E-2"/>
    <n v="7736.7374999999993"/>
    <n v="0.09"/>
    <n v="7097.9243119266039"/>
    <m/>
    <m/>
    <n v="0.03"/>
    <n v="6189.3899999999994"/>
    <n v="0.05"/>
    <n v="309.46949999999998"/>
    <m/>
    <m/>
    <n v="5879.9204999999993"/>
    <m/>
    <n v="5879.9204999999993"/>
    <n v="908.53431192660446"/>
    <m/>
    <m/>
    <m/>
    <m/>
    <m/>
  </r>
  <r>
    <n v="251"/>
    <d v="2022-12-01T00:00:00"/>
    <d v="2022-12-28T00:00:00"/>
    <x v="64"/>
    <x v="64"/>
    <s v="Baria Mahesh"/>
    <s v="Vadodara"/>
    <s v="Abhishek Pathak"/>
    <s v="Vasim"/>
    <s v="HDFC Bank"/>
    <s v="Refinance"/>
    <s v="Disbursed"/>
    <n v="211699"/>
    <n v="1699"/>
    <n v="48"/>
    <n v="0.13500000000000001"/>
    <n v="4130"/>
    <n v="1129"/>
    <n v="590"/>
    <m/>
    <m/>
    <m/>
    <n v="203384"/>
    <m/>
    <m/>
    <m/>
    <m/>
    <m/>
    <n v="4.2500000000000003E-2"/>
    <n v="8997.2075000000004"/>
    <n v="0.09"/>
    <n v="8254.3188073394485"/>
    <m/>
    <m/>
    <n v="3.5000000000000003E-2"/>
    <n v="7409.4650000000011"/>
    <n v="0.05"/>
    <n v="370.47325000000006"/>
    <m/>
    <m/>
    <n v="7038.991750000001"/>
    <m/>
    <n v="7038.991750000001"/>
    <n v="844.85380733944748"/>
    <m/>
    <m/>
    <m/>
    <m/>
    <m/>
  </r>
  <r>
    <n v="252"/>
    <d v="2022-12-01T00:00:00"/>
    <d v="2022-12-28T00:00:00"/>
    <x v="60"/>
    <x v="60"/>
    <s v="Pareshbhai Thakkar"/>
    <s v="Surat"/>
    <s v="Abhishek Pathak"/>
    <s v="Jayesh Shekhda"/>
    <s v="TATA Capital"/>
    <s v="Purchase"/>
    <s v="Disbursed"/>
    <n v="387943"/>
    <n v="10994"/>
    <n v="48"/>
    <n v="0.16"/>
    <n v="3880"/>
    <n v="1580"/>
    <n v="885"/>
    <m/>
    <m/>
    <m/>
    <n v="368065"/>
    <m/>
    <m/>
    <m/>
    <m/>
    <m/>
    <n v="4.4999999999999998E-2"/>
    <n v="17457.434999999998"/>
    <n v="0.09"/>
    <n v="16015.995412844033"/>
    <m/>
    <m/>
    <n v="3.5000000000000003E-2"/>
    <n v="13578.005000000001"/>
    <n v="0.05"/>
    <n v="678.90025000000014"/>
    <m/>
    <m/>
    <n v="12899.10475"/>
    <m/>
    <n v="12899.10475"/>
    <n v="2437.9904128440321"/>
    <m/>
    <m/>
    <m/>
    <m/>
    <m/>
  </r>
  <r>
    <n v="253"/>
    <d v="2022-12-01T00:00:00"/>
    <d v="2022-12-29T00:00:00"/>
    <x v="62"/>
    <x v="62"/>
    <s v="Sunil Patel"/>
    <s v="Surat"/>
    <s v="Abhishek Pathak"/>
    <s v="Baldev Vanecha"/>
    <s v="Yes Bank"/>
    <s v="BT Top up"/>
    <s v="Disbursed"/>
    <n v="743637"/>
    <n v="17895"/>
    <n v="60"/>
    <n v="0.14510000000000001"/>
    <n v="7080"/>
    <n v="2284"/>
    <n v="885"/>
    <n v="1179"/>
    <m/>
    <m/>
    <n v="719572"/>
    <m/>
    <m/>
    <m/>
    <m/>
    <m/>
    <n v="4.2500000000000003E-2"/>
    <n v="31604.572500000002"/>
    <n v="0.09"/>
    <n v="28995.020642201835"/>
    <m/>
    <m/>
    <n v="3.2500000000000001E-2"/>
    <n v="24168.202499999999"/>
    <n v="0.05"/>
    <n v="1208.4101250000001"/>
    <m/>
    <m/>
    <n v="22959.792375000001"/>
    <m/>
    <n v="22959.792375000001"/>
    <n v="4826.8181422018351"/>
    <m/>
    <m/>
    <m/>
    <m/>
    <m/>
  </r>
  <r>
    <n v="254"/>
    <d v="2022-12-01T00:00:00"/>
    <d v="2022-12-29T00:00:00"/>
    <x v="62"/>
    <x v="62"/>
    <s v="Kamlesh Sevale"/>
    <s v="Surat"/>
    <s v="Abhishek Pathak"/>
    <s v="Hitesh Goswami"/>
    <s v="Yes Bank"/>
    <s v="Purchase"/>
    <s v="Disbursed"/>
    <n v="329746"/>
    <n v="10412"/>
    <n v="41"/>
    <n v="0.15509999999999999"/>
    <n v="4130"/>
    <n v="1250"/>
    <n v="885"/>
    <m/>
    <m/>
    <m/>
    <n v="310555"/>
    <m/>
    <m/>
    <m/>
    <m/>
    <m/>
    <n v="4.7500000000000001E-2"/>
    <n v="15662.934999999999"/>
    <n v="0.09"/>
    <n v="14369.665137614676"/>
    <m/>
    <m/>
    <n v="3.5000000000000003E-2"/>
    <n v="11541.11"/>
    <n v="0.05"/>
    <n v="577.05550000000005"/>
    <m/>
    <m/>
    <n v="10964.0545"/>
    <m/>
    <n v="10964.0545"/>
    <n v="2828.5551376146759"/>
    <m/>
    <m/>
    <m/>
    <m/>
    <m/>
  </r>
  <r>
    <n v="255"/>
    <d v="2022-12-01T00:00:00"/>
    <d v="2022-12-30T00:00:00"/>
    <x v="69"/>
    <x v="69"/>
    <s v="Poojan Kapadia"/>
    <s v="Surat"/>
    <s v="Abhishek Pathak"/>
    <s v="Hitesh Goswami"/>
    <s v="TATA Capital"/>
    <s v="BT Top up"/>
    <s v="Disbursed"/>
    <n v="1523925"/>
    <n v="36696"/>
    <n v="60"/>
    <n v="0.1555"/>
    <n v="10800"/>
    <n v="4410"/>
    <n v="885"/>
    <m/>
    <m/>
    <n v="23925"/>
    <n v="1483315"/>
    <m/>
    <m/>
    <m/>
    <m/>
    <m/>
    <n v="4.4999999999999998E-2"/>
    <n v="68576.625"/>
    <n v="0.09"/>
    <n v="62914.334862385316"/>
    <m/>
    <m/>
    <n v="3.5000000000000003E-2"/>
    <n v="53337.375000000007"/>
    <n v="0.05"/>
    <n v="2666.8687500000005"/>
    <m/>
    <m/>
    <n v="50670.506250000006"/>
    <m/>
    <n v="50670.506250000006"/>
    <n v="9576.959862385309"/>
    <m/>
    <m/>
    <m/>
    <m/>
    <m/>
  </r>
  <r>
    <n v="256"/>
    <d v="2022-12-01T00:00:00"/>
    <d v="2022-12-31T00:00:00"/>
    <x v="64"/>
    <x v="64"/>
    <s v="Alpesh Purohit"/>
    <s v="Surat"/>
    <s v="Abhishek Pathak"/>
    <s v="Vasim"/>
    <s v="Bajaj"/>
    <s v="Purchase"/>
    <s v="Disbursed"/>
    <n v="255626"/>
    <n v="6169"/>
    <n v="60"/>
    <n v="0.1565"/>
    <n v="2981"/>
    <n v="1239"/>
    <m/>
    <m/>
    <m/>
    <m/>
    <n v="245678"/>
    <m/>
    <m/>
    <m/>
    <m/>
    <m/>
    <n v="0.04"/>
    <n v="10225.040000000001"/>
    <n v="0.18"/>
    <n v="8665.2881355932223"/>
    <m/>
    <m/>
    <n v="3.2500000000000001E-2"/>
    <n v="8307.8450000000012"/>
    <n v="0.05"/>
    <n v="415.3922500000001"/>
    <m/>
    <m/>
    <n v="7892.4527500000013"/>
    <m/>
    <n v="7892.4527500000013"/>
    <n v="357.44313559322109"/>
    <m/>
    <m/>
    <m/>
    <m/>
    <m/>
  </r>
  <r>
    <n v="257"/>
    <d v="2022-11-01T00:00:00"/>
    <d v="2022-11-16T00:00:00"/>
    <x v="71"/>
    <x v="71"/>
    <s v="Ashish Vishwakarma"/>
    <s v="Jabalpur"/>
    <s v="Mahesh Porwal"/>
    <s v="Deepesh Tiwari"/>
    <s v="AU Finance"/>
    <s v="Refinance"/>
    <s v="Disbursed"/>
    <n v="600000"/>
    <n v="19451"/>
    <n v="40"/>
    <n v="0.16"/>
    <n v="8850"/>
    <n v="2600"/>
    <n v="708"/>
    <n v="1475"/>
    <n v="118"/>
    <n v="5532"/>
    <n v="580717"/>
    <m/>
    <m/>
    <m/>
    <m/>
    <m/>
    <n v="4.2500000000000003E-2"/>
    <n v="25500.000000000004"/>
    <n v="0.18"/>
    <n v="21610.169491525427"/>
    <m/>
    <m/>
    <n v="0.02"/>
    <n v="12000"/>
    <n v="0.05"/>
    <n v="600"/>
    <m/>
    <m/>
    <n v="11400"/>
    <m/>
    <n v="11400"/>
    <n v="9610.1694915254266"/>
    <m/>
    <m/>
    <m/>
    <m/>
    <m/>
  </r>
  <r>
    <n v="258"/>
    <d v="2022-11-01T00:00:00"/>
    <d v="2022-11-18T00:00:00"/>
    <x v="72"/>
    <x v="72"/>
    <s v="Awadh Narayan Kushwah"/>
    <s v="Bhopal"/>
    <s v="Mahesh Porwal"/>
    <s v="Vishal Agrawal"/>
    <s v="IDFC Bank"/>
    <s v="Refinance"/>
    <s v="Disbursed"/>
    <n v="630846"/>
    <n v="15021"/>
    <n v="60"/>
    <n v="0.15010000000000001"/>
    <n v="6309"/>
    <n v="1943"/>
    <n v="600"/>
    <n v="500"/>
    <n v="3500"/>
    <n v="6730"/>
    <n v="610648"/>
    <m/>
    <m/>
    <m/>
    <m/>
    <m/>
    <n v="0.04"/>
    <n v="25233.84"/>
    <n v="0.18"/>
    <n v="21384.610169491527"/>
    <m/>
    <m/>
    <n v="2.5000000000000001E-2"/>
    <n v="15771.150000000001"/>
    <n v="0.05"/>
    <n v="788.55750000000012"/>
    <m/>
    <m/>
    <n v="14982.592500000001"/>
    <m/>
    <n v="14982.592500000001"/>
    <n v="5613.4601694915254"/>
    <m/>
    <m/>
    <m/>
    <m/>
    <m/>
  </r>
  <r>
    <n v="259"/>
    <d v="2022-11-01T00:00:00"/>
    <d v="2022-11-29T00:00:00"/>
    <x v="73"/>
    <x v="73"/>
    <s v="Ayush Varnale"/>
    <s v="Indore"/>
    <s v="Mahesh Porwal"/>
    <s v="Gaurav Pratap Singh"/>
    <s v="IDFC Bank"/>
    <s v="BT Top up"/>
    <s v="Disbursed"/>
    <n v="808228"/>
    <n v="19441"/>
    <n v="60"/>
    <n v="0.155"/>
    <n v="8083"/>
    <n v="2466"/>
    <n v="600"/>
    <n v="500"/>
    <n v="3500"/>
    <n v="4112"/>
    <n v="788351"/>
    <m/>
    <m/>
    <m/>
    <m/>
    <m/>
    <n v="4.4999999999999998E-2"/>
    <n v="36370.26"/>
    <n v="0.18"/>
    <n v="30822.25423728814"/>
    <m/>
    <m/>
    <n v="3.5000000000000003E-2"/>
    <n v="28287.980000000003"/>
    <n v="0.05"/>
    <n v="1414.3990000000003"/>
    <m/>
    <m/>
    <n v="26873.581000000002"/>
    <m/>
    <n v="26873.581000000002"/>
    <n v="2534.2742372881366"/>
    <m/>
    <m/>
    <m/>
    <m/>
    <m/>
  </r>
  <r>
    <n v="260"/>
    <d v="2022-11-01T00:00:00"/>
    <d v="2022-11-23T00:00:00"/>
    <x v="74"/>
    <x v="74"/>
    <s v="Poonam Dubey"/>
    <s v="Indore"/>
    <s v="Mahesh Porwal"/>
    <s v="Shubham Kushwah"/>
    <s v="IDFC Bank"/>
    <s v="BT Top up"/>
    <s v="Disbursed"/>
    <n v="1192026"/>
    <n v="28988"/>
    <n v="60"/>
    <n v="0.16"/>
    <n v="11921"/>
    <n v="3598"/>
    <n v="600"/>
    <n v="500"/>
    <n v="3500"/>
    <n v="7910"/>
    <n v="1163381"/>
    <m/>
    <m/>
    <m/>
    <m/>
    <m/>
    <n v="4.4999999999999998E-2"/>
    <n v="53641.17"/>
    <n v="0.18"/>
    <n v="45458.618644067799"/>
    <m/>
    <m/>
    <n v="3.3000000000000002E-2"/>
    <n v="39336.858"/>
    <n v="0.05"/>
    <n v="1966.8429000000001"/>
    <m/>
    <s v=" "/>
    <n v="37370.015099999997"/>
    <n v="37370.015099999997"/>
    <n v="0"/>
    <n v="6121.7606440677991"/>
    <m/>
    <m/>
    <m/>
    <m/>
    <s v="Paid in Advance"/>
  </r>
  <r>
    <n v="261"/>
    <d v="2022-11-01T00:00:00"/>
    <d v="2022-11-30T00:00:00"/>
    <x v="75"/>
    <x v="75"/>
    <s v="Harendra Singh Gurjar"/>
    <s v="Gwalior"/>
    <s v="Mahesh Porwal"/>
    <s v="Abhishek upadhyay"/>
    <s v="AU Finance"/>
    <s v="Refinance CV"/>
    <s v="Disbursed"/>
    <n v="1400000"/>
    <n v="41125"/>
    <n v="48"/>
    <n v="0.18"/>
    <n v="20649"/>
    <n v="4600"/>
    <n v="0"/>
    <n v="1475"/>
    <n v="118"/>
    <n v="15158"/>
    <n v="1358000"/>
    <m/>
    <m/>
    <m/>
    <m/>
    <m/>
    <n v="3.5000000000000003E-2"/>
    <n v="49000.000000000007"/>
    <n v="0.18"/>
    <n v="41525.42372881357"/>
    <m/>
    <m/>
    <n v="0.02"/>
    <n v="28000"/>
    <n v="0.05"/>
    <n v="1400"/>
    <m/>
    <m/>
    <n v="26600"/>
    <m/>
    <n v="26600"/>
    <n v="13525.42372881357"/>
    <m/>
    <m/>
    <m/>
    <m/>
    <m/>
  </r>
  <r>
    <n v="262"/>
    <d v="2022-11-01T00:00:00"/>
    <d v="2022-11-30T00:00:00"/>
    <x v="75"/>
    <x v="75"/>
    <s v="Manoj Kumar"/>
    <s v="Gwalior"/>
    <s v="Mahesh Porwal"/>
    <s v="Abhishek upadhyay"/>
    <s v="AU Finance"/>
    <s v="Refinance CV"/>
    <s v="Disbursed"/>
    <n v="650000"/>
    <n v="28709"/>
    <n v="18"/>
    <n v="0.2"/>
    <n v="9587"/>
    <n v="2750"/>
    <n v="0"/>
    <n v="1475"/>
    <n v="118"/>
    <n v="4470"/>
    <n v="631600"/>
    <m/>
    <m/>
    <m/>
    <m/>
    <m/>
    <n v="3.5000000000000003E-2"/>
    <n v="22750.000000000004"/>
    <n v="0.18"/>
    <n v="19279.661016949158"/>
    <m/>
    <m/>
    <n v="0.02"/>
    <n v="13000"/>
    <n v="0.05"/>
    <n v="650"/>
    <m/>
    <m/>
    <n v="12350"/>
    <m/>
    <n v="12350"/>
    <n v="6279.6610169491578"/>
    <m/>
    <m/>
    <m/>
    <m/>
    <m/>
  </r>
  <r>
    <n v="263"/>
    <d v="2022-11-01T00:00:00"/>
    <d v="2022-11-03T00:00:00"/>
    <x v="75"/>
    <x v="75"/>
    <s v="Bhoopendra Singh"/>
    <s v="Gwalior"/>
    <s v="Mahesh Porwal"/>
    <s v="Abhishek upadhyay"/>
    <s v="AU Finance"/>
    <s v="Purchase CV"/>
    <s v="Disbursed"/>
    <n v="610000"/>
    <n v="22670"/>
    <n v="36"/>
    <n v="0.2"/>
    <n v="9058"/>
    <n v="2650"/>
    <n v="0"/>
    <n v="1475"/>
    <n v="118"/>
    <n v="4099"/>
    <n v="592600"/>
    <m/>
    <m/>
    <m/>
    <m/>
    <m/>
    <n v="3.5000000000000003E-2"/>
    <n v="21350.000000000004"/>
    <n v="0.18"/>
    <n v="18093.220338983054"/>
    <m/>
    <m/>
    <n v="0.02"/>
    <n v="12200"/>
    <n v="0.05"/>
    <n v="610"/>
    <m/>
    <m/>
    <n v="11590"/>
    <m/>
    <n v="11590"/>
    <n v="5893.2203389830538"/>
    <m/>
    <m/>
    <m/>
    <m/>
    <m/>
  </r>
  <r>
    <n v="264"/>
    <d v="2022-12-01T00:00:00"/>
    <d v="2022-12-02T00:00:00"/>
    <x v="76"/>
    <x v="76"/>
    <s v="vinod Rajput"/>
    <s v="Indore"/>
    <s v="Mahesh Porwal"/>
    <s v="Sawan Patil"/>
    <s v="Yes Bank"/>
    <s v="Purchase"/>
    <s v="Disbursed"/>
    <n v="909539"/>
    <n v="20008"/>
    <n v="60"/>
    <n v="0.11509999999999999"/>
    <n v="5900"/>
    <n v="2405"/>
    <n v="885"/>
    <n v="590"/>
    <n v="589"/>
    <n v="9539"/>
    <n v="889631"/>
    <m/>
    <m/>
    <m/>
    <m/>
    <m/>
    <n v="2.2499999999999999E-2"/>
    <n v="20464.627499999999"/>
    <n v="0.09"/>
    <n v="18774.887614678897"/>
    <m/>
    <m/>
    <n v="1.7500000000000002E-2"/>
    <n v="15916.932500000001"/>
    <n v="0.05"/>
    <n v="795.84662500000013"/>
    <m/>
    <m/>
    <n v="15121.085875000001"/>
    <m/>
    <n v="15121.085875000001"/>
    <n v="2857.9551146788963"/>
    <m/>
    <m/>
    <m/>
    <m/>
    <m/>
  </r>
  <r>
    <n v="265"/>
    <d v="2022-12-01T00:00:00"/>
    <d v="2022-12-02T00:00:00"/>
    <x v="76"/>
    <x v="76"/>
    <s v="Deelip Jasodiya"/>
    <s v="Indore"/>
    <s v="Mahesh Porwal"/>
    <s v="Sawan Patil"/>
    <s v="TATA Capital"/>
    <s v="Purchase"/>
    <s v="Disbursed"/>
    <n v="302421"/>
    <n v="10153"/>
    <n v="36"/>
    <n v="0.1275"/>
    <n v="3000"/>
    <n v="2520"/>
    <n v="885"/>
    <n v="0"/>
    <n v="0"/>
    <n v="2421"/>
    <n v="293595"/>
    <m/>
    <m/>
    <m/>
    <m/>
    <m/>
    <n v="4.4999999999999998E-2"/>
    <n v="13608.945"/>
    <n v="0.09"/>
    <n v="12485.270642201835"/>
    <m/>
    <m/>
    <n v="3.5000000000000003E-2"/>
    <n v="10584.735000000001"/>
    <n v="0.05"/>
    <n v="529.23675000000003"/>
    <m/>
    <m/>
    <n v="10055.498250000001"/>
    <m/>
    <n v="10055.498250000001"/>
    <n v="1900.535642201834"/>
    <m/>
    <m/>
    <m/>
    <m/>
    <m/>
  </r>
  <r>
    <n v="266"/>
    <d v="2022-12-01T00:00:00"/>
    <d v="2022-12-02T00:00:00"/>
    <x v="76"/>
    <x v="76"/>
    <s v="Mohmd Vaseem"/>
    <s v="Indore"/>
    <s v="Mahesh Porwal"/>
    <s v="Sawan Patil"/>
    <s v="HDFC Bank"/>
    <s v="Top Up"/>
    <s v="Disbursed"/>
    <n v="403354"/>
    <n v="19653"/>
    <n v="24"/>
    <n v="0.155"/>
    <n v="4130"/>
    <n v="2056"/>
    <n v="590"/>
    <n v="1357"/>
    <n v="0"/>
    <n v="3354"/>
    <n v="350586"/>
    <m/>
    <m/>
    <m/>
    <m/>
    <m/>
    <n v="3.7499999999999999E-2"/>
    <n v="15125.775"/>
    <n v="0.09"/>
    <n v="13876.857798165136"/>
    <m/>
    <m/>
    <n v="0.03"/>
    <n v="10517.58"/>
    <n v="0.05"/>
    <n v="525.87900000000002"/>
    <m/>
    <m/>
    <n v="9991.7009999999991"/>
    <m/>
    <n v="9991.7009999999991"/>
    <n v="3359.2777981651361"/>
    <m/>
    <m/>
    <m/>
    <m/>
    <m/>
  </r>
  <r>
    <n v="267"/>
    <d v="2022-12-01T00:00:00"/>
    <d v="2022-12-03T00:00:00"/>
    <x v="76"/>
    <x v="76"/>
    <s v="Constent pharma pvt ltd"/>
    <s v="Indore"/>
    <s v="Mahesh Porwal"/>
    <s v="Sawan Patil"/>
    <s v="Yes Bank"/>
    <s v="Purchase"/>
    <s v="Disbursed"/>
    <n v="1351747"/>
    <n v="63621"/>
    <n v="25"/>
    <n v="0.15509999999999999"/>
    <n v="7080"/>
    <n v="3505"/>
    <n v="1185"/>
    <n v="590"/>
    <n v="589"/>
    <n v="6747"/>
    <n v="1332051"/>
    <m/>
    <m/>
    <m/>
    <m/>
    <m/>
    <n v="3.7499999999999999E-2"/>
    <n v="50690.512499999997"/>
    <n v="0.09"/>
    <n v="46505.057339449537"/>
    <m/>
    <m/>
    <n v="2.5000000000000001E-2"/>
    <n v="33793.675000000003"/>
    <n v="0.05"/>
    <n v="1689.6837500000001"/>
    <m/>
    <m/>
    <n v="32103.991250000003"/>
    <m/>
    <n v="32103.991250000003"/>
    <n v="12711.382339449534"/>
    <m/>
    <m/>
    <m/>
    <m/>
    <m/>
  </r>
  <r>
    <n v="268"/>
    <d v="2022-12-01T00:00:00"/>
    <d v="2022-12-05T00:00:00"/>
    <x v="73"/>
    <x v="73"/>
    <s v="Arvind  Nagar"/>
    <s v="Indore"/>
    <s v="Mahesh Porwal"/>
    <s v="Gaurav Pratap Singh"/>
    <s v="IDFC Bank"/>
    <s v="BT Top up"/>
    <s v="Disbursed"/>
    <n v="1212506"/>
    <n v="28846"/>
    <n v="60"/>
    <n v="0.15"/>
    <n v="12126"/>
    <n v="3659"/>
    <n v="0"/>
    <n v="500"/>
    <n v="3500"/>
    <n v="16390"/>
    <n v="1175715"/>
    <m/>
    <m/>
    <m/>
    <m/>
    <m/>
    <n v="4.4999999999999998E-2"/>
    <n v="54562.77"/>
    <n v="0.18"/>
    <n v="46239.635593220337"/>
    <m/>
    <m/>
    <n v="3.5000000000000003E-2"/>
    <n v="42437.710000000006"/>
    <n v="0.05"/>
    <n v="2121.8855000000003"/>
    <m/>
    <m/>
    <n v="40315.824500000002"/>
    <m/>
    <n v="40315.824500000002"/>
    <n v="3801.9255932203305"/>
    <m/>
    <m/>
    <m/>
    <m/>
    <m/>
  </r>
  <r>
    <n v="269"/>
    <d v="2022-12-01T00:00:00"/>
    <d v="2022-12-05T00:00:00"/>
    <x v="77"/>
    <x v="77"/>
    <s v="ROHIT   "/>
    <s v="Indore"/>
    <s v="Mahesh Porwal"/>
    <s v="Shubham Kushwah"/>
    <s v="IDFC Bank"/>
    <s v="Purchase"/>
    <s v="Disbursed"/>
    <n v="351760"/>
    <n v="8555"/>
    <n v="60"/>
    <n v="0.16"/>
    <n v="4397"/>
    <n v="1120"/>
    <n v="600"/>
    <n v="500"/>
    <n v="3500"/>
    <n v="5029"/>
    <n v="335383"/>
    <m/>
    <m/>
    <m/>
    <m/>
    <m/>
    <n v="4.4999999999999998E-2"/>
    <n v="15829.199999999999"/>
    <n v="0.18"/>
    <n v="13414.576271186441"/>
    <m/>
    <m/>
    <n v="0.03"/>
    <n v="10552.8"/>
    <n v="0.05"/>
    <n v="527.64"/>
    <m/>
    <m/>
    <n v="10025.16"/>
    <m/>
    <n v="10025.16"/>
    <n v="2861.7762711864416"/>
    <m/>
    <m/>
    <m/>
    <m/>
    <m/>
  </r>
  <r>
    <n v="270"/>
    <d v="2022-12-01T00:00:00"/>
    <d v="2022-12-05T00:00:00"/>
    <x v="78"/>
    <x v="78"/>
    <s v="Shekhar Patel"/>
    <s v="Indore"/>
    <s v="Mahesh Porwal"/>
    <s v="Shubham Kushwah"/>
    <s v="IDFC Bank"/>
    <s v="Refinance"/>
    <s v="Disbursed"/>
    <n v="331657"/>
    <n v="8066"/>
    <n v="60"/>
    <n v="0.16"/>
    <n v="4312"/>
    <n v="1060"/>
    <n v="200"/>
    <n v="500"/>
    <n v="3500"/>
    <n v="7541"/>
    <n v="313928"/>
    <m/>
    <m/>
    <m/>
    <m/>
    <m/>
    <n v="4.4999999999999998E-2"/>
    <n v="14924.564999999999"/>
    <n v="0.18"/>
    <n v="12647.936440677966"/>
    <m/>
    <m/>
    <n v="0.03"/>
    <n v="9949.7099999999991"/>
    <n v="0.05"/>
    <n v="497.4855"/>
    <m/>
    <m/>
    <n v="9452.2244999999984"/>
    <m/>
    <n v="9452.2244999999984"/>
    <n v="2698.2264406779668"/>
    <m/>
    <m/>
    <m/>
    <m/>
    <m/>
  </r>
  <r>
    <n v="271"/>
    <d v="2022-12-01T00:00:00"/>
    <d v="2022-12-05T00:00:00"/>
    <x v="79"/>
    <x v="79"/>
    <s v="Makhan Malviya"/>
    <s v="Indore"/>
    <s v="Mahesh Porwal"/>
    <s v="Narendra Jharne"/>
    <s v="AU Finance"/>
    <s v="New car "/>
    <s v="Disbursed"/>
    <n v="651000"/>
    <n v="15317"/>
    <n v="60"/>
    <n v="0.14499999999999999"/>
    <n v="5842"/>
    <n v="3750"/>
    <n v="0"/>
    <n v="1475"/>
    <n v="118"/>
    <n v="7015"/>
    <n v="632800"/>
    <m/>
    <m/>
    <m/>
    <m/>
    <m/>
    <n v="0.02"/>
    <n v="13020"/>
    <n v="0.18"/>
    <n v="11033.898305084746"/>
    <m/>
    <m/>
    <n v="0.01"/>
    <n v="6510"/>
    <n v="0.05"/>
    <n v="325.5"/>
    <m/>
    <m/>
    <n v="6184.5"/>
    <m/>
    <n v="6184.5"/>
    <n v="4523.8983050847455"/>
    <m/>
    <m/>
    <m/>
    <m/>
    <m/>
  </r>
  <r>
    <n v="272"/>
    <d v="2022-12-01T00:00:00"/>
    <d v="2022-12-05T00:00:00"/>
    <x v="80"/>
    <x v="80"/>
    <s v="Aanar singh savaner"/>
    <s v="Indore"/>
    <s v="Mahesh Porwal"/>
    <s v="Narendra Jharne"/>
    <s v="AU Finance"/>
    <s v="Purchase CV"/>
    <s v="Disbursed"/>
    <n v="310000"/>
    <n v="9180"/>
    <n v="48"/>
    <n v="0.18010000000000001"/>
    <n v="3658"/>
    <n v="1900"/>
    <n v="0"/>
    <n v="1475"/>
    <n v="118"/>
    <n v="10316"/>
    <n v="292533"/>
    <m/>
    <m/>
    <m/>
    <m/>
    <m/>
    <n v="3.5000000000000003E-2"/>
    <n v="10850.000000000002"/>
    <n v="0.18"/>
    <n v="9194.9152542372904"/>
    <m/>
    <m/>
    <n v="0.02"/>
    <n v="6200"/>
    <n v="0.05"/>
    <n v="310"/>
    <m/>
    <m/>
    <n v="5890"/>
    <m/>
    <n v="5890"/>
    <n v="2994.9152542372904"/>
    <m/>
    <m/>
    <m/>
    <m/>
    <m/>
  </r>
  <r>
    <n v="273"/>
    <d v="2022-12-01T00:00:00"/>
    <d v="2022-12-05T00:00:00"/>
    <x v="80"/>
    <x v="80"/>
    <s v="Hemant singh Lodhi"/>
    <s v="Indore"/>
    <s v="Mahesh Porwal"/>
    <s v="Narendra Jharne"/>
    <s v="AU Finance"/>
    <s v="Purchase CV"/>
    <s v="Disbursed"/>
    <n v="665000"/>
    <n v="19192"/>
    <n v="48"/>
    <n v="0.1701"/>
    <n v="7847"/>
    <n v="2800"/>
    <n v="708"/>
    <n v="1475"/>
    <n v="118"/>
    <n v="9389"/>
    <n v="642663"/>
    <m/>
    <m/>
    <m/>
    <m/>
    <m/>
    <n v="3.5000000000000003E-2"/>
    <n v="23275.000000000004"/>
    <n v="0.18"/>
    <n v="19724.576271186445"/>
    <m/>
    <m/>
    <n v="0.02"/>
    <n v="13300"/>
    <n v="0.05"/>
    <n v="665"/>
    <m/>
    <m/>
    <n v="12635"/>
    <m/>
    <n v="12635"/>
    <n v="6424.5762711864445"/>
    <m/>
    <m/>
    <m/>
    <m/>
    <m/>
  </r>
  <r>
    <n v="274"/>
    <d v="2022-12-01T00:00:00"/>
    <d v="2022-12-05T00:00:00"/>
    <x v="76"/>
    <x v="76"/>
    <s v="Rahul singh yadav"/>
    <s v="Indore"/>
    <s v="Mahesh Porwal"/>
    <s v="Sawan Patil"/>
    <s v="TATA Capital"/>
    <s v="Purchase"/>
    <s v="Disbursed"/>
    <n v="260968"/>
    <n v="6005"/>
    <n v="60"/>
    <n v="0.13500000000000001"/>
    <n v="3000"/>
    <n v="2350"/>
    <n v="885"/>
    <n v="0"/>
    <n v="0"/>
    <n v="2968"/>
    <n v="251765"/>
    <m/>
    <m/>
    <m/>
    <m/>
    <m/>
    <n v="4.4999999999999998E-2"/>
    <n v="11743.56"/>
    <n v="0.09"/>
    <n v="10773.908256880733"/>
    <m/>
    <m/>
    <n v="3.5000000000000003E-2"/>
    <n v="9133.880000000001"/>
    <n v="0.05"/>
    <n v="456.69400000000007"/>
    <m/>
    <m/>
    <n v="8677.1860000000015"/>
    <m/>
    <n v="8677.1860000000015"/>
    <n v="1640.0282568807324"/>
    <m/>
    <m/>
    <m/>
    <m/>
    <m/>
  </r>
  <r>
    <n v="275"/>
    <d v="2022-12-01T00:00:00"/>
    <d v="2022-12-06T00:00:00"/>
    <x v="81"/>
    <x v="81"/>
    <s v="Sunil Yadav"/>
    <s v="Indore"/>
    <s v="Mahesh Porwal"/>
    <s v="Gaurav Pratap Singh"/>
    <s v="HDFC Bank"/>
    <s v="BT Top up"/>
    <s v="Disbursed"/>
    <n v="2007998"/>
    <n v="47245"/>
    <n v="60"/>
    <n v="0.14499999999999999"/>
    <n v="5900"/>
    <n v="6156"/>
    <n v="590"/>
    <n v="1357"/>
    <n v="0"/>
    <n v="7998"/>
    <n v="1985997"/>
    <m/>
    <m/>
    <m/>
    <m/>
    <m/>
    <n v="4.2500000000000003E-2"/>
    <n v="85339.915000000008"/>
    <n v="0.09"/>
    <n v="78293.5"/>
    <m/>
    <m/>
    <n v="3.5000000000000003E-2"/>
    <n v="69509.895000000004"/>
    <n v="0.05"/>
    <n v="3475.4947500000003"/>
    <m/>
    <m/>
    <n v="66034.400250000006"/>
    <m/>
    <n v="66034.400250000006"/>
    <n v="8783.6049999999959"/>
    <m/>
    <m/>
    <m/>
    <m/>
    <m/>
  </r>
  <r>
    <n v="276"/>
    <d v="2022-12-01T00:00:00"/>
    <d v="2022-12-06T00:00:00"/>
    <x v="82"/>
    <x v="82"/>
    <s v="Momd Faraz Shaikh"/>
    <s v="Indore"/>
    <s v="Mahesh Porwal"/>
    <s v="Shubham Kushwah"/>
    <s v="HDFC Bank"/>
    <s v="Purchase"/>
    <s v="Disbursed"/>
    <n v="607998"/>
    <n v="14147"/>
    <n v="60"/>
    <n v="0.14000000000000001"/>
    <n v="4130"/>
    <n v="2577"/>
    <n v="590"/>
    <n v="590"/>
    <n v="0"/>
    <n v="7998"/>
    <n v="591346"/>
    <m/>
    <m/>
    <m/>
    <m/>
    <m/>
    <n v="4.2500000000000003E-2"/>
    <n v="25839.915000000001"/>
    <n v="0.09"/>
    <n v="23706.344036697246"/>
    <m/>
    <m/>
    <n v="0.03"/>
    <n v="17740.38"/>
    <n v="0.05"/>
    <n v="887.01900000000012"/>
    <m/>
    <m/>
    <n v="16853.361000000001"/>
    <m/>
    <n v="16853.361000000001"/>
    <n v="5965.9640366972453"/>
    <m/>
    <m/>
    <m/>
    <m/>
    <m/>
  </r>
  <r>
    <n v="277"/>
    <d v="2022-12-01T00:00:00"/>
    <d v="2022-12-07T00:00:00"/>
    <x v="83"/>
    <x v="83"/>
    <s v="Ram Avatar"/>
    <s v="Bhopal"/>
    <s v="Mahesh Porwal"/>
    <s v="Anil Kushwah"/>
    <s v="Yes Bank"/>
    <s v="Refinance"/>
    <s v="Disbursed"/>
    <n v="562013"/>
    <n v="13226"/>
    <n v="60"/>
    <n v="0.14510000000000001"/>
    <n v="6633"/>
    <n v="1535"/>
    <n v="885"/>
    <n v="590"/>
    <n v="589"/>
    <n v="12013"/>
    <n v="539768"/>
    <m/>
    <m/>
    <m/>
    <m/>
    <m/>
    <n v="4.2500000000000003E-2"/>
    <n v="23885.552500000002"/>
    <n v="0.09"/>
    <n v="21913.350917431191"/>
    <m/>
    <m/>
    <n v="2.75E-2"/>
    <n v="15455.3575"/>
    <n v="0.05"/>
    <n v="772.767875"/>
    <m/>
    <m/>
    <n v="14682.589625000001"/>
    <m/>
    <n v="14682.589625000001"/>
    <n v="6457.9934174311911"/>
    <m/>
    <m/>
    <m/>
    <m/>
    <m/>
  </r>
  <r>
    <n v="278"/>
    <d v="2022-11-01T00:00:00"/>
    <d v="2022-11-28T00:00:00"/>
    <x v="84"/>
    <x v="84"/>
    <s v="Naru Ahir"/>
    <s v="Indore"/>
    <s v="Mahesh Porwal"/>
    <s v="Sawan Patil"/>
    <s v="IDFC Bank"/>
    <s v="BT Top up"/>
    <s v="Disbursed"/>
    <n v="647541"/>
    <n v="15747"/>
    <n v="60"/>
    <n v="0.16"/>
    <n v="6476"/>
    <n v="1992"/>
    <n v="600"/>
    <n v="500"/>
    <n v="3500"/>
    <n v="3425"/>
    <n v="630432"/>
    <m/>
    <m/>
    <m/>
    <m/>
    <m/>
    <n v="4.4999999999999998E-2"/>
    <n v="29139.344999999998"/>
    <n v="0.18"/>
    <n v="24694.360169491523"/>
    <m/>
    <m/>
    <n v="3.2500000000000001E-2"/>
    <n v="21045.0825"/>
    <n v="0.05"/>
    <n v="1052.2541250000002"/>
    <m/>
    <m/>
    <n v="19992.828375000001"/>
    <m/>
    <n v="19992.828375000001"/>
    <n v="3649.2776694915228"/>
    <m/>
    <m/>
    <m/>
    <m/>
    <m/>
  </r>
  <r>
    <n v="279"/>
    <d v="2022-12-01T00:00:00"/>
    <d v="2022-12-07T00:00:00"/>
    <x v="85"/>
    <x v="85"/>
    <s v="Gokul Singh Parihar"/>
    <s v="Indore"/>
    <s v="Mahesh Porwal"/>
    <s v="Shubham Kushwah"/>
    <s v="IDFC Bank"/>
    <s v="BT Top up"/>
    <s v="Disbursed"/>
    <n v="910030"/>
    <n v="21914"/>
    <n v="60"/>
    <n v="0.1555"/>
    <n v="9101"/>
    <n v="2767"/>
    <n v="0"/>
    <n v="500"/>
    <n v="3500"/>
    <n v="5914"/>
    <n v="887632"/>
    <m/>
    <m/>
    <m/>
    <m/>
    <m/>
    <n v="4.4999999999999998E-2"/>
    <n v="40951.35"/>
    <n v="0.18"/>
    <n v="34704.533898305082"/>
    <m/>
    <m/>
    <n v="0.03"/>
    <n v="27300.899999999998"/>
    <n v="0.05"/>
    <n v="1365.0450000000001"/>
    <m/>
    <m/>
    <n v="25935.854999999996"/>
    <m/>
    <n v="25935.854999999996"/>
    <n v="7403.6338983050846"/>
    <m/>
    <m/>
    <m/>
    <m/>
    <m/>
  </r>
  <r>
    <n v="280"/>
    <d v="2022-12-01T00:00:00"/>
    <d v="2022-12-07T00:00:00"/>
    <x v="71"/>
    <x v="71"/>
    <s v="Dinesh Kumar"/>
    <s v="Jabalpur"/>
    <s v="Mahesh Porwal"/>
    <s v="Deepesh Tiwari"/>
    <s v="AU Finance"/>
    <s v="Purchase"/>
    <s v="Disbursed"/>
    <n v="365000"/>
    <n v="11596"/>
    <n v="45"/>
    <n v="0.2001"/>
    <n v="6460"/>
    <n v="2050"/>
    <n v="708"/>
    <n v="1475"/>
    <n v="118"/>
    <n v="5802"/>
    <n v="348386"/>
    <m/>
    <m/>
    <m/>
    <m/>
    <m/>
    <n v="4.2500000000000003E-2"/>
    <n v="15512.500000000002"/>
    <n v="0.18"/>
    <n v="13146.186440677968"/>
    <m/>
    <m/>
    <n v="0.02"/>
    <n v="7300"/>
    <n v="0.05"/>
    <n v="365"/>
    <m/>
    <m/>
    <n v="6935"/>
    <m/>
    <n v="6935"/>
    <n v="5846.1864406779678"/>
    <m/>
    <m/>
    <m/>
    <m/>
    <m/>
  </r>
  <r>
    <n v="281"/>
    <d v="2022-12-01T00:00:00"/>
    <d v="2022-12-07T00:00:00"/>
    <x v="80"/>
    <x v="80"/>
    <s v="Bhagwan"/>
    <s v="Indore"/>
    <s v="Mahesh Porwal"/>
    <s v="Narendra Jharne"/>
    <s v="AU Finance"/>
    <s v="Purchase CV"/>
    <s v="Disbursed"/>
    <n v="450000"/>
    <n v="13696"/>
    <n v="48"/>
    <n v="0.2001"/>
    <n v="6637"/>
    <n v="2250"/>
    <n v="0"/>
    <n v="1475"/>
    <n v="118"/>
    <n v="8063"/>
    <n v="431456"/>
    <m/>
    <m/>
    <m/>
    <m/>
    <m/>
    <n v="3.5000000000000003E-2"/>
    <n v="15750.000000000002"/>
    <n v="0.18"/>
    <n v="13347.457627118647"/>
    <m/>
    <m/>
    <n v="0.02"/>
    <n v="9000"/>
    <n v="0.05"/>
    <n v="450"/>
    <m/>
    <m/>
    <n v="8550"/>
    <m/>
    <n v="8550"/>
    <n v="4347.457627118647"/>
    <m/>
    <m/>
    <m/>
    <m/>
    <m/>
  </r>
  <r>
    <n v="282"/>
    <d v="2022-12-01T00:00:00"/>
    <d v="2022-12-07T00:00:00"/>
    <x v="80"/>
    <x v="80"/>
    <s v="Shankar Saechar"/>
    <s v="Indore"/>
    <s v="Mahesh Porwal"/>
    <s v="Narendra Jharne"/>
    <s v="AU Finance"/>
    <s v="Purchase CV"/>
    <s v="Disbursed"/>
    <n v="650000"/>
    <n v="16683"/>
    <n v="60"/>
    <n v="0.185"/>
    <n v="9204"/>
    <n v="3750"/>
    <n v="0"/>
    <n v="1475"/>
    <n v="118"/>
    <n v="7006"/>
    <n v="628447"/>
    <m/>
    <m/>
    <m/>
    <m/>
    <m/>
    <n v="3.5000000000000003E-2"/>
    <n v="22750.000000000004"/>
    <n v="0.18"/>
    <n v="19279.661016949158"/>
    <m/>
    <m/>
    <n v="0.02"/>
    <n v="13000"/>
    <n v="0.05"/>
    <n v="650"/>
    <m/>
    <m/>
    <n v="12350"/>
    <m/>
    <n v="12350"/>
    <n v="6279.6610169491578"/>
    <m/>
    <m/>
    <m/>
    <m/>
    <m/>
  </r>
  <r>
    <n v="283"/>
    <d v="2022-12-01T00:00:00"/>
    <d v="2022-12-07T00:00:00"/>
    <x v="79"/>
    <x v="79"/>
    <s v="Manohar mandloi"/>
    <s v="Indore"/>
    <s v="Mahesh Porwal"/>
    <s v="Narendra Jharne"/>
    <s v="AU Finance"/>
    <s v="Purchase CV"/>
    <s v="Disbursed"/>
    <n v="1037000"/>
    <n v="30467"/>
    <n v="48"/>
    <n v="0.18010000000000001"/>
    <n v="12328"/>
    <n v="4700"/>
    <n v="0"/>
    <n v="1475"/>
    <n v="118"/>
    <n v="5779"/>
    <n v="1012600"/>
    <m/>
    <m/>
    <m/>
    <m/>
    <m/>
    <n v="3.5000000000000003E-2"/>
    <n v="36295"/>
    <n v="0.18"/>
    <n v="30758.474576271186"/>
    <m/>
    <m/>
    <n v="0.02"/>
    <n v="20740"/>
    <n v="0.05"/>
    <n v="1037"/>
    <m/>
    <m/>
    <n v="19703"/>
    <m/>
    <n v="19703"/>
    <n v="10018.474576271186"/>
    <m/>
    <m/>
    <m/>
    <m/>
    <m/>
  </r>
  <r>
    <n v="284"/>
    <d v="2022-12-01T00:00:00"/>
    <d v="2022-12-07T00:00:00"/>
    <x v="79"/>
    <x v="79"/>
    <s v="Shashikant tayde"/>
    <s v="Indore"/>
    <s v="Mahesh Porwal"/>
    <s v="Narendra Jharne"/>
    <s v="AU Finance"/>
    <s v="New car "/>
    <s v="Disbursed"/>
    <n v="810000"/>
    <n v="17131"/>
    <n v="60"/>
    <n v="9.8000000000000004E-2"/>
    <n v="7521"/>
    <n v="3150"/>
    <n v="0"/>
    <n v="1475"/>
    <n v="118"/>
    <n v="8236"/>
    <n v="789500"/>
    <m/>
    <m/>
    <m/>
    <m/>
    <m/>
    <n v="1.4999999999999999E-2"/>
    <n v="12150"/>
    <n v="0.18"/>
    <n v="10296.610169491525"/>
    <m/>
    <m/>
    <n v="5.0000000000000001E-3"/>
    <n v="4050"/>
    <n v="0.05"/>
    <n v="202.5"/>
    <m/>
    <m/>
    <n v="3847.5"/>
    <m/>
    <n v="3847.5"/>
    <n v="6246.6101694915251"/>
    <m/>
    <m/>
    <m/>
    <m/>
    <m/>
  </r>
  <r>
    <n v="285"/>
    <d v="2022-12-01T00:00:00"/>
    <d v="2022-12-08T00:00:00"/>
    <x v="86"/>
    <x v="86"/>
    <s v="Kunjal Patel"/>
    <s v="Bhopal"/>
    <s v="Mahesh Porwal"/>
    <s v="Vishal Agrawal"/>
    <s v="Yes Bank"/>
    <s v="New car "/>
    <s v="Disbursed"/>
    <n v="1419793"/>
    <n v="23285"/>
    <n v="84"/>
    <n v="9.6100000000000005E-2"/>
    <n v="5029"/>
    <n v="3675"/>
    <n v="589"/>
    <n v="590"/>
    <n v="0"/>
    <n v="19793"/>
    <n v="1390117"/>
    <m/>
    <m/>
    <m/>
    <m/>
    <m/>
    <n v="0.02"/>
    <n v="28395.86"/>
    <n v="0.18"/>
    <n v="24064.288135593222"/>
    <m/>
    <m/>
    <n v="1.0999999999999999E-2"/>
    <n v="15617.723"/>
    <n v="0.05"/>
    <n v="780.88615000000004"/>
    <m/>
    <m/>
    <n v="14836.83685"/>
    <m/>
    <n v="14836.83685"/>
    <n v="8446.5651355932223"/>
    <m/>
    <m/>
    <m/>
    <m/>
    <m/>
  </r>
  <r>
    <n v="286"/>
    <d v="2022-12-01T00:00:00"/>
    <d v="2022-12-08T00:00:00"/>
    <x v="87"/>
    <x v="87"/>
    <s v="Rajpal Chouhan"/>
    <s v="Bhopal"/>
    <s v="Mahesh Porwal"/>
    <s v="Vishal Agrawal"/>
    <s v="Bajaj"/>
    <s v="Refinance"/>
    <s v="Disbursed"/>
    <n v="2011453"/>
    <n v="15012"/>
    <n v="60"/>
    <n v="0.14399999999999999"/>
    <n v="7095"/>
    <n v="16100"/>
    <n v="0"/>
    <n v="2360"/>
    <n v="0"/>
    <n v="6000"/>
    <n v="1971900"/>
    <m/>
    <m/>
    <m/>
    <m/>
    <m/>
    <n v="0.04"/>
    <n v="80458.12"/>
    <n v="0.18"/>
    <n v="68184.847457627126"/>
    <m/>
    <m/>
    <n v="0.03"/>
    <n v="60343.59"/>
    <n v="0.05"/>
    <n v="3017.1795000000002"/>
    <m/>
    <m/>
    <n v="57326.410499999998"/>
    <m/>
    <n v="57326.410499999998"/>
    <n v="7841.257457627129"/>
    <m/>
    <m/>
    <m/>
    <m/>
    <m/>
  </r>
  <r>
    <n v="287"/>
    <d v="2022-12-01T00:00:00"/>
    <d v="2022-12-08T00:00:00"/>
    <x v="88"/>
    <x v="88"/>
    <s v="Manoj Banwari"/>
    <s v="Bhopal"/>
    <s v="Mahesh Porwal"/>
    <s v="Vishal Agrawal"/>
    <s v="TATA Capital"/>
    <s v="BT Top up"/>
    <s v="Disbursed"/>
    <n v="1735602"/>
    <n v="41930"/>
    <n v="60"/>
    <n v="0.157"/>
    <n v="11660"/>
    <n v="9680"/>
    <n v="885"/>
    <n v="590"/>
    <n v="5500"/>
    <n v="33102"/>
    <n v="1671435"/>
    <m/>
    <m/>
    <m/>
    <m/>
    <m/>
    <n v="4.4999999999999998E-2"/>
    <n v="78102.09"/>
    <n v="0.09"/>
    <n v="71653.293577981647"/>
    <m/>
    <m/>
    <n v="3.5000000000000003E-2"/>
    <n v="60746.070000000007"/>
    <n v="0.05"/>
    <n v="3037.3035000000004"/>
    <m/>
    <m/>
    <n v="57708.766500000005"/>
    <m/>
    <n v="57708.766500000005"/>
    <n v="10907.22357798164"/>
    <m/>
    <m/>
    <m/>
    <m/>
    <m/>
  </r>
  <r>
    <n v="288"/>
    <d v="2022-12-01T00:00:00"/>
    <d v="2022-12-08T00:00:00"/>
    <x v="79"/>
    <x v="79"/>
    <s v="Vishal Dhiman"/>
    <s v="Indore"/>
    <s v="Mahesh Porwal"/>
    <s v="Narendra Jharne"/>
    <s v="AU Finance"/>
    <s v="Purchase"/>
    <s v="Disbursed"/>
    <n v="565000"/>
    <n v="20429"/>
    <n v="36"/>
    <n v="0.18010000000000001"/>
    <n v="6734"/>
    <n v="2250"/>
    <n v="708"/>
    <n v="1475"/>
    <n v="118"/>
    <n v="4121"/>
    <n v="549294"/>
    <m/>
    <m/>
    <m/>
    <m/>
    <m/>
    <n v="4.2500000000000003E-2"/>
    <n v="24012.5"/>
    <n v="0.18"/>
    <n v="20349.576271186441"/>
    <m/>
    <m/>
    <n v="0.02"/>
    <n v="11300"/>
    <n v="0.05"/>
    <n v="565"/>
    <m/>
    <m/>
    <n v="10735"/>
    <m/>
    <n v="10735"/>
    <n v="9049.5762711864409"/>
    <m/>
    <m/>
    <m/>
    <m/>
    <m/>
  </r>
  <r>
    <n v="289"/>
    <d v="2022-12-01T00:00:00"/>
    <d v="2022-12-08T00:00:00"/>
    <x v="79"/>
    <x v="79"/>
    <s v="Nitin Chouhan"/>
    <s v="Indore"/>
    <s v="Mahesh Porwal"/>
    <s v="Narendra Jharne"/>
    <s v="AU Finance"/>
    <s v="Purchase CV"/>
    <s v="Disbursed"/>
    <n v="300000"/>
    <n v="14979"/>
    <n v="24"/>
    <n v="0.18010000000000001"/>
    <n v="3544"/>
    <n v="1850"/>
    <n v="0"/>
    <n v="1475"/>
    <n v="118"/>
    <n v="1807"/>
    <n v="291206"/>
    <m/>
    <m/>
    <m/>
    <m/>
    <m/>
    <n v="3.5000000000000003E-2"/>
    <n v="10500.000000000002"/>
    <n v="0.18"/>
    <n v="8898.3050847457653"/>
    <m/>
    <m/>
    <n v="0.02"/>
    <n v="6000"/>
    <n v="0.05"/>
    <n v="300"/>
    <m/>
    <m/>
    <n v="5700"/>
    <m/>
    <n v="5700"/>
    <n v="2898.3050847457653"/>
    <m/>
    <m/>
    <m/>
    <m/>
    <m/>
  </r>
  <r>
    <n v="290"/>
    <d v="2022-12-01T00:00:00"/>
    <d v="2022-12-08T00:00:00"/>
    <x v="85"/>
    <x v="85"/>
    <s v="Jitendra"/>
    <s v="Indore"/>
    <s v="Mahesh Porwal"/>
    <s v="Shubham Kushwah"/>
    <s v="IDFC Bank"/>
    <s v="BT Top up"/>
    <s v="Disbursed"/>
    <n v="1018819"/>
    <n v="24776"/>
    <n v="60"/>
    <n v="0.16"/>
    <n v="10189"/>
    <n v="3087"/>
    <n v="600"/>
    <n v="500"/>
    <n v="3500"/>
    <n v="14703"/>
    <n v="985624"/>
    <m/>
    <m/>
    <m/>
    <m/>
    <m/>
    <n v="4.4999999999999998E-2"/>
    <n v="45846.854999999996"/>
    <n v="0.18"/>
    <n v="38853.266949152538"/>
    <m/>
    <m/>
    <n v="0.03"/>
    <n v="30564.57"/>
    <n v="0.05"/>
    <n v="1528.2285000000002"/>
    <m/>
    <m/>
    <n v="29036.341499999999"/>
    <m/>
    <n v="29036.341499999999"/>
    <n v="8288.6969491525379"/>
    <m/>
    <m/>
    <m/>
    <m/>
    <m/>
  </r>
  <r>
    <n v="291"/>
    <d v="2022-12-01T00:00:00"/>
    <d v="2022-12-09T00:00:00"/>
    <x v="80"/>
    <x v="80"/>
    <s v="Karam Singh"/>
    <s v="Indore"/>
    <s v="Mahesh Porwal"/>
    <s v="Narendra Jharne"/>
    <s v="AU Finance"/>
    <s v="Purchase CV"/>
    <s v="Disbursed"/>
    <n v="240000"/>
    <n v="7177"/>
    <n v="48"/>
    <n v="0.19009999999999999"/>
    <n v="3540"/>
    <n v="2700"/>
    <n v="0"/>
    <n v="1475"/>
    <n v="118"/>
    <n v="2928"/>
    <n v="228531"/>
    <m/>
    <m/>
    <m/>
    <m/>
    <m/>
    <n v="3.5000000000000003E-2"/>
    <n v="8400"/>
    <n v="0.18"/>
    <n v="7118.6440677966102"/>
    <m/>
    <m/>
    <n v="0.02"/>
    <n v="4800"/>
    <n v="0.05"/>
    <n v="240"/>
    <m/>
    <m/>
    <n v="4560"/>
    <m/>
    <n v="4560"/>
    <n v="2318.6440677966102"/>
    <m/>
    <m/>
    <m/>
    <m/>
    <m/>
  </r>
  <r>
    <n v="292"/>
    <d v="2022-12-01T00:00:00"/>
    <d v="2022-12-09T00:00:00"/>
    <x v="73"/>
    <x v="73"/>
    <s v="Saurabh Sharma"/>
    <s v="Indore"/>
    <s v="Mahesh Porwal"/>
    <s v="Gaurav Pratap Singh"/>
    <s v="IDFC Bank"/>
    <s v="BT Top up"/>
    <s v="Disbursed"/>
    <n v="1211112"/>
    <n v="30583"/>
    <n v="55"/>
    <n v="0.15"/>
    <n v="12112"/>
    <n v="3655"/>
    <n v="600"/>
    <n v="500"/>
    <n v="3500"/>
    <n v="6996"/>
    <n v="1183133"/>
    <m/>
    <m/>
    <m/>
    <m/>
    <m/>
    <n v="4.4999999999999998E-2"/>
    <n v="54500.04"/>
    <n v="0.18"/>
    <n v="46186.47457627119"/>
    <m/>
    <m/>
    <n v="3.5000000000000003E-2"/>
    <n v="42388.920000000006"/>
    <n v="0.05"/>
    <n v="2119.4460000000004"/>
    <m/>
    <m/>
    <n v="40269.474000000002"/>
    <m/>
    <n v="40269.474000000002"/>
    <n v="3797.5545762711845"/>
    <m/>
    <m/>
    <m/>
    <m/>
    <m/>
  </r>
  <r>
    <n v="293"/>
    <d v="2022-12-01T00:00:00"/>
    <d v="2022-12-09T00:00:00"/>
    <x v="89"/>
    <x v="89"/>
    <s v="Ramprasad Mallah"/>
    <s v="Jabalpur"/>
    <s v="Mahesh Porwal"/>
    <s v="Deepesh Tiwari"/>
    <s v="Yes Bank"/>
    <s v="Purchase"/>
    <s v="Disbursed"/>
    <n v="750000"/>
    <n v="24377"/>
    <n v="36"/>
    <n v="0.105"/>
    <n v="4720"/>
    <n v="2005"/>
    <n v="885"/>
    <n v="590"/>
    <n v="589"/>
    <n v="5158"/>
    <n v="736053"/>
    <m/>
    <m/>
    <m/>
    <m/>
    <m/>
    <n v="1.7500000000000002E-2"/>
    <n v="13125.000000000002"/>
    <n v="0.09"/>
    <n v="12041.284403669726"/>
    <m/>
    <m/>
    <n v="0.01"/>
    <n v="7500"/>
    <n v="0.05"/>
    <n v="375"/>
    <m/>
    <m/>
    <n v="7125"/>
    <m/>
    <n v="7125"/>
    <n v="4541.2844036697261"/>
    <m/>
    <m/>
    <m/>
    <m/>
    <m/>
  </r>
  <r>
    <n v="294"/>
    <d v="2022-12-01T00:00:00"/>
    <d v="2022-12-09T00:00:00"/>
    <x v="71"/>
    <x v="71"/>
    <s v="Shivprasad Rahangdale"/>
    <s v="Jabalpur"/>
    <s v="Mahesh Porwal"/>
    <s v="Deepesh Tiwari"/>
    <s v="AU Finance"/>
    <s v="Purchase CV"/>
    <s v="Disbursed"/>
    <n v="500000"/>
    <n v="17226"/>
    <n v="40"/>
    <n v="0.2"/>
    <n v="7379"/>
    <n v="2350"/>
    <n v="708"/>
    <n v="1475"/>
    <n v="118"/>
    <n v="2695"/>
    <n v="485275"/>
    <m/>
    <m/>
    <m/>
    <m/>
    <m/>
    <n v="3.5000000000000003E-2"/>
    <n v="17500"/>
    <n v="0.18"/>
    <n v="14830.508474576272"/>
    <m/>
    <m/>
    <n v="0.02"/>
    <n v="10000"/>
    <n v="0.05"/>
    <n v="500"/>
    <m/>
    <m/>
    <n v="9500"/>
    <m/>
    <n v="9500"/>
    <n v="4830.5084745762724"/>
    <m/>
    <m/>
    <m/>
    <m/>
    <m/>
  </r>
  <r>
    <n v="295"/>
    <d v="2022-12-01T00:00:00"/>
    <d v="2022-12-12T00:00:00"/>
    <x v="75"/>
    <x v="75"/>
    <s v="Upendra singh"/>
    <s v="Gwalior"/>
    <s v="Mahesh Porwal"/>
    <s v="Abhishek upadhyay"/>
    <s v="AU Finance"/>
    <s v="Refinance"/>
    <s v="Disbursed"/>
    <n v="450000"/>
    <n v="16269"/>
    <n v="36"/>
    <n v="0.18"/>
    <n v="6643"/>
    <n v="2250"/>
    <n v="0"/>
    <n v="1475"/>
    <n v="118"/>
    <n v="5519"/>
    <n v="433995"/>
    <m/>
    <m/>
    <m/>
    <m/>
    <m/>
    <n v="4.2500000000000003E-2"/>
    <n v="19125"/>
    <n v="0.18"/>
    <n v="16207.627118644068"/>
    <m/>
    <m/>
    <n v="2.5000000000000001E-2"/>
    <n v="11250"/>
    <n v="0.05"/>
    <n v="562.5"/>
    <m/>
    <m/>
    <n v="10687.5"/>
    <m/>
    <n v="10687.5"/>
    <n v="4957.6271186440681"/>
    <m/>
    <m/>
    <m/>
    <m/>
    <m/>
  </r>
  <r>
    <n v="296"/>
    <d v="2022-12-01T00:00:00"/>
    <d v="2022-12-12T00:00:00"/>
    <x v="80"/>
    <x v="80"/>
    <s v="Rahul Singh"/>
    <s v="Indore"/>
    <s v="Mahesh Porwal"/>
    <s v="Narendra Jharne"/>
    <s v="AU Finance"/>
    <s v="Purchase CV"/>
    <s v="Disbursed"/>
    <n v="500000"/>
    <n v="12697"/>
    <n v="60"/>
    <n v="0.18"/>
    <n v="7375"/>
    <n v="3350"/>
    <n v="0"/>
    <n v="1475"/>
    <n v="118"/>
    <n v="5372"/>
    <n v="482310"/>
    <m/>
    <m/>
    <m/>
    <m/>
    <m/>
    <n v="3.5000000000000003E-2"/>
    <n v="17500"/>
    <n v="0.18"/>
    <n v="14830.508474576272"/>
    <m/>
    <m/>
    <n v="0.02"/>
    <n v="10000"/>
    <n v="0.05"/>
    <n v="500"/>
    <m/>
    <m/>
    <n v="9500"/>
    <m/>
    <n v="9500"/>
    <n v="4830.5084745762724"/>
    <m/>
    <m/>
    <m/>
    <m/>
    <m/>
  </r>
  <r>
    <n v="297"/>
    <d v="2022-12-01T00:00:00"/>
    <d v="2022-12-12T00:00:00"/>
    <x v="73"/>
    <x v="73"/>
    <s v="Kamlesh Mewade"/>
    <s v="Indore"/>
    <s v="Mahesh Porwal"/>
    <s v="Gaurav Pratap Singh"/>
    <s v="IDFC Bank"/>
    <s v="BT Top up"/>
    <s v="Disbursed"/>
    <n v="609894"/>
    <n v="17285"/>
    <n v="48"/>
    <n v="0.16"/>
    <n v="6099"/>
    <n v="1881"/>
    <n v="200"/>
    <n v="500"/>
    <n v="3500"/>
    <n v="8778"/>
    <n v="588320"/>
    <m/>
    <m/>
    <m/>
    <m/>
    <m/>
    <n v="4.4999999999999998E-2"/>
    <n v="27445.23"/>
    <n v="0.18"/>
    <n v="23258.669491525423"/>
    <m/>
    <m/>
    <n v="3.5000000000000003E-2"/>
    <n v="21346.29"/>
    <n v="0.05"/>
    <n v="1067.3145000000002"/>
    <m/>
    <m/>
    <n v="20278.9755"/>
    <m/>
    <n v="20278.9755"/>
    <n v="1912.3794915254221"/>
    <m/>
    <m/>
    <m/>
    <m/>
    <m/>
  </r>
  <r>
    <n v="298"/>
    <d v="2022-12-01T00:00:00"/>
    <d v="2022-12-12T00:00:00"/>
    <x v="76"/>
    <x v="76"/>
    <s v="Nutan Singh Parihar"/>
    <s v="Indore"/>
    <s v="Mahesh Porwal"/>
    <s v="Sawan Patil"/>
    <s v="Hero"/>
    <s v="Purchase"/>
    <s v="Disbursed"/>
    <n v="555500"/>
    <n v="18000"/>
    <n v="43"/>
    <n v="0.19309999999999999"/>
    <n v="6875"/>
    <n v="300"/>
    <n v="2000"/>
    <n v="500"/>
    <n v="500"/>
    <n v="5500"/>
    <n v="514587"/>
    <m/>
    <m/>
    <m/>
    <m/>
    <m/>
    <n v="5.5E-2"/>
    <n v="30552.5"/>
    <n v="0.18"/>
    <n v="25891.949152542373"/>
    <m/>
    <m/>
    <n v="0.04"/>
    <n v="22220"/>
    <n v="0.05"/>
    <n v="1111"/>
    <m/>
    <m/>
    <n v="21109"/>
    <m/>
    <n v="21109"/>
    <n v="3671.9491525423728"/>
    <m/>
    <m/>
    <m/>
    <m/>
    <m/>
  </r>
  <r>
    <n v="299"/>
    <d v="2022-12-01T00:00:00"/>
    <d v="2022-12-12T00:00:00"/>
    <x v="87"/>
    <x v="87"/>
    <s v="Jitendra Chandrawanshi"/>
    <s v="Bhopal"/>
    <s v="Mahesh Porwal"/>
    <s v="Vishal Agrawal"/>
    <s v="Bajaj"/>
    <s v="BT Top up"/>
    <s v="Disbursed"/>
    <n v="1521055"/>
    <n v="18268"/>
    <n v="60"/>
    <n v="0.14499999999999999"/>
    <n v="7146"/>
    <n v="14900"/>
    <n v="0"/>
    <n v="2360"/>
    <n v="0"/>
    <n v="7000"/>
    <n v="1485100"/>
    <m/>
    <m/>
    <m/>
    <m/>
    <m/>
    <n v="0.04"/>
    <n v="60842.200000000004"/>
    <n v="0.18"/>
    <n v="51561.186440677971"/>
    <m/>
    <m/>
    <n v="0.03"/>
    <n v="45631.65"/>
    <n v="0.05"/>
    <n v="2281.5825"/>
    <m/>
    <m/>
    <n v="43350.067500000005"/>
    <m/>
    <n v="43350.067500000005"/>
    <n v="5929.5364406779699"/>
    <m/>
    <m/>
    <m/>
    <m/>
    <m/>
  </r>
  <r>
    <n v="300"/>
    <d v="2022-12-01T00:00:00"/>
    <d v="2022-12-12T00:00:00"/>
    <x v="75"/>
    <x v="75"/>
    <s v="Jitendra singh"/>
    <s v="Gwalior"/>
    <s v="Mahesh Porwal"/>
    <s v="Abhishek upadhyay"/>
    <s v="AU Finance"/>
    <s v="Refinance"/>
    <s v="Disbursed"/>
    <n v="600000"/>
    <n v="14591"/>
    <n v="60"/>
    <n v="0.16"/>
    <n v="8850"/>
    <n v="2600"/>
    <n v="708"/>
    <n v="1475"/>
    <n v="118"/>
    <n v="6657"/>
    <n v="579592"/>
    <m/>
    <m/>
    <m/>
    <m/>
    <m/>
    <n v="4.2500000000000003E-2"/>
    <n v="25500.000000000004"/>
    <n v="0.18"/>
    <n v="21610.169491525427"/>
    <m/>
    <m/>
    <n v="2.5000000000000001E-2"/>
    <n v="15000"/>
    <n v="0.05"/>
    <n v="750"/>
    <m/>
    <m/>
    <n v="14250"/>
    <m/>
    <n v="14250"/>
    <n v="6610.1694915254266"/>
    <m/>
    <m/>
    <m/>
    <m/>
    <m/>
  </r>
  <r>
    <n v="301"/>
    <d v="2022-12-01T00:00:00"/>
    <d v="2022-12-12T00:00:00"/>
    <x v="75"/>
    <x v="75"/>
    <s v="Satyaprakash Sharma"/>
    <s v="Gwalior"/>
    <s v="Mahesh Porwal"/>
    <s v="Abhishek upadhyay"/>
    <s v="AU Finance"/>
    <s v="Purchase"/>
    <s v="Disbursed"/>
    <n v="213000"/>
    <n v="8025"/>
    <n v="36"/>
    <n v="0.21"/>
    <n v="3158"/>
    <n v="1650"/>
    <n v="0"/>
    <n v="1475"/>
    <n v="118"/>
    <n v="0"/>
    <n v="196700"/>
    <m/>
    <m/>
    <m/>
    <m/>
    <m/>
    <n v="4.2500000000000003E-2"/>
    <n v="9052.5"/>
    <n v="0.18"/>
    <n v="7671.610169491526"/>
    <m/>
    <m/>
    <n v="2.5000000000000001E-2"/>
    <n v="5325"/>
    <n v="0.05"/>
    <n v="266.25"/>
    <m/>
    <m/>
    <n v="5058.75"/>
    <m/>
    <n v="5058.75"/>
    <n v="2346.610169491526"/>
    <m/>
    <m/>
    <m/>
    <m/>
    <m/>
  </r>
  <r>
    <n v="302"/>
    <d v="2022-12-01T00:00:00"/>
    <d v="2022-12-13T00:00:00"/>
    <x v="90"/>
    <x v="90"/>
    <s v="Rajat Sharma"/>
    <s v="Indore"/>
    <s v="Mahesh Porwal"/>
    <s v="Shubham Kushwah"/>
    <s v="AU Finance"/>
    <s v="Purchase CV"/>
    <s v="Disbursed"/>
    <n v="1350000"/>
    <n v="37578"/>
    <n v="48"/>
    <n v="0.15010000000000001"/>
    <n v="12744"/>
    <n v="4500"/>
    <n v="0"/>
    <n v="1475"/>
    <n v="118"/>
    <n v="7196"/>
    <n v="1323967"/>
    <m/>
    <m/>
    <m/>
    <m/>
    <m/>
    <n v="3.5000000000000003E-2"/>
    <n v="47250.000000000007"/>
    <n v="0.18"/>
    <n v="40042.372881355943"/>
    <m/>
    <m/>
    <n v="0.02"/>
    <n v="27000"/>
    <n v="0.05"/>
    <n v="1350"/>
    <m/>
    <m/>
    <n v="25650"/>
    <m/>
    <n v="25650"/>
    <n v="13042.372881355943"/>
    <m/>
    <m/>
    <m/>
    <m/>
    <m/>
  </r>
  <r>
    <n v="303"/>
    <d v="2022-12-01T00:00:00"/>
    <d v="2022-12-13T00:00:00"/>
    <x v="82"/>
    <x v="82"/>
    <s v="Hemant Dudiyar"/>
    <s v="Indore"/>
    <s v="Mahesh Porwal"/>
    <s v="Shubham Kushwah"/>
    <s v="IDFC Bank"/>
    <s v="Purchase"/>
    <s v="Disbursed"/>
    <n v="425329"/>
    <n v="11838"/>
    <n v="48"/>
    <n v="0.15"/>
    <n v="4254"/>
    <n v="1337"/>
    <n v="200"/>
    <n v="500"/>
    <n v="3500"/>
    <n v="4913"/>
    <n v="410009"/>
    <m/>
    <m/>
    <m/>
    <m/>
    <m/>
    <n v="4.4999999999999998E-2"/>
    <n v="19139.805"/>
    <n v="0.18"/>
    <n v="16220.173728813561"/>
    <m/>
    <m/>
    <n v="0.03"/>
    <n v="12759.869999999999"/>
    <n v="0.05"/>
    <n v="637.99350000000004"/>
    <m/>
    <m/>
    <n v="12121.876499999998"/>
    <m/>
    <n v="12121.876499999998"/>
    <n v="3460.303728813562"/>
    <m/>
    <m/>
    <m/>
    <m/>
    <m/>
  </r>
  <r>
    <n v="304"/>
    <d v="2022-12-01T00:00:00"/>
    <d v="2022-12-13T00:00:00"/>
    <x v="82"/>
    <x v="82"/>
    <s v="Vaishali Malviya"/>
    <s v="Indore"/>
    <s v="Mahesh Porwal"/>
    <s v="Shubham Kushwah"/>
    <s v="IDFC Bank"/>
    <s v="BT Top up"/>
    <s v="Disbursed"/>
    <n v="1220797"/>
    <n v="29397"/>
    <n v="60"/>
    <n v="0.1555"/>
    <n v="12208"/>
    <n v="3683"/>
    <n v="600"/>
    <n v="500"/>
    <n v="3500"/>
    <n v="16681"/>
    <n v="1183009"/>
    <m/>
    <m/>
    <m/>
    <m/>
    <m/>
    <n v="4.4999999999999998E-2"/>
    <n v="54935.864999999998"/>
    <n v="0.18"/>
    <n v="46555.817796610172"/>
    <m/>
    <m/>
    <n v="0.03"/>
    <n v="36623.909999999996"/>
    <n v="0.05"/>
    <n v="1831.1954999999998"/>
    <m/>
    <m/>
    <n v="34792.714499999995"/>
    <m/>
    <n v="34792.714499999995"/>
    <n v="9931.9077966101759"/>
    <m/>
    <m/>
    <m/>
    <m/>
    <m/>
  </r>
  <r>
    <n v="305"/>
    <d v="2022-12-01T00:00:00"/>
    <d v="2022-12-13T00:00:00"/>
    <x v="80"/>
    <x v="80"/>
    <s v="Chand Mohd"/>
    <s v="Indore"/>
    <s v="Mahesh Porwal"/>
    <s v="Narendra Jharne"/>
    <s v="AU Finance"/>
    <s v="Purchase CV"/>
    <s v="Disbursed"/>
    <n v="900000"/>
    <n v="31203"/>
    <n v="36"/>
    <n v="0.15010000000000001"/>
    <n v="8602"/>
    <n v="3350"/>
    <n v="0"/>
    <n v="1475"/>
    <n v="118"/>
    <n v="3762"/>
    <n v="882693"/>
    <m/>
    <m/>
    <m/>
    <m/>
    <m/>
    <n v="3.5000000000000003E-2"/>
    <n v="31500.000000000004"/>
    <n v="0.18"/>
    <n v="26694.915254237294"/>
    <m/>
    <m/>
    <n v="0.02"/>
    <n v="18000"/>
    <n v="0.05"/>
    <n v="900"/>
    <m/>
    <m/>
    <n v="17100"/>
    <m/>
    <n v="17100"/>
    <n v="8694.915254237294"/>
    <m/>
    <m/>
    <m/>
    <m/>
    <m/>
  </r>
  <r>
    <n v="306"/>
    <d v="2022-12-01T00:00:00"/>
    <d v="2022-12-13T00:00:00"/>
    <x v="84"/>
    <x v="84"/>
    <s v="Tikaram Rawal"/>
    <s v="Indore"/>
    <s v="Mahesh Porwal"/>
    <s v="Sawan Patil"/>
    <s v="TATA Capital"/>
    <s v="Purchase"/>
    <s v="Disbursed"/>
    <n v="1014880"/>
    <n v="24680"/>
    <n v="60"/>
    <n v="0.16"/>
    <n v="7000"/>
    <n v="6600"/>
    <n v="885"/>
    <n v="590"/>
    <n v="0"/>
    <n v="14880"/>
    <n v="984925"/>
    <m/>
    <m/>
    <m/>
    <m/>
    <m/>
    <n v="4.4999999999999998E-2"/>
    <n v="45669.599999999999"/>
    <n v="0.09"/>
    <n v="41898.715596330272"/>
    <m/>
    <m/>
    <n v="0.04"/>
    <n v="40595.200000000004"/>
    <n v="0.05"/>
    <n v="2029.7600000000002"/>
    <m/>
    <m/>
    <n v="38565.440000000002"/>
    <m/>
    <n v="38565.440000000002"/>
    <n v="1303.5155963302677"/>
    <m/>
    <m/>
    <m/>
    <m/>
    <m/>
  </r>
  <r>
    <n v="307"/>
    <d v="2022-12-01T00:00:00"/>
    <d v="2022-12-13T00:00:00"/>
    <x v="71"/>
    <x v="71"/>
    <s v="Ranjeet soni"/>
    <s v="Jabalpur"/>
    <s v="Mahesh Porwal"/>
    <s v="Deepesh Tiwari"/>
    <s v="AU Finance"/>
    <s v="Purchase"/>
    <s v="Disbursed"/>
    <n v="500000"/>
    <n v="12918"/>
    <n v="54"/>
    <n v="0.155"/>
    <n v="5909"/>
    <n v="2350"/>
    <n v="708"/>
    <n v="1475"/>
    <n v="118"/>
    <n v="5560"/>
    <n v="483820"/>
    <m/>
    <m/>
    <m/>
    <m/>
    <m/>
    <n v="4.2500000000000003E-2"/>
    <n v="21250"/>
    <n v="0.18"/>
    <n v="18008.474576271186"/>
    <m/>
    <m/>
    <n v="0.02"/>
    <n v="10000"/>
    <n v="0.05"/>
    <n v="500"/>
    <m/>
    <m/>
    <n v="9500"/>
    <m/>
    <n v="9500"/>
    <n v="8008.4745762711864"/>
    <m/>
    <m/>
    <m/>
    <m/>
    <m/>
  </r>
  <r>
    <n v="308"/>
    <d v="2022-12-01T00:00:00"/>
    <d v="2022-12-14T00:00:00"/>
    <x v="75"/>
    <x v="75"/>
    <s v="Harish Aneja"/>
    <s v="Gwalior"/>
    <s v="Mahesh Porwal"/>
    <s v="Abhishek upadhyay"/>
    <s v="AU Finance"/>
    <s v="Refinance"/>
    <s v="Disbursed"/>
    <n v="460000"/>
    <n v="16172"/>
    <n v="36"/>
    <n v="0.16"/>
    <n v="6800"/>
    <n v="2250"/>
    <n v="708"/>
    <n v="1475"/>
    <n v="118"/>
    <n v="0"/>
    <n v="436750"/>
    <m/>
    <m/>
    <m/>
    <m/>
    <m/>
    <n v="4.2500000000000003E-2"/>
    <n v="19550"/>
    <n v="0.18"/>
    <n v="16567.796610169491"/>
    <m/>
    <m/>
    <n v="2.5000000000000001E-2"/>
    <n v="11500"/>
    <n v="0.05"/>
    <n v="575"/>
    <m/>
    <m/>
    <n v="10925"/>
    <m/>
    <n v="10925"/>
    <n v="5067.796610169491"/>
    <m/>
    <m/>
    <m/>
    <m/>
    <m/>
  </r>
  <r>
    <n v="309"/>
    <d v="2022-12-01T00:00:00"/>
    <d v="2022-12-14T00:00:00"/>
    <x v="91"/>
    <x v="91"/>
    <s v="Rajesh Kumar"/>
    <s v="Bhopal"/>
    <s v="Mahesh Porwal"/>
    <s v="Vishal Agrawal"/>
    <s v="TATA Capital"/>
    <s v="BT Top up"/>
    <s v="Disbursed"/>
    <n v="1016167"/>
    <n v="24175"/>
    <n v="60"/>
    <n v="0.15"/>
    <n v="11410"/>
    <n v="6090"/>
    <n v="885"/>
    <n v="590"/>
    <n v="0"/>
    <n v="161617"/>
    <n v="981025"/>
    <m/>
    <m/>
    <m/>
    <m/>
    <m/>
    <n v="3.7499999999999999E-2"/>
    <n v="38106.262499999997"/>
    <n v="0.09"/>
    <n v="34959.873853211007"/>
    <m/>
    <m/>
    <n v="2.5000000000000001E-2"/>
    <n v="25404.175000000003"/>
    <n v="0.05"/>
    <n v="1270.2087500000002"/>
    <m/>
    <m/>
    <n v="24133.966250000001"/>
    <m/>
    <n v="24133.966250000001"/>
    <n v="9555.6988532110045"/>
    <m/>
    <m/>
    <m/>
    <m/>
    <m/>
  </r>
  <r>
    <n v="310"/>
    <d v="2022-12-01T00:00:00"/>
    <d v="2022-12-14T00:00:00"/>
    <x v="92"/>
    <x v="92"/>
    <s v="Imran Patel"/>
    <s v="Indore"/>
    <s v="Mahesh Porwal"/>
    <s v="Sawan Patil"/>
    <s v="AU Finance"/>
    <s v="Purchase CV"/>
    <s v="Disbursed"/>
    <n v="550000"/>
    <n v="16156"/>
    <n v="48"/>
    <n v="0.18"/>
    <n v="7811"/>
    <n v="3500"/>
    <n v="0"/>
    <n v="1475"/>
    <n v="118"/>
    <n v="4096"/>
    <n v="533000"/>
    <m/>
    <m/>
    <m/>
    <m/>
    <m/>
    <n v="3.5000000000000003E-2"/>
    <n v="19250.000000000004"/>
    <n v="0.18"/>
    <n v="16313.559322033901"/>
    <m/>
    <m/>
    <n v="0.02"/>
    <n v="11000"/>
    <n v="0.05"/>
    <n v="550"/>
    <m/>
    <m/>
    <n v="10450"/>
    <m/>
    <n v="10450"/>
    <n v="5313.5593220339015"/>
    <m/>
    <m/>
    <m/>
    <m/>
    <m/>
  </r>
  <r>
    <n v="311"/>
    <d v="2022-12-01T00:00:00"/>
    <d v="2022-12-14T00:00:00"/>
    <x v="82"/>
    <x v="82"/>
    <s v="Mamta Garg"/>
    <s v="Indore"/>
    <s v="Mahesh Porwal"/>
    <s v="Shubham Kushwah"/>
    <s v="AU Finance"/>
    <s v="Purchase"/>
    <s v="Disbursed"/>
    <n v="185000"/>
    <n v="6689"/>
    <n v="36"/>
    <n v="0.18010000000000001"/>
    <n v="3274"/>
    <n v="1600"/>
    <n v="708"/>
    <n v="1475"/>
    <n v="118"/>
    <n v="2242"/>
    <n v="177574"/>
    <m/>
    <m/>
    <m/>
    <m/>
    <m/>
    <n v="4.2500000000000003E-2"/>
    <n v="7862.5000000000009"/>
    <n v="0.18"/>
    <n v="6663.1355932203405"/>
    <m/>
    <m/>
    <n v="0.02"/>
    <n v="3700"/>
    <n v="0.05"/>
    <n v="185"/>
    <m/>
    <m/>
    <n v="3515"/>
    <m/>
    <n v="3515"/>
    <n v="2963.1355932203405"/>
    <m/>
    <m/>
    <m/>
    <m/>
    <m/>
  </r>
  <r>
    <n v="312"/>
    <d v="2022-12-01T00:00:00"/>
    <d v="2022-12-15T00:00:00"/>
    <x v="80"/>
    <x v="80"/>
    <s v="RADHU"/>
    <s v="Indore"/>
    <s v="Mahesh Porwal"/>
    <s v="Narendra Jharne"/>
    <s v="AU Finance"/>
    <s v="Purchase CV"/>
    <s v="Disbursed"/>
    <n v="550000"/>
    <n v="16448"/>
    <n v="48"/>
    <n v="0.19009999999999999"/>
    <n v="7261"/>
    <n v="3500"/>
    <n v="708"/>
    <n v="1475"/>
    <n v="118"/>
    <n v="7938"/>
    <n v="529000"/>
    <m/>
    <m/>
    <m/>
    <m/>
    <m/>
    <n v="3.5000000000000003E-2"/>
    <n v="19250.000000000004"/>
    <n v="0.18"/>
    <n v="16313.559322033901"/>
    <m/>
    <m/>
    <n v="0.02"/>
    <n v="11000"/>
    <n v="0.05"/>
    <n v="550"/>
    <m/>
    <m/>
    <n v="10450"/>
    <m/>
    <n v="10450"/>
    <n v="5313.5593220339015"/>
    <m/>
    <m/>
    <m/>
    <m/>
    <m/>
  </r>
  <r>
    <n v="313"/>
    <d v="2022-12-01T00:00:00"/>
    <d v="2022-12-15T00:00:00"/>
    <x v="87"/>
    <x v="87"/>
    <s v="Dinesh Pal"/>
    <s v="Bhopal"/>
    <s v="Mahesh Porwal"/>
    <s v="Vishal Agrawal"/>
    <s v="IDFC Bank"/>
    <s v="BT Top up"/>
    <s v="Disbursed"/>
    <n v="1085739"/>
    <n v="25123"/>
    <n v="60"/>
    <n v="0.13750000000000001"/>
    <n v="10858"/>
    <n v="3285"/>
    <n v="200"/>
    <n v="500"/>
    <n v="3500"/>
    <n v="7623"/>
    <n v="1059157"/>
    <m/>
    <m/>
    <m/>
    <m/>
    <m/>
    <n v="0.03"/>
    <n v="32572.17"/>
    <n v="0.18"/>
    <n v="27603.533898305086"/>
    <m/>
    <m/>
    <n v="2.1499999999999998E-2"/>
    <n v="23343.388499999997"/>
    <n v="0.05"/>
    <n v="1167.1694249999998"/>
    <m/>
    <m/>
    <n v="22176.219074999997"/>
    <m/>
    <n v="22176.219074999997"/>
    <n v="4260.1453983050887"/>
    <m/>
    <m/>
    <m/>
    <m/>
    <m/>
  </r>
  <r>
    <n v="314"/>
    <d v="2022-12-01T00:00:00"/>
    <d v="2022-12-15T00:00:00"/>
    <x v="75"/>
    <x v="75"/>
    <s v="Manoj Gurjar"/>
    <s v="Gwalior"/>
    <s v="Mahesh Porwal"/>
    <s v="Abhishek upadhyay"/>
    <s v="AU Finance"/>
    <s v="Refinance CV"/>
    <s v="Disbursed"/>
    <n v="550000"/>
    <n v="20440"/>
    <n v="36"/>
    <n v="0.2"/>
    <n v="8531"/>
    <n v="2500"/>
    <n v="0"/>
    <n v="1475"/>
    <n v="118"/>
    <n v="3376"/>
    <n v="534000"/>
    <m/>
    <m/>
    <m/>
    <m/>
    <m/>
    <n v="3.5000000000000003E-2"/>
    <n v="19250.000000000004"/>
    <n v="0.18"/>
    <n v="16313.559322033901"/>
    <m/>
    <m/>
    <n v="0.02"/>
    <n v="11000"/>
    <n v="0.05"/>
    <n v="550"/>
    <m/>
    <m/>
    <n v="10450"/>
    <m/>
    <n v="10450"/>
    <n v="5313.5593220339015"/>
    <m/>
    <m/>
    <m/>
    <m/>
    <m/>
  </r>
  <r>
    <n v="315"/>
    <d v="2022-12-01T00:00:00"/>
    <d v="2022-12-15T00:00:00"/>
    <x v="75"/>
    <x v="75"/>
    <s v="Bijendra Sharma"/>
    <s v="Gwalior"/>
    <s v="Mahesh Porwal"/>
    <s v="Abhishek upadhyay"/>
    <s v="AU Finance"/>
    <s v="New car "/>
    <s v="Disbursed"/>
    <n v="1000000"/>
    <n v="22244"/>
    <n v="60"/>
    <n v="0.12"/>
    <n v="11804"/>
    <n v="3600"/>
    <n v="0"/>
    <n v="1475"/>
    <n v="118"/>
    <n v="12193"/>
    <n v="968510"/>
    <m/>
    <m/>
    <m/>
    <m/>
    <m/>
    <n v="0.02"/>
    <n v="20000"/>
    <n v="0.18"/>
    <n v="16949.152542372882"/>
    <m/>
    <m/>
    <n v="0.01"/>
    <n v="10000"/>
    <n v="0.05"/>
    <n v="500"/>
    <m/>
    <m/>
    <n v="9500"/>
    <m/>
    <n v="9500"/>
    <n v="6949.1525423728817"/>
    <m/>
    <m/>
    <m/>
    <m/>
    <m/>
  </r>
  <r>
    <n v="316"/>
    <d v="2022-12-01T00:00:00"/>
    <d v="2022-12-15T00:00:00"/>
    <x v="71"/>
    <x v="71"/>
    <s v="Amit Rai"/>
    <s v="Jabalpur"/>
    <s v="Mahesh Porwal"/>
    <s v="Deepesh Tiwari"/>
    <s v="AU Finance"/>
    <s v="Purchase"/>
    <s v="Disbursed"/>
    <n v="200000"/>
    <n v="7231"/>
    <n v="36"/>
    <n v="0.18010000000000001"/>
    <n v="3540"/>
    <n v="1600"/>
    <n v="708"/>
    <n v="1475"/>
    <n v="118"/>
    <n v="1562"/>
    <n v="190997"/>
    <m/>
    <m/>
    <m/>
    <m/>
    <m/>
    <n v="4.2500000000000003E-2"/>
    <n v="8500"/>
    <n v="0.18"/>
    <n v="7203.3898305084749"/>
    <m/>
    <m/>
    <n v="0.02"/>
    <n v="4000"/>
    <n v="0.05"/>
    <n v="200"/>
    <m/>
    <m/>
    <n v="3800"/>
    <m/>
    <n v="3800"/>
    <n v="3203.3898305084749"/>
    <m/>
    <m/>
    <m/>
    <m/>
    <m/>
  </r>
  <r>
    <n v="317"/>
    <d v="2022-12-01T00:00:00"/>
    <d v="2022-12-15T00:00:00"/>
    <x v="93"/>
    <x v="93"/>
    <s v="Pradeep Malviya"/>
    <s v="Indore"/>
    <s v="Mahesh Porwal"/>
    <s v="Gaurav Pratap Singh"/>
    <s v="Kogta"/>
    <s v="Purchase"/>
    <s v="Disbursed"/>
    <n v="300000"/>
    <n v="8820"/>
    <n v="48"/>
    <n v="0.18049999999999999"/>
    <n v="5350"/>
    <n v="650"/>
    <n v="0"/>
    <n v="0"/>
    <n v="1549"/>
    <n v="6531"/>
    <n v="273709"/>
    <m/>
    <m/>
    <m/>
    <m/>
    <m/>
    <n v="0.03"/>
    <n v="9000"/>
    <n v="0.18"/>
    <n v="7627.1186440677966"/>
    <m/>
    <m/>
    <n v="0.02"/>
    <n v="5474.18"/>
    <n v="0.05"/>
    <n v="273.709"/>
    <m/>
    <m/>
    <n v="5200.4710000000005"/>
    <m/>
    <n v="5200.4710000000005"/>
    <n v="2152.9386440677963"/>
    <m/>
    <m/>
    <m/>
    <m/>
    <m/>
  </r>
  <r>
    <n v="318"/>
    <d v="2022-12-01T00:00:00"/>
    <d v="2022-12-15T00:00:00"/>
    <x v="76"/>
    <x v="76"/>
    <s v="Nitesh Kumar Tamani"/>
    <s v="Indore"/>
    <s v="Mahesh Porwal"/>
    <s v="Sawan Patil"/>
    <s v="HDFC Bank"/>
    <s v="Refinance"/>
    <s v="Disbursed"/>
    <n v="300000"/>
    <n v="10217"/>
    <n v="36"/>
    <n v="0.13750000000000001"/>
    <n v="3560"/>
    <n v="1796"/>
    <n v="590"/>
    <n v="767"/>
    <n v="590"/>
    <n v="2336"/>
    <n v="289797"/>
    <m/>
    <m/>
    <m/>
    <m/>
    <m/>
    <n v="4.2500000000000003E-2"/>
    <n v="12750.000000000002"/>
    <n v="0.09"/>
    <n v="11697.247706422018"/>
    <m/>
    <m/>
    <n v="3.7499999999999999E-2"/>
    <n v="10867.387499999999"/>
    <n v="0.05"/>
    <n v="543.36937499999999"/>
    <m/>
    <m/>
    <n v="10324.018124999999"/>
    <m/>
    <n v="10324.018124999999"/>
    <n v="829.86020642201947"/>
    <m/>
    <m/>
    <m/>
    <m/>
    <m/>
  </r>
  <r>
    <n v="319"/>
    <d v="2022-12-01T00:00:00"/>
    <d v="2022-12-15T00:00:00"/>
    <x v="76"/>
    <x v="76"/>
    <s v="Govind Thakur"/>
    <s v="Indore"/>
    <s v="Mahesh Porwal"/>
    <s v="Sawan Patil"/>
    <s v="AU Finance"/>
    <s v="Purchase"/>
    <s v="Disbursed"/>
    <n v="300000"/>
    <n v="8812"/>
    <n v="48"/>
    <n v="0.18"/>
    <n v="5310"/>
    <n v="1850"/>
    <n v="0"/>
    <n v="1475"/>
    <n v="118"/>
    <n v="2943"/>
    <n v="288304"/>
    <m/>
    <m/>
    <m/>
    <m/>
    <m/>
    <n v="4.2500000000000003E-2"/>
    <n v="12750.000000000002"/>
    <n v="0.18"/>
    <n v="10805.084745762713"/>
    <m/>
    <m/>
    <n v="2.5000000000000001E-2"/>
    <n v="7500"/>
    <n v="0.05"/>
    <n v="375"/>
    <m/>
    <m/>
    <n v="7125"/>
    <m/>
    <n v="7125"/>
    <n v="3305.0847457627133"/>
    <m/>
    <m/>
    <m/>
    <m/>
    <m/>
  </r>
  <r>
    <n v="320"/>
    <d v="2022-12-01T00:00:00"/>
    <d v="2022-12-16T00:00:00"/>
    <x v="75"/>
    <x v="75"/>
    <s v="RAJENDRA"/>
    <s v="Gwalior"/>
    <s v="Mahesh Porwal"/>
    <s v="Abhishek upadhyay"/>
    <s v="AU Finance"/>
    <s v="Refinance"/>
    <s v="Disbursed"/>
    <n v="350000"/>
    <n v="17305"/>
    <n v="24"/>
    <n v="0.17"/>
    <n v="5164"/>
    <n v="2000"/>
    <n v="708"/>
    <n v="1475"/>
    <n v="118"/>
    <n v="6675"/>
    <n v="333860"/>
    <m/>
    <m/>
    <m/>
    <m/>
    <m/>
    <n v="4.2500000000000003E-2"/>
    <n v="14875.000000000002"/>
    <n v="0.18"/>
    <n v="12605.932203389833"/>
    <m/>
    <m/>
    <n v="2.5000000000000001E-2"/>
    <n v="8750"/>
    <n v="0.05"/>
    <n v="437.5"/>
    <m/>
    <m/>
    <n v="8312.5"/>
    <m/>
    <n v="8312.5"/>
    <n v="3855.9322033898334"/>
    <m/>
    <m/>
    <m/>
    <m/>
    <m/>
  </r>
  <r>
    <n v="321"/>
    <d v="2022-12-01T00:00:00"/>
    <d v="2022-12-16T00:00:00"/>
    <x v="71"/>
    <x v="71"/>
    <s v="Ramavtar Kurmi"/>
    <s v="Jabalpur"/>
    <s v="Mahesh Porwal"/>
    <s v="Deepesh Tiwari"/>
    <s v="Kogta"/>
    <s v="Purchase"/>
    <s v="Disbursed"/>
    <n v="200000"/>
    <n v="7335"/>
    <n v="36"/>
    <n v="0.19040000000000001"/>
    <n v="3350"/>
    <n v="650"/>
    <n v="800"/>
    <n v="0"/>
    <n v="0"/>
    <n v="5059"/>
    <n v="190141"/>
    <m/>
    <m/>
    <m/>
    <m/>
    <m/>
    <n v="0.03"/>
    <n v="6000"/>
    <n v="0.18"/>
    <n v="5084.7457627118647"/>
    <m/>
    <m/>
    <n v="0.02"/>
    <n v="3802.82"/>
    <n v="0.05"/>
    <n v="190.14100000000002"/>
    <m/>
    <m/>
    <n v="3612.6790000000001"/>
    <m/>
    <n v="3612.6790000000001"/>
    <n v="1281.9257627118645"/>
    <m/>
    <m/>
    <m/>
    <m/>
    <m/>
  </r>
  <r>
    <n v="322"/>
    <d v="2022-12-01T00:00:00"/>
    <d v="2022-12-16T00:00:00"/>
    <x v="71"/>
    <x v="71"/>
    <s v="Akhilesh Tiwari"/>
    <s v="Jabalpur"/>
    <s v="Mahesh Porwal"/>
    <s v="Deepesh Tiwari"/>
    <s v="AU Finance"/>
    <s v="Purchase"/>
    <s v="Disbursed"/>
    <n v="150000"/>
    <n v="5575"/>
    <n v="36"/>
    <n v="0.2001"/>
    <n v="1770"/>
    <n v="1500"/>
    <n v="708"/>
    <n v="1475"/>
    <n v="118"/>
    <n v="2007"/>
    <n v="142422"/>
    <m/>
    <m/>
    <m/>
    <m/>
    <m/>
    <n v="4.2500000000000003E-2"/>
    <n v="6375.0000000000009"/>
    <n v="0.18"/>
    <n v="5402.5423728813566"/>
    <m/>
    <m/>
    <n v="0.02"/>
    <n v="3000"/>
    <n v="0.05"/>
    <n v="150"/>
    <m/>
    <m/>
    <n v="2850"/>
    <m/>
    <n v="2850"/>
    <n v="2402.5423728813566"/>
    <m/>
    <m/>
    <m/>
    <m/>
    <m/>
  </r>
  <r>
    <n v="323"/>
    <d v="2022-12-01T00:00:00"/>
    <d v="2022-12-16T00:00:00"/>
    <x v="85"/>
    <x v="85"/>
    <s v="Deepak Jat"/>
    <s v="Indore"/>
    <s v="Mahesh Porwal"/>
    <s v="Shubham Kushwah"/>
    <s v="AU Finance"/>
    <s v="Purchase CV"/>
    <s v="Disbursed"/>
    <n v="350000"/>
    <n v="9919"/>
    <n v="48"/>
    <n v="0.16"/>
    <n v="5163"/>
    <n v="2000"/>
    <n v="0"/>
    <n v="1475"/>
    <n v="118"/>
    <n v="5415"/>
    <n v="335829"/>
    <m/>
    <m/>
    <m/>
    <m/>
    <m/>
    <n v="3.5000000000000003E-2"/>
    <n v="12250.000000000002"/>
    <n v="0.18"/>
    <n v="10381.355932203393"/>
    <m/>
    <m/>
    <n v="0.02"/>
    <n v="7000"/>
    <n v="0.05"/>
    <n v="350"/>
    <m/>
    <m/>
    <n v="6650"/>
    <m/>
    <n v="6650"/>
    <n v="3381.3559322033925"/>
    <m/>
    <m/>
    <m/>
    <m/>
    <m/>
  </r>
  <r>
    <n v="324"/>
    <d v="2022-12-01T00:00:00"/>
    <d v="2022-12-16T00:00:00"/>
    <x v="85"/>
    <x v="85"/>
    <s v="Deepak Kushwah"/>
    <s v="Indore"/>
    <s v="Mahesh Porwal"/>
    <s v="Shubham Kushwah"/>
    <s v="AU Finance"/>
    <s v="Purchase CV"/>
    <s v="Disbursed"/>
    <n v="250000"/>
    <n v="12362"/>
    <n v="24"/>
    <n v="0.1701"/>
    <n v="2950"/>
    <n v="1750"/>
    <n v="708"/>
    <n v="1475"/>
    <n v="118"/>
    <n v="2055"/>
    <n v="240855"/>
    <m/>
    <m/>
    <m/>
    <m/>
    <m/>
    <n v="3.5000000000000003E-2"/>
    <n v="8750"/>
    <n v="0.18"/>
    <n v="7415.2542372881362"/>
    <m/>
    <m/>
    <n v="0.02"/>
    <n v="5000"/>
    <n v="0.05"/>
    <n v="250"/>
    <m/>
    <m/>
    <n v="4750"/>
    <m/>
    <n v="4750"/>
    <n v="2415.2542372881362"/>
    <m/>
    <m/>
    <m/>
    <m/>
    <m/>
  </r>
  <r>
    <n v="325"/>
    <d v="2022-12-01T00:00:00"/>
    <d v="2022-12-16T00:00:00"/>
    <x v="94"/>
    <x v="94"/>
    <s v="Mohd Irfan Multani"/>
    <s v="Indore"/>
    <s v="Mahesh Porwal"/>
    <s v="Shubham Kushwah"/>
    <s v="Axis Bank"/>
    <s v="Purchase"/>
    <s v="Disbursed"/>
    <n v="510064"/>
    <n v="17757"/>
    <n v="36"/>
    <n v="0.153"/>
    <n v="5000"/>
    <n v="2335"/>
    <n v="590"/>
    <n v="0"/>
    <n v="950"/>
    <n v="10039"/>
    <n v="491125"/>
    <m/>
    <m/>
    <m/>
    <m/>
    <m/>
    <n v="4.4999999999999998E-2"/>
    <n v="22952.879999999997"/>
    <n v="0"/>
    <n v="22952.879999999997"/>
    <m/>
    <m/>
    <n v="0.04"/>
    <n v="20402.560000000001"/>
    <n v="0.05"/>
    <n v="1020.1280000000002"/>
    <m/>
    <m/>
    <n v="19382.432000000001"/>
    <m/>
    <n v="19382.432000000001"/>
    <n v="2550.3199999999961"/>
    <m/>
    <m/>
    <m/>
    <m/>
    <m/>
  </r>
  <r>
    <n v="326"/>
    <d v="2022-12-01T00:00:00"/>
    <d v="2022-12-16T00:00:00"/>
    <x v="84"/>
    <x v="84"/>
    <s v="Akash Dubey"/>
    <s v="Indore"/>
    <s v="Mahesh Porwal"/>
    <s v="Sawan Patil"/>
    <s v="TATA Capital"/>
    <s v="BT Top up"/>
    <s v="Disbursed"/>
    <n v="655907"/>
    <n v="16527"/>
    <n v="56"/>
    <n v="0.155"/>
    <n v="4500"/>
    <n v="4500"/>
    <n v="885"/>
    <n v="590"/>
    <n v="0"/>
    <n v="5907"/>
    <n v="639525"/>
    <m/>
    <m/>
    <m/>
    <m/>
    <m/>
    <n v="0.04"/>
    <n v="26236.28"/>
    <n v="0.09"/>
    <n v="24069.981651376143"/>
    <m/>
    <m/>
    <n v="0.03"/>
    <n v="19677.21"/>
    <n v="0.05"/>
    <n v="983.8605"/>
    <m/>
    <m/>
    <n v="18693.3495"/>
    <m/>
    <n v="18693.3495"/>
    <n v="4392.7716513761443"/>
    <m/>
    <m/>
    <m/>
    <m/>
    <m/>
  </r>
  <r>
    <n v="327"/>
    <d v="2022-12-01T00:00:00"/>
    <d v="2022-12-16T00:00:00"/>
    <x v="76"/>
    <x v="76"/>
    <s v="Ashok Chouhan"/>
    <s v="Indore"/>
    <s v="Mahesh Porwal"/>
    <s v="Sawan Patil"/>
    <s v="AU Finance"/>
    <s v="Purchase"/>
    <s v="Disbursed"/>
    <n v="300000"/>
    <n v="8736"/>
    <n v="48"/>
    <n v="0.17510000000000001"/>
    <n v="3540"/>
    <n v="1850"/>
    <n v="0"/>
    <n v="1475"/>
    <n v="118"/>
    <n v="4285"/>
    <n v="288732"/>
    <m/>
    <m/>
    <m/>
    <m/>
    <m/>
    <n v="4.2500000000000003E-2"/>
    <n v="12750.000000000002"/>
    <n v="0.18"/>
    <n v="10805.084745762713"/>
    <m/>
    <m/>
    <n v="2.5000000000000001E-2"/>
    <n v="7500"/>
    <n v="0.05"/>
    <n v="375"/>
    <m/>
    <m/>
    <n v="7125"/>
    <m/>
    <n v="7125"/>
    <n v="3305.0847457627133"/>
    <m/>
    <m/>
    <m/>
    <m/>
    <m/>
  </r>
  <r>
    <n v="328"/>
    <d v="2022-12-01T00:00:00"/>
    <d v="2022-12-17T00:00:00"/>
    <x v="82"/>
    <x v="82"/>
    <s v="Ankit khadayata"/>
    <s v="Indore"/>
    <s v="Mahesh Porwal"/>
    <s v="Shubham Kushwah"/>
    <s v="AU Finance"/>
    <s v="Refinance"/>
    <s v="Disbursed"/>
    <n v="435000"/>
    <n v="15511"/>
    <n v="36"/>
    <n v="0.1701"/>
    <n v="5133"/>
    <n v="2200"/>
    <n v="708"/>
    <n v="1475"/>
    <n v="118"/>
    <n v="4365"/>
    <n v="421001"/>
    <m/>
    <m/>
    <m/>
    <m/>
    <m/>
    <n v="4.2500000000000003E-2"/>
    <n v="18487.5"/>
    <n v="0.18"/>
    <n v="15667.372881355934"/>
    <m/>
    <m/>
    <n v="0.02"/>
    <n v="8700"/>
    <n v="0.05"/>
    <n v="435"/>
    <m/>
    <m/>
    <n v="8265"/>
    <m/>
    <n v="8265"/>
    <n v="6967.3728813559337"/>
    <m/>
    <m/>
    <m/>
    <m/>
    <m/>
  </r>
  <r>
    <n v="329"/>
    <d v="2022-12-01T00:00:00"/>
    <d v="2022-12-17T00:00:00"/>
    <x v="74"/>
    <x v="74"/>
    <s v="Rajendra singh Chouhan"/>
    <s v="Indore"/>
    <s v="Mahesh Porwal"/>
    <s v="Shubham Kushwah"/>
    <s v="Axis Bank"/>
    <s v="Purchase"/>
    <s v="Disbursed"/>
    <n v="533400"/>
    <n v="12398"/>
    <n v="58"/>
    <n v="0.1285"/>
    <n v="5000"/>
    <n v="2390"/>
    <n v="0"/>
    <n v="950"/>
    <n v="0"/>
    <m/>
    <n v="516070"/>
    <m/>
    <m/>
    <m/>
    <m/>
    <m/>
    <n v="3.2500000000000001E-2"/>
    <n v="17335.5"/>
    <n v="0"/>
    <n v="17335.5"/>
    <m/>
    <m/>
    <n v="2.5000000000000001E-2"/>
    <n v="13335"/>
    <n v="0.05"/>
    <n v="666.75"/>
    <m/>
    <m/>
    <n v="12668.25"/>
    <m/>
    <n v="12668.25"/>
    <n v="4000.5"/>
    <m/>
    <m/>
    <m/>
    <m/>
    <m/>
  </r>
  <r>
    <n v="330"/>
    <d v="2022-12-01T00:00:00"/>
    <d v="2022-12-17T00:00:00"/>
    <x v="81"/>
    <x v="81"/>
    <s v="Dharmendrasingh sisodiya"/>
    <s v="Indore"/>
    <s v="Mahesh Porwal"/>
    <s v="Gaurav Pratap Singh"/>
    <s v="Axis Bank"/>
    <s v="Refinance"/>
    <s v="Disbursed"/>
    <n v="459760"/>
    <n v="13653"/>
    <n v="45"/>
    <n v="0.16"/>
    <n v="5950"/>
    <n v="2200"/>
    <n v="590"/>
    <n v="0"/>
    <n v="0"/>
    <n v="9760"/>
    <n v="451020"/>
    <m/>
    <m/>
    <m/>
    <m/>
    <m/>
    <n v="4.4999999999999998E-2"/>
    <n v="20689.2"/>
    <n v="0"/>
    <n v="20689.2"/>
    <m/>
    <m/>
    <n v="0.04"/>
    <n v="18390.400000000001"/>
    <n v="0.05"/>
    <n v="919.5200000000001"/>
    <m/>
    <m/>
    <n v="17470.88"/>
    <m/>
    <n v="17470.88"/>
    <n v="2298.7999999999993"/>
    <m/>
    <m/>
    <m/>
    <m/>
    <m/>
  </r>
  <r>
    <n v="331"/>
    <d v="2022-12-01T00:00:00"/>
    <d v="2022-12-17T00:00:00"/>
    <x v="93"/>
    <x v="93"/>
    <s v="Rajesh Agarwal"/>
    <s v="Indore"/>
    <s v="Mahesh Porwal"/>
    <s v="Gaurav Pratap Singh"/>
    <s v="Axis Bank"/>
    <s v="BT Top up"/>
    <s v="Disbursed"/>
    <n v="1514500"/>
    <n v="38476"/>
    <n v="53"/>
    <n v="0.14000000000000001"/>
    <n v="16450"/>
    <n v="4965"/>
    <n v="1180"/>
    <n v="0"/>
    <n v="0"/>
    <n v="42000"/>
    <n v="1493060"/>
    <m/>
    <m/>
    <m/>
    <m/>
    <m/>
    <n v="2.75E-2"/>
    <n v="41648.75"/>
    <n v="0"/>
    <n v="41648.75"/>
    <m/>
    <m/>
    <n v="0.02"/>
    <n v="30290"/>
    <n v="0.05"/>
    <n v="1514.5"/>
    <m/>
    <m/>
    <n v="28775.5"/>
    <m/>
    <n v="28775.5"/>
    <n v="11358.75"/>
    <m/>
    <m/>
    <m/>
    <m/>
    <m/>
  </r>
  <r>
    <n v="332"/>
    <d v="2022-12-01T00:00:00"/>
    <d v="2022-12-17T00:00:00"/>
    <x v="76"/>
    <x v="76"/>
    <s v="Anand Sahu"/>
    <s v="Indore"/>
    <s v="Mahesh Porwal"/>
    <s v="Sawan Patil"/>
    <s v="Kogta"/>
    <s v="Purchase"/>
    <s v="Disbursed"/>
    <n v="262000"/>
    <n v="13340"/>
    <n v="24"/>
    <n v="0.2021"/>
    <n v="4950"/>
    <n v="650"/>
    <n v="0"/>
    <n v="0"/>
    <n v="1550"/>
    <n v="3327"/>
    <n v="251883"/>
    <m/>
    <m/>
    <m/>
    <m/>
    <m/>
    <n v="0.03"/>
    <n v="7860"/>
    <n v="0.18"/>
    <n v="6661.016949152543"/>
    <m/>
    <m/>
    <n v="0.02"/>
    <n v="5037.66"/>
    <n v="0.05"/>
    <n v="251.88300000000001"/>
    <m/>
    <m/>
    <n v="4785.777"/>
    <m/>
    <n v="4785.777"/>
    <n v="1623.3569491525432"/>
    <m/>
    <m/>
    <m/>
    <m/>
    <m/>
  </r>
  <r>
    <n v="333"/>
    <d v="2022-12-01T00:00:00"/>
    <d v="2022-12-17T00:00:00"/>
    <x v="76"/>
    <x v="76"/>
    <s v="MOMD Salim"/>
    <s v="Indore"/>
    <s v="Mahesh Porwal"/>
    <s v="Sawan Patil"/>
    <s v="Kogta"/>
    <s v="Purchase"/>
    <s v="Disbursed"/>
    <n v="392014"/>
    <n v="14391"/>
    <n v="36"/>
    <n v="0.1885"/>
    <n v="7190"/>
    <n v="650"/>
    <n v="700"/>
    <m/>
    <n v="0"/>
    <n v="12014"/>
    <n v="349100"/>
    <m/>
    <m/>
    <m/>
    <m/>
    <m/>
    <n v="0.03"/>
    <n v="11760.42"/>
    <n v="0.18"/>
    <n v="9966.4576271186452"/>
    <m/>
    <m/>
    <n v="2.5000000000000001E-2"/>
    <n v="8727.5"/>
    <n v="0.05"/>
    <n v="436.375"/>
    <m/>
    <m/>
    <n v="8291.125"/>
    <m/>
    <n v="8291.125"/>
    <n v="1238.9576271186452"/>
    <m/>
    <m/>
    <m/>
    <m/>
    <m/>
  </r>
  <r>
    <n v="334"/>
    <d v="2022-12-01T00:00:00"/>
    <d v="2022-12-17T00:00:00"/>
    <x v="76"/>
    <x v="76"/>
    <s v="Aryan Dantare"/>
    <s v="Indore"/>
    <s v="Mahesh Porwal"/>
    <s v="Sawan Patil"/>
    <s v="Yes Bank"/>
    <s v="Purchase"/>
    <s v="Disbursed"/>
    <n v="444647"/>
    <n v="10234"/>
    <n v="60"/>
    <n v="0.1351"/>
    <n v="5248"/>
    <n v="1245"/>
    <n v="885"/>
    <n v="590"/>
    <n v="589"/>
    <n v="4647"/>
    <n v="431443"/>
    <m/>
    <m/>
    <m/>
    <m/>
    <m/>
    <n v="3.7499999999999999E-2"/>
    <n v="16674.262500000001"/>
    <n v="0.09"/>
    <n v="15297.488532110092"/>
    <m/>
    <m/>
    <n v="2.75E-2"/>
    <n v="12227.7925"/>
    <n v="0.05"/>
    <n v="611.38962500000002"/>
    <m/>
    <m/>
    <n v="11616.402875"/>
    <m/>
    <n v="11616.402875"/>
    <n v="3069.6960321100923"/>
    <m/>
    <m/>
    <m/>
    <m/>
    <m/>
  </r>
  <r>
    <n v="335"/>
    <d v="2022-12-01T00:00:00"/>
    <d v="2022-12-17T00:00:00"/>
    <x v="76"/>
    <x v="76"/>
    <s v="Dilip singh Parmar"/>
    <s v="Gwalior"/>
    <s v="Mahesh Porwal"/>
    <s v="Abhishek upadhyay"/>
    <s v="AU Finance"/>
    <s v="Refinance"/>
    <s v="Disbursed"/>
    <n v="310000"/>
    <n v="11521"/>
    <n v="36"/>
    <n v="0.2"/>
    <n v="4576"/>
    <n v="1900"/>
    <n v="708"/>
    <n v="1475"/>
    <n v="118"/>
    <n v="7823"/>
    <n v="291900"/>
    <m/>
    <m/>
    <m/>
    <m/>
    <m/>
    <n v="4.2500000000000003E-2"/>
    <n v="13175.000000000002"/>
    <n v="0.18"/>
    <n v="11165.254237288138"/>
    <m/>
    <m/>
    <n v="2.5000000000000001E-2"/>
    <n v="7750"/>
    <n v="0.05"/>
    <n v="387.5"/>
    <m/>
    <m/>
    <n v="7362.5"/>
    <m/>
    <n v="7362.5"/>
    <n v="3415.254237288138"/>
    <m/>
    <m/>
    <m/>
    <m/>
    <m/>
  </r>
  <r>
    <n v="336"/>
    <d v="2022-12-01T00:00:00"/>
    <d v="2022-12-17T00:00:00"/>
    <x v="76"/>
    <x v="76"/>
    <s v="Momd Afran mansoori"/>
    <s v="Indore"/>
    <s v="Mahesh Porwal"/>
    <s v="Sawan Patil"/>
    <s v="Yes Bank"/>
    <s v="New car "/>
    <s v="Disbursed"/>
    <n v="606337"/>
    <n v="12812"/>
    <n v="60"/>
    <n v="9.7600000000000006E-2"/>
    <n v="5000"/>
    <n v="1515"/>
    <n v="1180"/>
    <n v="0"/>
    <n v="0"/>
    <n v="6337"/>
    <n v="593598"/>
    <m/>
    <m/>
    <m/>
    <m/>
    <m/>
    <n v="0.02"/>
    <n v="12126.74"/>
    <n v="0.18"/>
    <n v="10276.898305084746"/>
    <m/>
    <m/>
    <n v="1.4999999999999999E-2"/>
    <n v="9095.0550000000003"/>
    <n v="0.05"/>
    <n v="454.75275000000005"/>
    <m/>
    <m/>
    <n v="8640.3022500000006"/>
    <m/>
    <n v="8640.3022500000006"/>
    <n v="1181.8433050847452"/>
    <m/>
    <m/>
    <m/>
    <m/>
    <m/>
  </r>
  <r>
    <n v="337"/>
    <d v="2022-12-01T00:00:00"/>
    <d v="2022-12-19T00:00:00"/>
    <x v="88"/>
    <x v="88"/>
    <s v="Deepak Shrisunder"/>
    <s v="Bhopal"/>
    <s v="Mahesh Porwal"/>
    <s v="Vishal Agrawal"/>
    <s v="TATA Capital"/>
    <s v="BT Top up"/>
    <s v="Disbursed"/>
    <n v="1054140"/>
    <n v="25635"/>
    <n v="60"/>
    <n v="0.16"/>
    <n v="9390"/>
    <n v="6280"/>
    <n v="885"/>
    <n v="590"/>
    <n v="0"/>
    <n v="54140"/>
    <n v="982835"/>
    <m/>
    <m/>
    <m/>
    <m/>
    <m/>
    <n v="4.4999999999999998E-2"/>
    <n v="47436.299999999996"/>
    <n v="0.09"/>
    <n v="43519.541284403662"/>
    <m/>
    <m/>
    <n v="3.15E-2"/>
    <n v="33205.410000000003"/>
    <n v="0.05"/>
    <n v="1660.2705000000003"/>
    <m/>
    <m/>
    <n v="31545.139500000005"/>
    <m/>
    <n v="31545.139500000005"/>
    <n v="10314.131284403658"/>
    <m/>
    <m/>
    <m/>
    <m/>
    <m/>
  </r>
  <r>
    <n v="338"/>
    <d v="2022-12-01T00:00:00"/>
    <d v="2022-12-20T00:00:00"/>
    <x v="95"/>
    <x v="95"/>
    <s v="Rahul Yadav"/>
    <s v="Indore"/>
    <s v="Mahesh Porwal"/>
    <s v="Narendra Jharne"/>
    <s v="AU Finance"/>
    <s v="Purchase CV"/>
    <s v="Disbursed"/>
    <n v="1141000"/>
    <n v="33523"/>
    <n v="48"/>
    <n v="0.18010000000000001"/>
    <n v="13598"/>
    <n v="5000"/>
    <n v="0"/>
    <n v="1475"/>
    <n v="118"/>
    <n v="6168"/>
    <n v="1114641"/>
    <m/>
    <m/>
    <m/>
    <m/>
    <m/>
    <n v="3.5000000000000003E-2"/>
    <n v="39935.000000000007"/>
    <n v="0.18"/>
    <n v="33843.220338983061"/>
    <m/>
    <m/>
    <n v="0.02"/>
    <n v="22820"/>
    <n v="0.05"/>
    <n v="1141"/>
    <m/>
    <m/>
    <n v="21679"/>
    <m/>
    <n v="21679"/>
    <n v="11023.220338983061"/>
    <m/>
    <m/>
    <m/>
    <m/>
    <m/>
  </r>
  <r>
    <n v="339"/>
    <d v="2022-12-01T00:00:00"/>
    <d v="2022-12-20T00:00:00"/>
    <x v="71"/>
    <x v="71"/>
    <s v="Rahul Kumar Dwivedi"/>
    <s v="Jabalpur"/>
    <s v="Mahesh Porwal"/>
    <s v="Deepesh Tiwari"/>
    <s v="AU Finance"/>
    <s v="Purchase"/>
    <s v="Disbursed"/>
    <n v="700000"/>
    <n v="34613"/>
    <n v="24"/>
    <n v="0.1701"/>
    <n v="6942"/>
    <n v="2800"/>
    <n v="708"/>
    <n v="900"/>
    <n v="118"/>
    <n v="3490"/>
    <n v="684992"/>
    <m/>
    <m/>
    <m/>
    <m/>
    <m/>
    <n v="4.2500000000000003E-2"/>
    <n v="29750.000000000004"/>
    <n v="0.18"/>
    <n v="25211.864406779667"/>
    <m/>
    <m/>
    <n v="0.02"/>
    <n v="14000"/>
    <n v="0.05"/>
    <n v="700"/>
    <m/>
    <m/>
    <n v="13300"/>
    <m/>
    <n v="13300"/>
    <n v="11211.864406779667"/>
    <m/>
    <m/>
    <m/>
    <m/>
    <m/>
  </r>
  <r>
    <n v="340"/>
    <d v="2022-12-01T00:00:00"/>
    <d v="2022-12-20T00:00:00"/>
    <x v="82"/>
    <x v="82"/>
    <s v="LAKHAN"/>
    <s v="Indore"/>
    <s v="Mahesh Porwal"/>
    <s v="Shubham Kushwah"/>
    <s v="Bajaj"/>
    <s v="Purchase"/>
    <s v="Disbursed"/>
    <n v="311379"/>
    <n v="10794"/>
    <n v="36"/>
    <n v="0.15"/>
    <n v="3020"/>
    <n v="2300"/>
    <n v="0"/>
    <n v="2360"/>
    <n v="0"/>
    <m/>
    <n v="297700"/>
    <m/>
    <m/>
    <m/>
    <m/>
    <m/>
    <n v="0.04"/>
    <n v="12455.16"/>
    <n v="0.18"/>
    <n v="10555.220338983052"/>
    <m/>
    <m/>
    <n v="0.03"/>
    <n v="9341.369999999999"/>
    <n v="0.05"/>
    <n v="467.06849999999997"/>
    <m/>
    <m/>
    <n v="8874.3014999999996"/>
    <m/>
    <n v="8874.3014999999996"/>
    <n v="1213.850338983053"/>
    <m/>
    <m/>
    <m/>
    <m/>
    <m/>
  </r>
  <r>
    <n v="341"/>
    <d v="2022-12-01T00:00:00"/>
    <d v="2022-12-20T00:00:00"/>
    <x v="71"/>
    <x v="71"/>
    <s v="Swapnesh patel"/>
    <s v="Jabalpur"/>
    <s v="Mahesh Porwal"/>
    <s v="Deepesh Tiwari"/>
    <s v="AU Finance"/>
    <s v="Purchase"/>
    <s v="Disbursed"/>
    <n v="385000"/>
    <n v="15750"/>
    <n v="30"/>
    <n v="0.1651"/>
    <n v="4543"/>
    <n v="2100"/>
    <n v="708"/>
    <n v="1475"/>
    <n v="118"/>
    <n v="2545"/>
    <n v="373511"/>
    <m/>
    <m/>
    <m/>
    <m/>
    <m/>
    <n v="4.2500000000000003E-2"/>
    <n v="16362.500000000002"/>
    <n v="0.18"/>
    <n v="13866.525423728815"/>
    <m/>
    <m/>
    <n v="0.02"/>
    <n v="7700"/>
    <n v="0.05"/>
    <n v="385"/>
    <m/>
    <m/>
    <n v="7315"/>
    <m/>
    <n v="7315"/>
    <n v="6166.5254237288154"/>
    <m/>
    <m/>
    <m/>
    <m/>
    <m/>
  </r>
  <r>
    <n v="342"/>
    <d v="2022-12-01T00:00:00"/>
    <d v="2022-12-21T00:00:00"/>
    <x v="80"/>
    <x v="80"/>
    <s v="ANIL"/>
    <s v="Indore"/>
    <s v="Mahesh Porwal"/>
    <s v="Narendra Jharne"/>
    <s v="AU Finance"/>
    <s v="Purchase CV"/>
    <s v="Disbursed"/>
    <n v="220000"/>
    <n v="8100"/>
    <n v="36"/>
    <n v="0.19320000000000001"/>
    <n v="2598"/>
    <n v="1650"/>
    <n v="708"/>
    <n v="1475"/>
    <n v="118"/>
    <n v="1651"/>
    <n v="211800"/>
    <m/>
    <m/>
    <m/>
    <m/>
    <m/>
    <n v="3.5000000000000003E-2"/>
    <n v="7700.0000000000009"/>
    <n v="0.18"/>
    <n v="6525.42372881356"/>
    <m/>
    <m/>
    <n v="0.02"/>
    <n v="4400"/>
    <n v="0.05"/>
    <n v="220"/>
    <m/>
    <m/>
    <n v="4180"/>
    <m/>
    <n v="4180"/>
    <n v="2125.42372881356"/>
    <m/>
    <m/>
    <m/>
    <m/>
    <m/>
  </r>
  <r>
    <n v="343"/>
    <d v="2022-12-01T00:00:00"/>
    <d v="2022-12-21T00:00:00"/>
    <x v="76"/>
    <x v="76"/>
    <s v="Abhijeet suryawanshi"/>
    <s v="Indore"/>
    <s v="Mahesh Porwal"/>
    <s v="Sawan Patil"/>
    <s v="AU Finance"/>
    <s v="Purchase"/>
    <s v="Disbursed"/>
    <n v="350000"/>
    <n v="10469"/>
    <n v="48"/>
    <n v="0.19020000000000001"/>
    <n v="6195"/>
    <n v="2000"/>
    <n v="708"/>
    <n v="1475"/>
    <n v="118"/>
    <n v="15299"/>
    <n v="324205"/>
    <m/>
    <m/>
    <m/>
    <m/>
    <m/>
    <n v="4.2500000000000003E-2"/>
    <n v="14875.000000000002"/>
    <n v="0.18"/>
    <n v="12605.932203389833"/>
    <m/>
    <m/>
    <n v="2.5000000000000001E-2"/>
    <n v="8750"/>
    <n v="0.05"/>
    <n v="437.5"/>
    <m/>
    <m/>
    <n v="8312.5"/>
    <m/>
    <n v="8312.5"/>
    <n v="3855.9322033898334"/>
    <m/>
    <m/>
    <m/>
    <m/>
    <m/>
  </r>
  <r>
    <n v="344"/>
    <d v="2022-12-01T00:00:00"/>
    <d v="2022-12-21T00:00:00"/>
    <x v="76"/>
    <x v="76"/>
    <s v="Akash Prasad"/>
    <s v="Indore"/>
    <s v="Mahesh Porwal"/>
    <s v="Sawan Patil"/>
    <s v="AU Finance"/>
    <s v="Purchase CV"/>
    <s v="Disbursed"/>
    <n v="550000"/>
    <n v="20164"/>
    <n v="36"/>
    <n v="0.19009999999999999"/>
    <n v="8113"/>
    <n v="2500"/>
    <n v="0"/>
    <n v="1475"/>
    <n v="118"/>
    <n v="3323"/>
    <n v="60008"/>
    <m/>
    <m/>
    <m/>
    <m/>
    <m/>
    <n v="3.5000000000000003E-2"/>
    <n v="19250.000000000004"/>
    <n v="0.18"/>
    <n v="16313.559322033901"/>
    <m/>
    <m/>
    <n v="0.02"/>
    <n v="11000"/>
    <n v="0.05"/>
    <n v="550"/>
    <m/>
    <m/>
    <n v="10450"/>
    <m/>
    <n v="10450"/>
    <n v="5313.5593220339015"/>
    <m/>
    <m/>
    <m/>
    <m/>
    <m/>
  </r>
  <r>
    <n v="345"/>
    <d v="2022-12-01T00:00:00"/>
    <d v="2022-12-21T00:00:00"/>
    <x v="86"/>
    <x v="86"/>
    <s v="Ravi Sen"/>
    <s v="Bhopal"/>
    <s v="Mahesh Porwal"/>
    <s v="Vishal Agrawal"/>
    <s v="Yes Bank"/>
    <s v="BT Top up"/>
    <s v="Disbursed"/>
    <n v="803340"/>
    <n v="19540"/>
    <n v="60"/>
    <n v="0.16009999999999999"/>
    <n v="7080"/>
    <n v="2135"/>
    <n v="885"/>
    <n v="590"/>
    <n v="589"/>
    <n v="10340"/>
    <n v="466095"/>
    <m/>
    <m/>
    <m/>
    <m/>
    <m/>
    <n v="4.7500000000000001E-2"/>
    <n v="38158.65"/>
    <n v="0.09"/>
    <n v="35007.935779816515"/>
    <m/>
    <m/>
    <n v="0.03"/>
    <n v="24100.2"/>
    <n v="0.05"/>
    <n v="1205.01"/>
    <m/>
    <m/>
    <n v="22895.190000000002"/>
    <m/>
    <n v="22895.190000000002"/>
    <n v="10907.735779816514"/>
    <m/>
    <m/>
    <m/>
    <m/>
    <m/>
  </r>
  <r>
    <n v="346"/>
    <d v="2022-12-01T00:00:00"/>
    <d v="2022-12-21T00:00:00"/>
    <x v="77"/>
    <x v="77"/>
    <s v="Hitesh Nigwal"/>
    <s v="Indore"/>
    <s v="Mahesh Porwal"/>
    <s v="Shubham Kushwah"/>
    <s v="AU Finance"/>
    <s v="Purchase CV"/>
    <s v="Disbursed"/>
    <n v="314000"/>
    <n v="11671"/>
    <n v="36"/>
    <n v="0.2001"/>
    <n v="5557"/>
    <n v="100"/>
    <n v="0"/>
    <n v="1475"/>
    <n v="118"/>
    <n v="13353"/>
    <n v="293396"/>
    <m/>
    <m/>
    <m/>
    <m/>
    <m/>
    <n v="3.5000000000000003E-2"/>
    <n v="10990.000000000002"/>
    <n v="0.18"/>
    <n v="9313.5593220338997"/>
    <m/>
    <m/>
    <n v="0.02"/>
    <n v="6280"/>
    <n v="0.05"/>
    <n v="314"/>
    <m/>
    <m/>
    <n v="5966"/>
    <m/>
    <n v="5966"/>
    <n v="3033.5593220338997"/>
    <m/>
    <m/>
    <m/>
    <m/>
    <m/>
  </r>
  <r>
    <n v="347"/>
    <d v="2022-12-01T00:00:00"/>
    <d v="2022-12-21T00:00:00"/>
    <x v="85"/>
    <x v="85"/>
    <s v="Mahesh Pamwar"/>
    <s v="Indore"/>
    <s v="Mahesh Porwal"/>
    <s v="Shubham Kushwah"/>
    <s v="AU Finance"/>
    <s v="Purchase CV"/>
    <s v="Disbursed"/>
    <n v="115000"/>
    <n v="6081"/>
    <n v="24"/>
    <n v="0.24010000000000001"/>
    <n v="1697"/>
    <n v="2400"/>
    <n v="708"/>
    <n v="1475"/>
    <n v="118"/>
    <n v="1013"/>
    <n v="107589"/>
    <m/>
    <m/>
    <m/>
    <m/>
    <m/>
    <n v="3.5000000000000003E-2"/>
    <n v="4025.0000000000005"/>
    <n v="0.18"/>
    <n v="3411.016949152543"/>
    <m/>
    <m/>
    <n v="0.02"/>
    <n v="2300"/>
    <n v="0.05"/>
    <n v="115"/>
    <m/>
    <m/>
    <n v="2185"/>
    <m/>
    <n v="2185"/>
    <n v="1111.016949152543"/>
    <m/>
    <m/>
    <m/>
    <m/>
    <m/>
  </r>
  <r>
    <n v="348"/>
    <d v="2022-12-01T00:00:00"/>
    <d v="2022-12-21T00:00:00"/>
    <x v="85"/>
    <x v="85"/>
    <s v="Neha Chawda"/>
    <s v="Indore"/>
    <s v="Mahesh Porwal"/>
    <s v="Shubham Kushwah"/>
    <s v="Bajaj"/>
    <s v="Refinance"/>
    <s v="Disbursed"/>
    <n v="275056"/>
    <n v="7724"/>
    <n v="48"/>
    <n v="0.155"/>
    <n v="2969"/>
    <n v="2300"/>
    <n v="0"/>
    <n v="2360"/>
    <n v="0"/>
    <m/>
    <n v="267800"/>
    <m/>
    <m/>
    <m/>
    <m/>
    <m/>
    <n v="0.04"/>
    <n v="11002.24"/>
    <n v="0.18"/>
    <n v="9323.9322033898316"/>
    <m/>
    <m/>
    <n v="0.03"/>
    <n v="8251.68"/>
    <n v="0.05"/>
    <n v="412.58400000000006"/>
    <m/>
    <m/>
    <n v="7839.0960000000005"/>
    <m/>
    <n v="7839.0960000000005"/>
    <n v="1072.2522033898313"/>
    <m/>
    <m/>
    <m/>
    <m/>
    <m/>
  </r>
  <r>
    <n v="349"/>
    <d v="2022-12-01T00:00:00"/>
    <d v="2022-12-21T00:00:00"/>
    <x v="77"/>
    <x v="77"/>
    <s v="Tejsingh  Chouhan"/>
    <s v="Indore"/>
    <s v="Mahesh Porwal"/>
    <s v="Shubham Kushwah"/>
    <s v="AU Finance"/>
    <s v="Purchase CV"/>
    <s v="Disbursed"/>
    <n v="260000"/>
    <n v="9663"/>
    <n v="36"/>
    <n v="0.2"/>
    <n v="4602"/>
    <n v="1750"/>
    <n v="708"/>
    <n v="1475"/>
    <n v="118"/>
    <n v="1875"/>
    <n v="249472"/>
    <m/>
    <m/>
    <m/>
    <m/>
    <m/>
    <n v="3.5000000000000003E-2"/>
    <n v="9100"/>
    <n v="0.18"/>
    <n v="7711.8644067796613"/>
    <m/>
    <m/>
    <n v="0.02"/>
    <n v="5200"/>
    <n v="0.05"/>
    <n v="260"/>
    <m/>
    <m/>
    <n v="4940"/>
    <m/>
    <n v="4940"/>
    <n v="2511.8644067796613"/>
    <m/>
    <m/>
    <m/>
    <m/>
    <m/>
  </r>
  <r>
    <n v="350"/>
    <d v="2022-12-01T00:00:00"/>
    <d v="2022-12-21T00:00:00"/>
    <x v="76"/>
    <x v="76"/>
    <s v="Shree balaji Construction"/>
    <s v="Indore"/>
    <s v="Mahesh Porwal"/>
    <s v="Sawan Patil"/>
    <s v="Yes Bank"/>
    <s v="Purchase"/>
    <s v="Disbursed"/>
    <n v="300000"/>
    <n v="10255"/>
    <n v="36"/>
    <n v="0.1401"/>
    <n v="3540"/>
    <n v="885"/>
    <n v="885"/>
    <n v="590"/>
    <n v="589"/>
    <n v="3117"/>
    <n v="290394"/>
    <m/>
    <m/>
    <m/>
    <m/>
    <m/>
    <n v="4.2500000000000003E-2"/>
    <n v="12750.000000000002"/>
    <n v="0.09"/>
    <n v="11697.247706422018"/>
    <m/>
    <m/>
    <n v="3.2500000000000001E-2"/>
    <n v="9750"/>
    <n v="0.05"/>
    <n v="487.5"/>
    <m/>
    <m/>
    <n v="9262.5"/>
    <m/>
    <n v="9262.5"/>
    <n v="1947.2477064220184"/>
    <m/>
    <m/>
    <m/>
    <m/>
    <m/>
  </r>
  <r>
    <n v="351"/>
    <d v="2022-12-01T00:00:00"/>
    <d v="2022-12-21T00:00:00"/>
    <x v="85"/>
    <x v="85"/>
    <s v="JEEVAN"/>
    <s v="Indore"/>
    <s v="Mahesh Porwal"/>
    <s v="Shubham Kushwah"/>
    <s v="AU Finance"/>
    <s v="Refinance"/>
    <s v="Disbursed"/>
    <n v="250000"/>
    <n v="12361"/>
    <n v="24"/>
    <n v="0.17"/>
    <n v="4605"/>
    <n v="1750"/>
    <n v="708"/>
    <n v="1475"/>
    <n v="118"/>
    <n v="2144"/>
    <n v="239200"/>
    <m/>
    <m/>
    <m/>
    <m/>
    <m/>
    <n v="4.2500000000000003E-2"/>
    <n v="10625"/>
    <n v="0.18"/>
    <n v="9004.2372881355932"/>
    <m/>
    <m/>
    <n v="0.02"/>
    <n v="5000"/>
    <n v="0.05"/>
    <n v="250"/>
    <m/>
    <m/>
    <n v="4750"/>
    <m/>
    <n v="4750"/>
    <n v="4004.2372881355932"/>
    <m/>
    <m/>
    <m/>
    <m/>
    <m/>
  </r>
  <r>
    <n v="352"/>
    <d v="2022-12-01T00:00:00"/>
    <d v="2022-12-22T00:00:00"/>
    <x v="79"/>
    <x v="79"/>
    <s v="Yusuf Patel"/>
    <s v="Indore"/>
    <s v="Mahesh Porwal"/>
    <s v="Narendra Jharne"/>
    <s v="AU Finance"/>
    <s v="New car "/>
    <s v="Disbursed"/>
    <n v="1100000"/>
    <n v="23743"/>
    <n v="60"/>
    <n v="0.105"/>
    <n v="9285"/>
    <n v="3850"/>
    <n v="0"/>
    <n v="1475"/>
    <n v="118"/>
    <n v="7272"/>
    <n v="1078000"/>
    <m/>
    <m/>
    <m/>
    <m/>
    <m/>
    <n v="0.02"/>
    <n v="22000"/>
    <n v="0.18"/>
    <n v="18644.067796610172"/>
    <m/>
    <m/>
    <n v="0.01"/>
    <n v="11000"/>
    <n v="0.05"/>
    <n v="550"/>
    <m/>
    <m/>
    <n v="10450"/>
    <m/>
    <n v="10450"/>
    <n v="7644.0677966101721"/>
    <m/>
    <m/>
    <m/>
    <m/>
    <m/>
  </r>
  <r>
    <n v="353"/>
    <d v="2022-12-01T00:00:00"/>
    <d v="2022-12-22T00:00:00"/>
    <x v="86"/>
    <x v="86"/>
    <s v="Avni Automobiles"/>
    <s v="Bhopal"/>
    <s v="Mahesh Porwal"/>
    <s v="Vishal Agrawal"/>
    <s v="Yes Bank"/>
    <s v="Refinance"/>
    <s v="Disbursed"/>
    <n v="2520887"/>
    <n v="84955"/>
    <n v="36"/>
    <n v="0.13009999999999999"/>
    <n v="7080"/>
    <n v="6435"/>
    <n v="1180"/>
    <n v="590"/>
    <n v="589"/>
    <n v="20887"/>
    <n v="2484126"/>
    <m/>
    <m/>
    <m/>
    <m/>
    <m/>
    <n v="2.2499999999999999E-2"/>
    <n v="56719.957499999997"/>
    <n v="0.09"/>
    <n v="52036.658256880728"/>
    <m/>
    <m/>
    <n v="8.0000000000000002E-3"/>
    <n v="20167.096000000001"/>
    <n v="0.05"/>
    <n v="1008.3548000000001"/>
    <m/>
    <m/>
    <n v="19158.7412"/>
    <m/>
    <n v="19158.7412"/>
    <n v="31869.562256880727"/>
    <m/>
    <m/>
    <m/>
    <m/>
    <m/>
  </r>
  <r>
    <n v="354"/>
    <d v="2022-12-01T00:00:00"/>
    <d v="2022-12-22T00:00:00"/>
    <x v="85"/>
    <x v="85"/>
    <s v="Raju Kumawat"/>
    <s v="Indore"/>
    <s v="Mahesh Porwal"/>
    <s v="Shubham Kushwah"/>
    <s v="AU Finance"/>
    <s v="Refinance"/>
    <s v="Disbursed"/>
    <n v="195000"/>
    <n v="5832"/>
    <n v="48"/>
    <n v="0.19009999999999999"/>
    <n v="2301"/>
    <n v="1600"/>
    <n v="0"/>
    <n v="1475"/>
    <n v="118"/>
    <n v="2088"/>
    <n v="187418"/>
    <m/>
    <m/>
    <m/>
    <m/>
    <m/>
    <n v="4.2500000000000003E-2"/>
    <n v="8287.5"/>
    <n v="0.18"/>
    <n v="7023.3050847457635"/>
    <m/>
    <m/>
    <n v="0"/>
    <n v="0"/>
    <n v="0.05"/>
    <n v="0"/>
    <m/>
    <m/>
    <n v="0"/>
    <m/>
    <n v="0"/>
    <n v="7023.3050847457635"/>
    <m/>
    <m/>
    <m/>
    <m/>
    <m/>
  </r>
  <r>
    <n v="355"/>
    <d v="2022-12-01T00:00:00"/>
    <d v="2022-12-22T00:00:00"/>
    <x v="76"/>
    <x v="76"/>
    <s v="Sagar Bhalla"/>
    <s v="Indore"/>
    <s v="Mahesh Porwal"/>
    <s v="Sawan Patil"/>
    <s v="HDFC Bank"/>
    <s v="Purchase "/>
    <s v="Disbursed"/>
    <n v="2655024"/>
    <n v="86921"/>
    <n v="36"/>
    <n v="0.11"/>
    <n v="5900"/>
    <n v="7812"/>
    <n v="590"/>
    <n v="767"/>
    <n v="0"/>
    <n v="5024"/>
    <n v="2634341"/>
    <m/>
    <m/>
    <m/>
    <m/>
    <m/>
    <n v="4.2500000000000003E-2"/>
    <n v="112838.52"/>
    <n v="0.09"/>
    <n v="103521.57798165137"/>
    <m/>
    <m/>
    <n v="2.5000000000000001E-2"/>
    <n v="65858.525000000009"/>
    <n v="0.05"/>
    <n v="3292.9262500000004"/>
    <m/>
    <m/>
    <n v="62565.598750000005"/>
    <m/>
    <n v="62565.598750000005"/>
    <n v="37663.052981651359"/>
    <m/>
    <m/>
    <m/>
    <m/>
    <m/>
  </r>
  <r>
    <n v="356"/>
    <d v="2022-12-01T00:00:00"/>
    <d v="2022-12-22T00:00:00"/>
    <x v="84"/>
    <x v="84"/>
    <s v="Shivam Bisnoi"/>
    <s v="Indore"/>
    <s v="Mahesh Porwal"/>
    <s v="Sawan Patil"/>
    <s v="Yes Bank"/>
    <s v="New car "/>
    <s v="Disbursed"/>
    <n v="843818"/>
    <n v="13882"/>
    <n v="84"/>
    <n v="9.7100000000000006E-2"/>
    <n v="4000"/>
    <n v="2235"/>
    <n v="0"/>
    <n v="1180"/>
    <n v="0"/>
    <n v="8818"/>
    <n v="827585"/>
    <m/>
    <m/>
    <m/>
    <m/>
    <m/>
    <n v="0.02"/>
    <n v="16876.36"/>
    <n v="0.18"/>
    <n v="14302.000000000002"/>
    <m/>
    <m/>
    <n v="0.01"/>
    <n v="8438.18"/>
    <n v="0.05"/>
    <n v="421.90900000000005"/>
    <m/>
    <m/>
    <n v="8016.2710000000006"/>
    <m/>
    <n v="8016.2710000000006"/>
    <n v="5863.8200000000015"/>
    <m/>
    <m/>
    <m/>
    <m/>
    <m/>
  </r>
  <r>
    <n v="357"/>
    <d v="2022-12-01T00:00:00"/>
    <d v="2022-12-22T00:00:00"/>
    <x v="76"/>
    <x v="76"/>
    <s v="Sonu Pawar"/>
    <s v="Indore"/>
    <s v="Mahesh Porwal"/>
    <s v="Sawan Patil"/>
    <s v="Hero"/>
    <s v="BT Top up"/>
    <s v="Disbursed"/>
    <n v="995500"/>
    <n v="26000"/>
    <n v="60"/>
    <n v="0.19320000000000001"/>
    <n v="15375"/>
    <n v="200"/>
    <n v="2000"/>
    <n v="500"/>
    <n v="2228"/>
    <n v="5500"/>
    <n v="956734"/>
    <m/>
    <m/>
    <m/>
    <m/>
    <m/>
    <n v="5.5E-2"/>
    <n v="54752.5"/>
    <n v="0.18"/>
    <n v="46400.423728813563"/>
    <m/>
    <m/>
    <n v="0.04"/>
    <n v="39820"/>
    <n v="0.05"/>
    <n v="1991"/>
    <m/>
    <m/>
    <n v="37829"/>
    <m/>
    <n v="37829"/>
    <n v="6580.4237288135628"/>
    <m/>
    <m/>
    <m/>
    <m/>
    <m/>
  </r>
  <r>
    <n v="358"/>
    <d v="2022-12-01T00:00:00"/>
    <d v="2022-12-24T00:00:00"/>
    <x v="79"/>
    <x v="79"/>
    <s v="Bhupsingh Kushwah"/>
    <s v="Indore"/>
    <s v="Mahesh Porwal"/>
    <s v="Narendra Jharne"/>
    <s v="AU Finance"/>
    <s v="Purchase CV"/>
    <s v="Disbursed"/>
    <n v="1000000"/>
    <n v="29114"/>
    <n v="48"/>
    <n v="0.17499999999999999"/>
    <n v="11981"/>
    <n v="4600"/>
    <n v="0"/>
    <n v="1475"/>
    <n v="118"/>
    <n v="8434"/>
    <n v="973455"/>
    <m/>
    <m/>
    <m/>
    <m/>
    <m/>
    <n v="3.5000000000000003E-2"/>
    <n v="35000"/>
    <n v="0.18"/>
    <n v="29661.016949152545"/>
    <m/>
    <m/>
    <n v="0.02"/>
    <n v="20000"/>
    <n v="0.05"/>
    <n v="1000"/>
    <m/>
    <m/>
    <n v="19000"/>
    <m/>
    <n v="19000"/>
    <n v="9661.0169491525448"/>
    <m/>
    <m/>
    <m/>
    <m/>
    <m/>
  </r>
  <r>
    <n v="359"/>
    <d v="2022-12-01T00:00:00"/>
    <d v="2022-12-24T00:00:00"/>
    <x v="73"/>
    <x v="73"/>
    <s v="Prakash vyas"/>
    <s v="Indore"/>
    <s v="Mahesh Porwal"/>
    <s v="Gaurav Pratap Singh"/>
    <s v="IDFC Bank"/>
    <s v="Refinance"/>
    <s v="Disbursed"/>
    <n v="737444"/>
    <n v="19753"/>
    <n v="52"/>
    <n v="0.16"/>
    <n v="7375"/>
    <n v="2257"/>
    <n v="1200"/>
    <n v="500"/>
    <n v="3500"/>
    <n v="5328"/>
    <n v="716668"/>
    <m/>
    <m/>
    <m/>
    <m/>
    <m/>
    <n v="4.4999999999999998E-2"/>
    <n v="33184.979999999996"/>
    <n v="0.18"/>
    <n v="28122.864406779659"/>
    <m/>
    <m/>
    <n v="3.5000000000000003E-2"/>
    <n v="25810.54"/>
    <n v="0.05"/>
    <n v="1290.527"/>
    <m/>
    <m/>
    <n v="24520.012999999999"/>
    <m/>
    <n v="24520.012999999999"/>
    <n v="2312.3244067796586"/>
    <m/>
    <m/>
    <m/>
    <m/>
    <m/>
  </r>
  <r>
    <n v="360"/>
    <d v="2022-12-01T00:00:00"/>
    <d v="2022-12-24T00:00:00"/>
    <x v="76"/>
    <x v="76"/>
    <s v="Rakesh Meshram"/>
    <s v="Indore"/>
    <s v="Mahesh Porwal"/>
    <s v="Sawan Patil"/>
    <s v="AU Finance"/>
    <s v="Purchase "/>
    <s v="Disbursed"/>
    <n v="290000"/>
    <n v="10632"/>
    <n v="36"/>
    <n v="0.19009999999999999"/>
    <n v="3422"/>
    <n v="1850"/>
    <n v="708"/>
    <n v="1475"/>
    <n v="118"/>
    <n v="19357"/>
    <n v="263070"/>
    <m/>
    <m/>
    <m/>
    <m/>
    <m/>
    <n v="4.2500000000000003E-2"/>
    <n v="12325"/>
    <n v="0.18"/>
    <n v="10444.915254237289"/>
    <m/>
    <m/>
    <n v="2.5000000000000001E-2"/>
    <n v="7250"/>
    <n v="0.05"/>
    <n v="362.5"/>
    <m/>
    <m/>
    <n v="6887.5"/>
    <m/>
    <n v="6887.5"/>
    <n v="3194.9152542372885"/>
    <m/>
    <m/>
    <m/>
    <m/>
    <m/>
  </r>
  <r>
    <n v="361"/>
    <d v="2022-12-01T00:00:00"/>
    <d v="2022-12-24T00:00:00"/>
    <x v="84"/>
    <x v="84"/>
    <s v="Shivam Bisnoi"/>
    <s v="Indore"/>
    <s v="Mahesh Porwal"/>
    <s v="Sawan Patil"/>
    <s v="AU Finance"/>
    <s v="New car "/>
    <s v="Disbursed"/>
    <n v="312000"/>
    <n v="6629"/>
    <n v="60"/>
    <n v="0.1"/>
    <m/>
    <m/>
    <m/>
    <m/>
    <m/>
    <m/>
    <m/>
    <m/>
    <m/>
    <m/>
    <m/>
    <m/>
    <n v="0.02"/>
    <n v="6240"/>
    <n v="0.18"/>
    <n v="5288.1355932203396"/>
    <m/>
    <m/>
    <n v="0.01"/>
    <n v="3120"/>
    <n v="0.05"/>
    <n v="156"/>
    <m/>
    <m/>
    <n v="2964"/>
    <m/>
    <n v="2964"/>
    <n v="2168.1355932203396"/>
    <m/>
    <m/>
    <m/>
    <m/>
    <m/>
  </r>
  <r>
    <n v="362"/>
    <d v="2022-12-01T00:00:00"/>
    <d v="2022-12-24T00:00:00"/>
    <x v="76"/>
    <x v="76"/>
    <s v="Hemandra singh solanki"/>
    <s v="Indore"/>
    <s v="Mahesh Porwal"/>
    <s v="Sawan Patil"/>
    <s v="AU Finance"/>
    <s v="Refinance"/>
    <s v="Disbursed"/>
    <n v="230000"/>
    <n v="8257"/>
    <n v="36"/>
    <n v="0.17499999999999999"/>
    <n v="4071"/>
    <n v="1700"/>
    <n v="708"/>
    <n v="1475"/>
    <n v="118"/>
    <n v="3163"/>
    <n v="216647"/>
    <m/>
    <m/>
    <m/>
    <m/>
    <m/>
    <n v="4.2500000000000003E-2"/>
    <n v="9775"/>
    <n v="0.18"/>
    <n v="8283.8983050847455"/>
    <m/>
    <m/>
    <n v="2.5000000000000001E-2"/>
    <n v="5750"/>
    <n v="0.05"/>
    <n v="287.5"/>
    <m/>
    <m/>
    <n v="5462.5"/>
    <m/>
    <n v="5462.5"/>
    <n v="2533.8983050847455"/>
    <m/>
    <m/>
    <m/>
    <m/>
    <m/>
  </r>
  <r>
    <n v="363"/>
    <d v="2022-12-01T00:00:00"/>
    <d v="2022-12-24T00:00:00"/>
    <x v="85"/>
    <x v="85"/>
    <s v="Shakil Khan"/>
    <s v="Indore"/>
    <s v="Mahesh Porwal"/>
    <s v="Shubham Kushwah"/>
    <s v="AU Finance"/>
    <s v="Purchase CV"/>
    <s v="Disbursed"/>
    <n v="685000"/>
    <n v="24083"/>
    <n v="36"/>
    <n v="0.16"/>
    <n v="6063"/>
    <n v="2850"/>
    <n v="0"/>
    <n v="1475"/>
    <n v="118"/>
    <n v="5543"/>
    <n v="668951"/>
    <m/>
    <m/>
    <m/>
    <m/>
    <m/>
    <n v="3.5000000000000003E-2"/>
    <n v="23975.000000000004"/>
    <n v="0.18"/>
    <n v="20317.796610169495"/>
    <m/>
    <m/>
    <n v="0.02"/>
    <n v="13700"/>
    <n v="0.05"/>
    <n v="685"/>
    <m/>
    <m/>
    <n v="13015"/>
    <m/>
    <n v="13015"/>
    <n v="6617.7966101694947"/>
    <m/>
    <m/>
    <m/>
    <m/>
    <m/>
  </r>
  <r>
    <n v="364"/>
    <d v="2022-12-01T00:00:00"/>
    <d v="2022-12-24T00:00:00"/>
    <x v="96"/>
    <x v="96"/>
    <s v="Sudama Patel"/>
    <s v="Indore"/>
    <s v="Mahesh Porwal"/>
    <s v="Shubham Kushwah"/>
    <s v="Bajaj"/>
    <s v="BT Top up"/>
    <s v="Disbursed"/>
    <n v="613284"/>
    <n v="14913"/>
    <n v="60"/>
    <n v="0.16"/>
    <n v="4925"/>
    <n v="4600"/>
    <n v="0"/>
    <n v="2360"/>
    <n v="0"/>
    <m/>
    <n v="595400"/>
    <m/>
    <m/>
    <m/>
    <m/>
    <m/>
    <n v="0.04"/>
    <n v="24531.360000000001"/>
    <n v="0.18"/>
    <n v="20789.288135593222"/>
    <m/>
    <m/>
    <n v="0.03"/>
    <n v="18398.52"/>
    <n v="0.05"/>
    <n v="919.92600000000004"/>
    <m/>
    <m/>
    <n v="17478.594000000001"/>
    <m/>
    <n v="17478.594000000001"/>
    <n v="2390.7681355932218"/>
    <m/>
    <m/>
    <m/>
    <m/>
    <m/>
  </r>
  <r>
    <n v="365"/>
    <d v="2022-12-01T00:00:00"/>
    <d v="2022-12-24T00:00:00"/>
    <x v="74"/>
    <x v="74"/>
    <s v="Deepak Yadav"/>
    <s v="Indore"/>
    <s v="Mahesh Porwal"/>
    <s v="Shubham Kushwah"/>
    <s v="Axis Bank"/>
    <s v="Purchase "/>
    <s v="Disbursed"/>
    <n v="1013017"/>
    <n v="35117"/>
    <n v="36"/>
    <n v="0.15"/>
    <n v="6000"/>
    <n v="3615"/>
    <n v="0"/>
    <n v="950"/>
    <n v="0"/>
    <n v="13017"/>
    <n v="988845"/>
    <m/>
    <m/>
    <m/>
    <m/>
    <m/>
    <n v="4.4999999999999998E-2"/>
    <n v="45585.764999999999"/>
    <n v="0"/>
    <n v="45585.764999999999"/>
    <m/>
    <m/>
    <n v="0.04"/>
    <n v="40520.68"/>
    <n v="0.05"/>
    <n v="2026.0340000000001"/>
    <m/>
    <m/>
    <n v="38494.646000000001"/>
    <m/>
    <n v="38494.646000000001"/>
    <n v="5065.0849999999991"/>
    <m/>
    <m/>
    <m/>
    <m/>
    <m/>
  </r>
  <r>
    <n v="366"/>
    <d v="2022-12-01T00:00:00"/>
    <d v="2022-12-24T00:00:00"/>
    <x v="75"/>
    <x v="75"/>
    <s v="Sonu Singh"/>
    <s v="Gwalior"/>
    <s v="Mahesh Porwal"/>
    <s v="Abhishek upadhyay"/>
    <s v="AU Finance"/>
    <s v="Purchase "/>
    <s v="Disbursed"/>
    <n v="300000"/>
    <n v="10997"/>
    <n v="36"/>
    <n v="0.19"/>
    <n v="4950"/>
    <n v="1850"/>
    <n v="708"/>
    <n v="1475"/>
    <n v="118"/>
    <n v="0"/>
    <n v="281000"/>
    <m/>
    <m/>
    <m/>
    <m/>
    <m/>
    <n v="4.2500000000000003E-2"/>
    <n v="12750.000000000002"/>
    <n v="0.18"/>
    <n v="10805.084745762713"/>
    <m/>
    <m/>
    <n v="2.5000000000000001E-2"/>
    <n v="7500"/>
    <n v="0.05"/>
    <n v="375"/>
    <m/>
    <m/>
    <n v="7125"/>
    <m/>
    <n v="7125"/>
    <n v="3305.0847457627133"/>
    <m/>
    <m/>
    <m/>
    <m/>
    <m/>
  </r>
  <r>
    <n v="367"/>
    <d v="2022-12-01T00:00:00"/>
    <d v="2022-12-24T00:00:00"/>
    <x v="76"/>
    <x v="76"/>
    <s v="Akshay Tiwari"/>
    <s v="Indore"/>
    <s v="Mahesh Porwal"/>
    <s v="Sawan Patil"/>
    <s v="Kogta"/>
    <s v="Purchase "/>
    <s v="Disbursed"/>
    <n v="330000"/>
    <n v="12275"/>
    <n v="36"/>
    <n v="0.2039"/>
    <n v="5950"/>
    <n v="650"/>
    <n v="800"/>
    <n v="0"/>
    <n v="0"/>
    <n v="5870"/>
    <n v="306712"/>
    <m/>
    <m/>
    <m/>
    <m/>
    <m/>
    <n v="0.03"/>
    <n v="9900"/>
    <n v="0.18"/>
    <n v="8389.8305084745771"/>
    <m/>
    <m/>
    <n v="2.5000000000000001E-2"/>
    <n v="7667.8"/>
    <n v="0.05"/>
    <n v="383.39000000000004"/>
    <m/>
    <m/>
    <n v="7284.41"/>
    <m/>
    <n v="7284.41"/>
    <n v="722.03050847457689"/>
    <m/>
    <m/>
    <m/>
    <m/>
    <m/>
  </r>
  <r>
    <n v="368"/>
    <d v="2022-12-01T00:00:00"/>
    <d v="2022-12-26T00:00:00"/>
    <x v="97"/>
    <x v="97"/>
    <s v="Rajkumar more"/>
    <s v="Bhopal"/>
    <s v="Mahesh Porwal"/>
    <s v="Vishal Agrawal"/>
    <s v="Axis Bank"/>
    <s v="Refinance"/>
    <s v="Disbursed"/>
    <n v="347718"/>
    <n v="11272"/>
    <n v="40"/>
    <n v="0.16"/>
    <n v="5000"/>
    <n v="1875"/>
    <n v="590"/>
    <n v="950"/>
    <n v="0"/>
    <n v="3718"/>
    <n v="335585"/>
    <m/>
    <m/>
    <m/>
    <m/>
    <m/>
    <n v="4.4999999999999998E-2"/>
    <n v="15647.31"/>
    <n v="0"/>
    <n v="15647.31"/>
    <m/>
    <m/>
    <n v="0.03"/>
    <n v="10431.539999999999"/>
    <n v="0.05"/>
    <n v="521.577"/>
    <m/>
    <m/>
    <n v="9909.9629999999997"/>
    <m/>
    <n v="9909.9629999999997"/>
    <n v="5215.7700000000004"/>
    <m/>
    <m/>
    <m/>
    <m/>
    <m/>
  </r>
  <r>
    <n v="369"/>
    <d v="2022-12-01T00:00:00"/>
    <d v="2022-12-26T00:00:00"/>
    <x v="74"/>
    <x v="74"/>
    <s v="Balram singh jadoun"/>
    <s v="Indore"/>
    <s v="Mahesh Porwal"/>
    <s v="Shubham Kushwah"/>
    <s v="AU Finance"/>
    <s v="Refinance"/>
    <s v="Disbursed"/>
    <n v="415000"/>
    <n v="12082"/>
    <n v="48"/>
    <n v="0.17499999999999999"/>
    <n v="4897"/>
    <n v="2150"/>
    <n v="708"/>
    <n v="1475"/>
    <n v="118"/>
    <n v="3331"/>
    <n v="402321"/>
    <m/>
    <m/>
    <m/>
    <m/>
    <m/>
    <n v="4.2500000000000003E-2"/>
    <n v="17637.5"/>
    <n v="0.18"/>
    <n v="14947.033898305086"/>
    <m/>
    <m/>
    <n v="0.02"/>
    <n v="8300"/>
    <n v="0.05"/>
    <n v="415"/>
    <m/>
    <m/>
    <n v="7885"/>
    <m/>
    <n v="7885"/>
    <n v="6647.033898305086"/>
    <m/>
    <m/>
    <m/>
    <m/>
    <m/>
  </r>
  <r>
    <n v="370"/>
    <d v="2022-12-01T00:00:00"/>
    <d v="2022-12-26T00:00:00"/>
    <x v="98"/>
    <x v="98"/>
    <s v="Lalsingh sisodiya"/>
    <s v="Indore"/>
    <s v="Mahesh Porwal"/>
    <s v="Shubham Kushwah"/>
    <s v="Hero"/>
    <s v="BT Top up"/>
    <s v="Disbursed"/>
    <n v="1200000"/>
    <n v="30472"/>
    <n v="60"/>
    <n v="0.18"/>
    <n v="11945"/>
    <n v="300"/>
    <n v="2000"/>
    <n v="500"/>
    <n v="2150"/>
    <n v="5500"/>
    <n v="1178538"/>
    <m/>
    <m/>
    <m/>
    <m/>
    <m/>
    <n v="4.7500000000000001E-2"/>
    <n v="57000"/>
    <n v="0.18"/>
    <n v="48305.084745762717"/>
    <m/>
    <m/>
    <n v="3.5000000000000003E-2"/>
    <n v="42000.000000000007"/>
    <n v="0.05"/>
    <n v="2100.0000000000005"/>
    <m/>
    <m/>
    <n v="39900.000000000007"/>
    <m/>
    <n v="39900.000000000007"/>
    <n v="6305.0847457627096"/>
    <m/>
    <m/>
    <m/>
    <m/>
    <m/>
  </r>
  <r>
    <n v="371"/>
    <d v="2022-12-01T00:00:00"/>
    <d v="2022-12-26T00:00:00"/>
    <x v="80"/>
    <x v="80"/>
    <s v="Narendra Dhakad"/>
    <s v="Indore"/>
    <s v="Mahesh Porwal"/>
    <s v="Narendra Jharne"/>
    <s v="AU Finance"/>
    <s v="Purchase CV"/>
    <s v="Disbursed"/>
    <n v="400000"/>
    <n v="14561"/>
    <n v="36"/>
    <n v="0.185"/>
    <n v="7415"/>
    <n v="3100"/>
    <n v="708"/>
    <n v="1475"/>
    <n v="118"/>
    <n v="2554"/>
    <n v="384900"/>
    <m/>
    <m/>
    <m/>
    <m/>
    <m/>
    <n v="3.5000000000000003E-2"/>
    <n v="14000.000000000002"/>
    <n v="0.18"/>
    <n v="11864.40677966102"/>
    <m/>
    <m/>
    <n v="0.02"/>
    <n v="8000"/>
    <n v="0.05"/>
    <n v="400"/>
    <m/>
    <m/>
    <n v="7600"/>
    <m/>
    <n v="7600"/>
    <n v="3864.4067796610198"/>
    <m/>
    <m/>
    <m/>
    <m/>
    <m/>
  </r>
  <r>
    <n v="372"/>
    <d v="2022-12-01T00:00:00"/>
    <d v="2022-12-26T00:00:00"/>
    <x v="80"/>
    <x v="80"/>
    <s v="Ramesh shinde"/>
    <s v="Indore"/>
    <s v="Mahesh Porwal"/>
    <s v="Narendra Jharne"/>
    <s v="AU Finance"/>
    <s v="Refinance CV"/>
    <s v="Disbursed"/>
    <n v="150000"/>
    <n v="5461"/>
    <n v="36"/>
    <n v="0.18509999999999999"/>
    <n v="1962"/>
    <n v="1500"/>
    <n v="708"/>
    <n v="1475"/>
    <n v="118"/>
    <n v="2237"/>
    <n v="142000"/>
    <m/>
    <m/>
    <m/>
    <m/>
    <m/>
    <n v="3.5000000000000003E-2"/>
    <n v="5250.0000000000009"/>
    <n v="0.18"/>
    <n v="4449.1525423728826"/>
    <m/>
    <m/>
    <n v="0.02"/>
    <n v="3000"/>
    <n v="0.05"/>
    <n v="150"/>
    <m/>
    <m/>
    <n v="2850"/>
    <m/>
    <n v="2850"/>
    <n v="1449.1525423728826"/>
    <m/>
    <m/>
    <m/>
    <m/>
    <m/>
  </r>
  <r>
    <n v="373"/>
    <d v="2022-12-01T00:00:00"/>
    <d v="2022-12-26T00:00:00"/>
    <x v="75"/>
    <x v="75"/>
    <s v="Gopal Sharma"/>
    <s v="Gwalior"/>
    <s v="Mahesh Porwal"/>
    <s v="Abhishek upadhyay"/>
    <s v="AU Finance"/>
    <s v="Refinance CV"/>
    <s v="Disbursed"/>
    <n v="315000"/>
    <n v="11868"/>
    <n v="36"/>
    <n v="0.21"/>
    <n v="4875"/>
    <n v="1900"/>
    <n v="0"/>
    <n v="1475"/>
    <n v="118"/>
    <n v="2132"/>
    <n v="304500"/>
    <m/>
    <m/>
    <m/>
    <m/>
    <m/>
    <n v="3.5000000000000003E-2"/>
    <n v="11025.000000000002"/>
    <n v="0.18"/>
    <n v="9343.220338983052"/>
    <m/>
    <m/>
    <n v="0.02"/>
    <n v="6300"/>
    <n v="0.05"/>
    <n v="315"/>
    <m/>
    <m/>
    <n v="5985"/>
    <m/>
    <n v="5985"/>
    <n v="3043.220338983052"/>
    <m/>
    <m/>
    <m/>
    <m/>
    <m/>
  </r>
  <r>
    <n v="374"/>
    <d v="2022-12-01T00:00:00"/>
    <d v="2022-12-26T00:00:00"/>
    <x v="76"/>
    <x v="76"/>
    <s v="Zafar Hussain"/>
    <s v="Indore"/>
    <s v="Mahesh Porwal"/>
    <s v="Sawan Patil"/>
    <s v="Yes Bank"/>
    <s v="Purchase"/>
    <s v="Disbursed"/>
    <n v="530000"/>
    <n v="13030"/>
    <n v="60"/>
    <n v="0.16500000000000001"/>
    <n v="6254"/>
    <n v="1455"/>
    <n v="885"/>
    <n v="590"/>
    <n v="589"/>
    <n v="6066"/>
    <n v="514161"/>
    <m/>
    <m/>
    <m/>
    <m/>
    <m/>
    <n v="4.7500000000000001E-2"/>
    <n v="25175"/>
    <n v="0.09"/>
    <n v="23096.330275229357"/>
    <m/>
    <m/>
    <n v="3.7499999999999999E-2"/>
    <n v="19875"/>
    <n v="0.05"/>
    <n v="993.75"/>
    <m/>
    <m/>
    <n v="18881.25"/>
    <m/>
    <n v="18881.25"/>
    <n v="3221.3302752293566"/>
    <m/>
    <m/>
    <m/>
    <m/>
    <m/>
  </r>
  <r>
    <n v="375"/>
    <d v="2022-12-01T00:00:00"/>
    <d v="2022-12-27T00:00:00"/>
    <x v="80"/>
    <x v="80"/>
    <s v="Sitaram Nargesh"/>
    <s v="Indore"/>
    <s v="Mahesh Porwal"/>
    <s v="Narendra Jharne"/>
    <s v="AU Finance"/>
    <s v="Purchase CV"/>
    <s v="Disbursed"/>
    <n v="445000"/>
    <n v="13542"/>
    <n v="48"/>
    <n v="0.2"/>
    <n v="7642"/>
    <n v="3250"/>
    <n v="0"/>
    <n v="1475"/>
    <n v="118"/>
    <n v="3515"/>
    <n v="429000"/>
    <m/>
    <m/>
    <m/>
    <m/>
    <m/>
    <n v="3.5000000000000003E-2"/>
    <n v="15575.000000000002"/>
    <n v="0.18"/>
    <n v="13199.152542372884"/>
    <m/>
    <m/>
    <n v="0.02"/>
    <n v="8900"/>
    <n v="0.05"/>
    <n v="445"/>
    <m/>
    <m/>
    <n v="8455"/>
    <m/>
    <n v="8455"/>
    <n v="4299.1525423728835"/>
    <m/>
    <m/>
    <m/>
    <m/>
    <m/>
  </r>
  <r>
    <n v="376"/>
    <d v="2022-12-01T00:00:00"/>
    <d v="2022-12-27T00:00:00"/>
    <x v="79"/>
    <x v="79"/>
    <s v="Mohd Sajid khan"/>
    <s v="Indore"/>
    <s v="Mahesh Porwal"/>
    <s v="Narendra Jharne"/>
    <s v="AU Finance"/>
    <s v="Purchase CV"/>
    <s v="Disbursed"/>
    <n v="600000"/>
    <n v="21842"/>
    <n v="36"/>
    <n v="0.185"/>
    <n v="10620"/>
    <n v="2600"/>
    <n v="0"/>
    <n v="1475"/>
    <n v="118"/>
    <n v="3609"/>
    <n v="581578"/>
    <m/>
    <m/>
    <m/>
    <m/>
    <m/>
    <n v="3.5000000000000003E-2"/>
    <n v="21000.000000000004"/>
    <n v="0.18"/>
    <n v="17796.610169491531"/>
    <m/>
    <m/>
    <n v="0.02"/>
    <n v="12000"/>
    <n v="0.05"/>
    <n v="600"/>
    <m/>
    <m/>
    <n v="11400"/>
    <m/>
    <n v="11400"/>
    <n v="5796.6101694915305"/>
    <m/>
    <m/>
    <m/>
    <m/>
    <m/>
  </r>
  <r>
    <n v="377"/>
    <d v="2022-12-01T00:00:00"/>
    <d v="2022-12-27T00:00:00"/>
    <x v="99"/>
    <x v="99"/>
    <s v="Kamla Choudhary"/>
    <s v="Indore"/>
    <s v="Mahesh Porwal"/>
    <s v="Narendra Jharne"/>
    <s v="AU Finance"/>
    <s v="Purchase"/>
    <s v="Disbursed"/>
    <n v="300000"/>
    <n v="10998"/>
    <n v="36"/>
    <n v="0.19009999999999999"/>
    <n v="3540"/>
    <n v="1850"/>
    <n v="708"/>
    <n v="1475"/>
    <n v="118"/>
    <n v="2897"/>
    <n v="289412"/>
    <m/>
    <m/>
    <m/>
    <m/>
    <m/>
    <n v="4.2500000000000003E-2"/>
    <n v="12750.000000000002"/>
    <n v="0.18"/>
    <n v="10805.084745762713"/>
    <m/>
    <m/>
    <n v="1.4999999999999999E-2"/>
    <n v="4500"/>
    <n v="0.05"/>
    <n v="225"/>
    <m/>
    <m/>
    <n v="4275"/>
    <m/>
    <n v="4275"/>
    <n v="6305.0847457627133"/>
    <m/>
    <m/>
    <m/>
    <m/>
    <m/>
  </r>
  <r>
    <n v="378"/>
    <d v="2022-12-01T00:00:00"/>
    <d v="2022-12-27T00:00:00"/>
    <x v="76"/>
    <x v="76"/>
    <s v="Sachin Soni"/>
    <s v="Indore"/>
    <s v="Mahesh Porwal"/>
    <s v="Sawan Patil"/>
    <s v="IDFC Bank"/>
    <s v="BT Top up"/>
    <s v="Disbursed"/>
    <n v="1214073"/>
    <n v="29209"/>
    <n v="60"/>
    <n v="0.15509999999999999"/>
    <n v="12141"/>
    <n v="3663"/>
    <n v="200"/>
    <n v="500"/>
    <n v="3500"/>
    <n v="10573"/>
    <n v="1183496"/>
    <m/>
    <m/>
    <m/>
    <m/>
    <m/>
    <n v="4.4999999999999998E-2"/>
    <n v="54633.284999999996"/>
    <n v="0.18"/>
    <n v="46299.394067796609"/>
    <m/>
    <m/>
    <n v="0.03"/>
    <n v="36422.189999999995"/>
    <n v="0.05"/>
    <n v="1821.1094999999998"/>
    <m/>
    <m/>
    <n v="34601.080499999996"/>
    <m/>
    <n v="34601.080499999996"/>
    <n v="9877.2040677966143"/>
    <m/>
    <m/>
    <m/>
    <m/>
    <m/>
  </r>
  <r>
    <n v="379"/>
    <d v="2022-12-01T00:00:00"/>
    <d v="2022-12-27T00:00:00"/>
    <x v="85"/>
    <x v="85"/>
    <s v="Niyamt Ali"/>
    <s v="Indore"/>
    <s v="Mahesh Porwal"/>
    <s v="Shubham Kushwah"/>
    <s v="AU Finance"/>
    <s v="Refinance"/>
    <s v="Disbursed"/>
    <n v="380000"/>
    <n v="13929"/>
    <n v="36"/>
    <n v="0.19"/>
    <n v="6726"/>
    <n v="0"/>
    <n v="0"/>
    <n v="1475"/>
    <n v="118"/>
    <n v="1727"/>
    <n v="369954"/>
    <m/>
    <m/>
    <m/>
    <m/>
    <m/>
    <n v="4.2500000000000003E-2"/>
    <n v="16150.000000000002"/>
    <n v="0.18"/>
    <n v="13686.440677966104"/>
    <m/>
    <m/>
    <n v="0.02"/>
    <n v="7600"/>
    <n v="0.05"/>
    <n v="380"/>
    <m/>
    <m/>
    <n v="7220"/>
    <m/>
    <n v="7220"/>
    <n v="6086.440677966104"/>
    <m/>
    <m/>
    <m/>
    <m/>
    <m/>
  </r>
  <r>
    <n v="380"/>
    <d v="2022-12-01T00:00:00"/>
    <d v="2022-12-27T00:00:00"/>
    <x v="94"/>
    <x v="94"/>
    <s v="ALKESH"/>
    <s v="Indore"/>
    <s v="Mahesh Porwal"/>
    <s v="Shubham Kushwah"/>
    <s v="Bajaj"/>
    <s v="Purchase"/>
    <s v="Disbursed"/>
    <n v="412305"/>
    <n v="12035"/>
    <n v="45"/>
    <n v="0.15"/>
    <n v="3946"/>
    <n v="2600"/>
    <n v="0"/>
    <n v="2360"/>
    <n v="0"/>
    <m/>
    <n v="397400"/>
    <m/>
    <m/>
    <m/>
    <m/>
    <m/>
    <n v="0.04"/>
    <n v="16492.2"/>
    <n v="0.18"/>
    <n v="13976.440677966102"/>
    <m/>
    <m/>
    <n v="0.03"/>
    <n v="12369.15"/>
    <n v="0.05"/>
    <n v="618.45749999999998"/>
    <m/>
    <m/>
    <n v="11750.692499999999"/>
    <m/>
    <n v="11750.692499999999"/>
    <n v="1607.2906779661025"/>
    <m/>
    <m/>
    <m/>
    <m/>
    <m/>
  </r>
  <r>
    <n v="381"/>
    <d v="2022-12-01T00:00:00"/>
    <d v="2022-12-27T00:00:00"/>
    <x v="76"/>
    <x v="76"/>
    <s v="Ghnashyam sisodiya"/>
    <s v="Indore"/>
    <s v="Mahesh Porwal"/>
    <s v="Sawan Patil"/>
    <s v="AU Finance"/>
    <s v="Purchase"/>
    <s v="Disbursed"/>
    <n v="280000"/>
    <n v="10124"/>
    <n v="36"/>
    <n v="0.18010000000000001"/>
    <n v="4956"/>
    <n v="1800"/>
    <n v="708"/>
    <n v="1475"/>
    <n v="118"/>
    <n v="2073"/>
    <n v="268870"/>
    <m/>
    <m/>
    <m/>
    <m/>
    <m/>
    <n v="4.2500000000000003E-2"/>
    <n v="11900"/>
    <n v="0.18"/>
    <n v="10084.745762711866"/>
    <m/>
    <m/>
    <n v="2.5000000000000001E-2"/>
    <n v="7000"/>
    <n v="0.05"/>
    <n v="350"/>
    <m/>
    <m/>
    <n v="6650"/>
    <m/>
    <n v="6650"/>
    <n v="3084.7457627118656"/>
    <m/>
    <m/>
    <m/>
    <m/>
    <m/>
  </r>
  <r>
    <n v="382"/>
    <d v="2022-12-01T00:00:00"/>
    <d v="2022-12-27T00:00:00"/>
    <x v="100"/>
    <x v="100"/>
    <s v="Onkarnath jha"/>
    <s v="Bhopal"/>
    <s v="Mahesh Porwal"/>
    <s v="Vishal Agrawal"/>
    <s v="TATA Capital"/>
    <s v="Refinance"/>
    <s v="Disbursed"/>
    <n v="490000"/>
    <n v="11786"/>
    <n v="60"/>
    <n v="0.155"/>
    <n v="4160"/>
    <n v="3450"/>
    <n v="885"/>
    <n v="590"/>
    <n v="0"/>
    <n v="0"/>
    <n v="480165"/>
    <m/>
    <m/>
    <m/>
    <m/>
    <m/>
    <n v="4.4999999999999998E-2"/>
    <n v="22050"/>
    <n v="0.09"/>
    <n v="20229.357798165136"/>
    <m/>
    <m/>
    <n v="0.03"/>
    <n v="14700"/>
    <n v="0.05"/>
    <n v="735"/>
    <m/>
    <m/>
    <n v="13965"/>
    <m/>
    <n v="13965"/>
    <n v="5529.357798165136"/>
    <m/>
    <m/>
    <m/>
    <m/>
    <m/>
  </r>
  <r>
    <n v="383"/>
    <d v="2022-12-01T00:00:00"/>
    <d v="2022-12-27T00:00:00"/>
    <x v="75"/>
    <x v="75"/>
    <s v="Ramraj singh"/>
    <s v="Gwalior"/>
    <s v="Mahesh Porwal"/>
    <s v="Abhishek upadhyay"/>
    <s v="AU Finance"/>
    <s v="Purchase"/>
    <s v="Disbursed"/>
    <n v="650000"/>
    <n v="16624"/>
    <n v="60"/>
    <n v="0.17199999999999999"/>
    <n v="9620"/>
    <n v="3050"/>
    <n v="0"/>
    <n v="1475"/>
    <n v="118"/>
    <n v="15029"/>
    <n v="620708"/>
    <m/>
    <m/>
    <m/>
    <m/>
    <m/>
    <n v="4.2500000000000003E-2"/>
    <n v="27625.000000000004"/>
    <n v="0.18"/>
    <n v="23411.016949152548"/>
    <m/>
    <m/>
    <n v="2.5000000000000001E-2"/>
    <n v="16250"/>
    <n v="0.05"/>
    <n v="812.5"/>
    <m/>
    <m/>
    <n v="15437.5"/>
    <m/>
    <n v="15437.5"/>
    <n v="7161.0169491525485"/>
    <m/>
    <m/>
    <m/>
    <m/>
    <m/>
  </r>
  <r>
    <n v="384"/>
    <d v="2022-12-01T00:00:00"/>
    <d v="2022-12-27T00:00:00"/>
    <x v="73"/>
    <x v="73"/>
    <s v="Kusum Tandon"/>
    <s v="Indore"/>
    <s v="Mahesh Porwal"/>
    <s v="Gaurav Pratap Singh"/>
    <s v="HDFC Bank"/>
    <s v="Top Up"/>
    <s v="Disbursed"/>
    <n v="500698"/>
    <n v="11521"/>
    <n v="60"/>
    <n v="0.13500000000000001"/>
    <m/>
    <m/>
    <m/>
    <m/>
    <m/>
    <m/>
    <m/>
    <m/>
    <m/>
    <m/>
    <m/>
    <m/>
    <n v="4.2500000000000003E-2"/>
    <n v="21279.665000000001"/>
    <n v="0.09"/>
    <n v="19522.628440366971"/>
    <m/>
    <m/>
    <n v="3.5000000000000003E-2"/>
    <n v="0"/>
    <n v="0.05"/>
    <n v="0"/>
    <m/>
    <m/>
    <n v="0"/>
    <m/>
    <n v="0"/>
    <n v="19522.628440366971"/>
    <m/>
    <m/>
    <m/>
    <m/>
    <m/>
  </r>
  <r>
    <n v="385"/>
    <d v="2022-12-01T00:00:00"/>
    <d v="2022-12-28T00:00:00"/>
    <x v="80"/>
    <x v="80"/>
    <s v="Prakash Patel"/>
    <s v="Indore"/>
    <s v="Mahesh Porwal"/>
    <s v="Narendra Jharne"/>
    <s v="AU Finance"/>
    <s v="Purchase CV"/>
    <s v="Disbursed"/>
    <n v="500000"/>
    <n v="12973"/>
    <n v="60"/>
    <n v="0.19009999999999999"/>
    <n v="7177"/>
    <n v="3350"/>
    <n v="708"/>
    <n v="1475"/>
    <n v="118"/>
    <n v="5172"/>
    <n v="482000"/>
    <m/>
    <m/>
    <m/>
    <m/>
    <m/>
    <n v="3.5000000000000003E-2"/>
    <n v="17500"/>
    <n v="0.18"/>
    <n v="14830.508474576272"/>
    <m/>
    <m/>
    <n v="0.02"/>
    <n v="10000"/>
    <n v="0.05"/>
    <n v="500"/>
    <m/>
    <m/>
    <n v="9500"/>
    <m/>
    <n v="9500"/>
    <n v="4830.5084745762724"/>
    <m/>
    <m/>
    <m/>
    <m/>
    <m/>
  </r>
  <r>
    <n v="386"/>
    <d v="2022-12-01T00:00:00"/>
    <d v="2022-12-28T00:00:00"/>
    <x v="79"/>
    <x v="79"/>
    <s v="Radheshyam Yadav"/>
    <s v="Indore"/>
    <s v="Mahesh Porwal"/>
    <s v="Narendra Jharne"/>
    <s v="AU Finance"/>
    <s v="Purchase CV"/>
    <s v="Disbursed"/>
    <n v="1100000"/>
    <n v="31180"/>
    <n v="48"/>
    <n v="0.16009999999999999"/>
    <n v="12980"/>
    <n v="3850"/>
    <n v="0"/>
    <n v="1475"/>
    <n v="118"/>
    <n v="5779"/>
    <n v="1075798"/>
    <m/>
    <m/>
    <m/>
    <m/>
    <m/>
    <n v="3.5000000000000003E-2"/>
    <n v="38500.000000000007"/>
    <n v="0.18"/>
    <n v="32627.118644067803"/>
    <m/>
    <m/>
    <n v="0.02"/>
    <n v="22000"/>
    <n v="0.05"/>
    <n v="1100"/>
    <m/>
    <m/>
    <n v="20900"/>
    <m/>
    <n v="20900"/>
    <n v="10627.118644067803"/>
    <m/>
    <m/>
    <m/>
    <m/>
    <m/>
  </r>
  <r>
    <n v="387"/>
    <d v="2022-12-01T00:00:00"/>
    <d v="2022-12-28T00:00:00"/>
    <x v="76"/>
    <x v="76"/>
    <s v="Rakesh Yagik"/>
    <s v="Indore"/>
    <s v="Mahesh Porwal"/>
    <s v="Sawan Patil"/>
    <s v="TATA Capital"/>
    <s v="BT Top up"/>
    <s v="Disbursed"/>
    <n v="406811"/>
    <n v="9785"/>
    <n v="60"/>
    <n v="0.155"/>
    <n v="3000"/>
    <n v="3050"/>
    <n v="0"/>
    <n v="885"/>
    <n v="0"/>
    <n v="6811"/>
    <n v="393065"/>
    <m/>
    <m/>
    <m/>
    <m/>
    <m/>
    <n v="4.4999999999999998E-2"/>
    <n v="18306.494999999999"/>
    <n v="0.09"/>
    <n v="16794.949541284401"/>
    <m/>
    <m/>
    <n v="3.5000000000000003E-2"/>
    <n v="14238.385000000002"/>
    <n v="0.05"/>
    <n v="711.91925000000015"/>
    <m/>
    <m/>
    <n v="13526.465750000001"/>
    <m/>
    <n v="13526.465750000001"/>
    <n v="2556.5645412843987"/>
    <m/>
    <m/>
    <m/>
    <m/>
    <m/>
  </r>
  <r>
    <n v="388"/>
    <d v="2022-12-01T00:00:00"/>
    <d v="2022-12-28T00:00:00"/>
    <x v="82"/>
    <x v="82"/>
    <s v="Sushil Mishra"/>
    <s v="Indore"/>
    <s v="Mahesh Porwal"/>
    <s v="Shubham Kushwah"/>
    <s v="Axis Bank"/>
    <s v="Purchase"/>
    <s v="Disbursed"/>
    <n v="785800"/>
    <n v="18530"/>
    <n v="60"/>
    <n v="0.14599999999999999"/>
    <n v="6000"/>
    <n v="3030"/>
    <n v="0"/>
    <n v="950"/>
    <n v="0"/>
    <n v="16800"/>
    <n v="758430"/>
    <m/>
    <m/>
    <m/>
    <m/>
    <m/>
    <n v="4.4999999999999998E-2"/>
    <n v="35361"/>
    <n v="0"/>
    <n v="35361"/>
    <m/>
    <m/>
    <n v="0.04"/>
    <n v="31432"/>
    <n v="0.05"/>
    <n v="1571.6000000000001"/>
    <m/>
    <m/>
    <n v="29860.400000000001"/>
    <m/>
    <n v="29860.400000000001"/>
    <n v="3929"/>
    <m/>
    <m/>
    <m/>
    <m/>
    <m/>
  </r>
  <r>
    <n v="389"/>
    <d v="2022-12-01T00:00:00"/>
    <d v="2022-12-29T00:00:00"/>
    <x v="95"/>
    <x v="95"/>
    <s v="Kamal Chandna"/>
    <s v="Indore"/>
    <s v="Mahesh Porwal"/>
    <s v="Narendra Jharne"/>
    <s v="AU Finance"/>
    <s v="Refinance CV"/>
    <s v="Disbursed"/>
    <n v="250000"/>
    <n v="9292"/>
    <n v="36"/>
    <n v="0.2001"/>
    <n v="5900"/>
    <n v="1750"/>
    <n v="708"/>
    <n v="1475"/>
    <n v="118"/>
    <n v="2102"/>
    <n v="238065"/>
    <m/>
    <m/>
    <m/>
    <m/>
    <m/>
    <n v="3.5000000000000003E-2"/>
    <n v="8750"/>
    <n v="0.18"/>
    <n v="7415.2542372881362"/>
    <m/>
    <m/>
    <n v="0.02"/>
    <n v="5000"/>
    <n v="0.05"/>
    <n v="250"/>
    <m/>
    <m/>
    <n v="4750"/>
    <m/>
    <n v="4750"/>
    <n v="2415.2542372881362"/>
    <m/>
    <m/>
    <m/>
    <m/>
    <m/>
  </r>
  <r>
    <n v="390"/>
    <d v="2022-12-01T00:00:00"/>
    <d v="2022-12-29T00:00:00"/>
    <x v="80"/>
    <x v="80"/>
    <s v="Mehabub Beg"/>
    <s v="Indore"/>
    <s v="Mahesh Porwal"/>
    <s v="Narendra Jharne"/>
    <s v="AU Finance"/>
    <s v="Purchase CV"/>
    <s v="Disbursed"/>
    <n v="325000"/>
    <n v="9549"/>
    <n v="48"/>
    <n v="0.18010000000000001"/>
    <n v="3835"/>
    <n v="2950"/>
    <n v="708"/>
    <n v="1475"/>
    <n v="118"/>
    <n v="3955"/>
    <n v="314858"/>
    <m/>
    <m/>
    <m/>
    <m/>
    <m/>
    <n v="3.5000000000000003E-2"/>
    <n v="11375.000000000002"/>
    <n v="0.18"/>
    <n v="9639.8305084745789"/>
    <m/>
    <m/>
    <n v="0.02"/>
    <n v="6500"/>
    <n v="0.05"/>
    <n v="325"/>
    <m/>
    <m/>
    <n v="6175"/>
    <m/>
    <n v="6175"/>
    <n v="3139.8305084745789"/>
    <m/>
    <m/>
    <m/>
    <m/>
    <m/>
  </r>
  <r>
    <n v="391"/>
    <d v="2022-12-01T00:00:00"/>
    <d v="2022-12-29T00:00:00"/>
    <x v="101"/>
    <x v="101"/>
    <s v="Devesh Tiwari"/>
    <s v="Indore"/>
    <s v="Mahesh Porwal"/>
    <s v="Narendra Jharne"/>
    <s v="AU Finance"/>
    <s v="Refinance"/>
    <s v="Disbursed"/>
    <n v="160000"/>
    <n v="6942"/>
    <n v="30"/>
    <n v="0.21510000000000001"/>
    <n v="3500"/>
    <n v="1500"/>
    <n v="708"/>
    <n v="1475"/>
    <n v="118"/>
    <n v="9663"/>
    <n v="143036"/>
    <m/>
    <m/>
    <m/>
    <m/>
    <m/>
    <n v="4.2500000000000003E-2"/>
    <n v="6800.0000000000009"/>
    <n v="0.18"/>
    <n v="5762.7118644067805"/>
    <m/>
    <m/>
    <n v="0.02"/>
    <n v="3200"/>
    <n v="0.05"/>
    <n v="160"/>
    <m/>
    <m/>
    <n v="3040"/>
    <m/>
    <n v="3040"/>
    <n v="2562.7118644067805"/>
    <m/>
    <m/>
    <m/>
    <m/>
    <m/>
  </r>
  <r>
    <n v="392"/>
    <d v="2022-12-01T00:00:00"/>
    <d v="2022-12-29T00:00:00"/>
    <x v="73"/>
    <x v="73"/>
    <s v="Jeevan Barod"/>
    <s v="Indore"/>
    <s v="Mahesh Porwal"/>
    <s v="Gaurav Pratap Singh"/>
    <s v="IDFC Bank"/>
    <s v="BT Top up"/>
    <s v="Disbursed"/>
    <n v="1060215"/>
    <n v="25783"/>
    <n v="60"/>
    <n v="0.16"/>
    <n v="10603"/>
    <n v="3210"/>
    <n v="600"/>
    <n v="500"/>
    <n v="3500"/>
    <n v="6715"/>
    <n v="1035087"/>
    <m/>
    <m/>
    <m/>
    <m/>
    <m/>
    <n v="4.4999999999999998E-2"/>
    <n v="47709.674999999996"/>
    <n v="0.18"/>
    <n v="40431.927966101692"/>
    <m/>
    <m/>
    <n v="3.5000000000000003E-2"/>
    <n v="37107.525000000001"/>
    <n v="0.05"/>
    <n v="1855.3762500000003"/>
    <m/>
    <m/>
    <n v="35252.14875"/>
    <m/>
    <n v="35252.14875"/>
    <n v="3324.4029661016903"/>
    <m/>
    <m/>
    <m/>
    <m/>
    <m/>
  </r>
  <r>
    <n v="393"/>
    <d v="2022-12-01T00:00:00"/>
    <d v="2022-12-29T00:00:00"/>
    <x v="102"/>
    <x v="102"/>
    <s v="Sahil Lakhani"/>
    <s v="Bhopal"/>
    <s v="Mahesh Porwal"/>
    <s v="Vishal Agrawal"/>
    <s v="TATA Capital"/>
    <s v="Refinance"/>
    <s v="Disbursed"/>
    <n v="560824"/>
    <n v="21947"/>
    <n v="31"/>
    <n v="0.15049999999999999"/>
    <n v="4910"/>
    <n v="3810"/>
    <n v="885"/>
    <n v="590"/>
    <n v="0"/>
    <n v="10824"/>
    <n v="539805"/>
    <m/>
    <m/>
    <m/>
    <m/>
    <m/>
    <n v="3.2500000000000001E-2"/>
    <n v="18226.78"/>
    <n v="0.09"/>
    <n v="16721.816513761467"/>
    <m/>
    <m/>
    <n v="0.02"/>
    <n v="11216.48"/>
    <n v="0.05"/>
    <n v="560.82399999999996"/>
    <m/>
    <m/>
    <n v="10655.655999999999"/>
    <m/>
    <n v="10655.655999999999"/>
    <n v="5505.3365137614674"/>
    <m/>
    <m/>
    <m/>
    <m/>
    <m/>
  </r>
  <r>
    <n v="394"/>
    <d v="2022-12-01T00:00:00"/>
    <d v="2022-12-29T00:00:00"/>
    <x v="78"/>
    <x v="78"/>
    <s v="Ronak Agarwal"/>
    <s v="Indore"/>
    <s v="Mahesh Porwal"/>
    <s v="Shubham Kushwah"/>
    <s v="Kotak"/>
    <s v="Purchase"/>
    <s v="Disbursed"/>
    <n v="725000"/>
    <n v="17496"/>
    <n v="60"/>
    <n v="0.15"/>
    <m/>
    <m/>
    <m/>
    <m/>
    <n v="10000"/>
    <n v="10400"/>
    <n v="716410"/>
    <m/>
    <m/>
    <m/>
    <m/>
    <m/>
    <n v="4.4999999999999998E-2"/>
    <n v="32625"/>
    <n v="0.18"/>
    <n v="27648.305084745763"/>
    <m/>
    <m/>
    <n v="0.03"/>
    <n v="21750"/>
    <n v="0.05"/>
    <n v="1087.5"/>
    <m/>
    <m/>
    <n v="20662.5"/>
    <m/>
    <n v="20662.5"/>
    <n v="5898.3050847457635"/>
    <m/>
    <m/>
    <m/>
    <m/>
    <m/>
  </r>
  <r>
    <n v="395"/>
    <d v="2022-12-01T00:00:00"/>
    <d v="2022-12-29T00:00:00"/>
    <x v="103"/>
    <x v="103"/>
    <s v="Asfaq uddin"/>
    <s v="Indore"/>
    <s v="Mahesh Porwal"/>
    <s v="Shubham Kushwah"/>
    <s v="AU Finance"/>
    <s v="Purchase"/>
    <s v="Disbursed"/>
    <n v="520000"/>
    <n v="15505"/>
    <n v="48"/>
    <n v="0.17"/>
    <n v="6136"/>
    <n v="2400"/>
    <n v="708"/>
    <n v="1475"/>
    <n v="118"/>
    <n v="8554"/>
    <n v="500609"/>
    <m/>
    <m/>
    <m/>
    <m/>
    <m/>
    <n v="4.2500000000000003E-2"/>
    <n v="22100"/>
    <n v="0.18"/>
    <n v="18728.813559322036"/>
    <m/>
    <m/>
    <n v="0.02"/>
    <n v="10400"/>
    <n v="0.05"/>
    <n v="520"/>
    <m/>
    <m/>
    <n v="9880"/>
    <m/>
    <n v="9880"/>
    <n v="8328.8135593220359"/>
    <m/>
    <m/>
    <m/>
    <m/>
    <m/>
  </r>
  <r>
    <n v="396"/>
    <d v="2022-12-01T00:00:00"/>
    <d v="2022-12-29T00:00:00"/>
    <x v="85"/>
    <x v="85"/>
    <s v="Dharmendra sharma"/>
    <s v="Indore"/>
    <s v="Mahesh Porwal"/>
    <s v="Shubham Kushwah"/>
    <s v="Bajaj"/>
    <s v="Purchase"/>
    <s v="Disbursed"/>
    <n v="230830"/>
    <n v="6795"/>
    <n v="44"/>
    <n v="0.14510000000000001"/>
    <n v="2471"/>
    <n v="2100"/>
    <n v="2360"/>
    <n v="0"/>
    <n v="0"/>
    <m/>
    <n v="217900"/>
    <m/>
    <m/>
    <m/>
    <m/>
    <m/>
    <n v="0.04"/>
    <n v="9233.2000000000007"/>
    <n v="0.18"/>
    <n v="7824.7457627118656"/>
    <m/>
    <m/>
    <n v="0.03"/>
    <n v="6924.9"/>
    <n v="0.05"/>
    <n v="346.245"/>
    <m/>
    <m/>
    <n v="6578.6549999999997"/>
    <m/>
    <n v="6578.6549999999997"/>
    <n v="899.84576271186597"/>
    <m/>
    <m/>
    <m/>
    <m/>
    <m/>
  </r>
  <r>
    <n v="397"/>
    <d v="2022-12-01T00:00:00"/>
    <d v="2022-12-29T00:00:00"/>
    <x v="76"/>
    <x v="76"/>
    <s v="Bharat Sisodiya"/>
    <s v="Indore"/>
    <s v="Mahesh Porwal"/>
    <s v="Sawan Patil"/>
    <s v="AU Finance"/>
    <s v="Refinance"/>
    <s v="Disbursed"/>
    <n v="110000"/>
    <n v="7072"/>
    <n v="18"/>
    <n v="0.19009999999999999"/>
    <n v="1623"/>
    <n v="1400"/>
    <n v="708"/>
    <n v="1475"/>
    <n v="118"/>
    <n v="6674"/>
    <n v="98002"/>
    <m/>
    <m/>
    <m/>
    <m/>
    <m/>
    <n v="4.2500000000000003E-2"/>
    <n v="4675"/>
    <n v="0.18"/>
    <n v="3961.8644067796613"/>
    <m/>
    <m/>
    <n v="2.5000000000000001E-2"/>
    <n v="2750"/>
    <n v="0.05"/>
    <n v="137.5"/>
    <m/>
    <m/>
    <n v="2612.5"/>
    <m/>
    <n v="2612.5"/>
    <n v="1211.8644067796613"/>
    <m/>
    <m/>
    <m/>
    <m/>
    <m/>
  </r>
  <r>
    <n v="398"/>
    <d v="2022-12-01T00:00:00"/>
    <d v="2022-12-29T00:00:00"/>
    <x v="76"/>
    <x v="76"/>
    <s v="Shakir Patel"/>
    <s v="Indore"/>
    <s v="Mahesh Porwal"/>
    <s v="Sawan Patil"/>
    <s v="AU Finance"/>
    <s v="Purchase"/>
    <s v="Disbursed"/>
    <n v="300000"/>
    <n v="12273"/>
    <n v="30"/>
    <n v="0.1651"/>
    <n v="2832"/>
    <n v="1850"/>
    <n v="708"/>
    <n v="1475"/>
    <n v="118"/>
    <n v="0"/>
    <n v="283118"/>
    <m/>
    <m/>
    <m/>
    <m/>
    <m/>
    <n v="4.2500000000000003E-2"/>
    <n v="12750.000000000002"/>
    <n v="0.18"/>
    <n v="10805.084745762713"/>
    <m/>
    <m/>
    <n v="2.5000000000000001E-2"/>
    <n v="7500"/>
    <n v="0.05"/>
    <n v="375"/>
    <m/>
    <m/>
    <n v="7125"/>
    <m/>
    <n v="7125"/>
    <n v="3305.0847457627133"/>
    <m/>
    <m/>
    <m/>
    <m/>
    <m/>
  </r>
  <r>
    <n v="399"/>
    <d v="2022-12-01T00:00:00"/>
    <d v="2022-12-29T00:00:00"/>
    <x v="76"/>
    <x v="76"/>
    <s v="Narmda prasad"/>
    <s v="Indore"/>
    <s v="Mahesh Porwal"/>
    <s v="Sawan Patil"/>
    <s v="AU Finance"/>
    <s v="Purchase"/>
    <s v="Disbursed"/>
    <n v="200000"/>
    <n v="10180"/>
    <n v="24"/>
    <n v="0.2001"/>
    <n v="3543"/>
    <n v="1600"/>
    <n v="708"/>
    <n v="1475"/>
    <n v="118"/>
    <n v="3203"/>
    <n v="189352"/>
    <m/>
    <m/>
    <m/>
    <m/>
    <m/>
    <n v="4.2500000000000003E-2"/>
    <n v="8500"/>
    <n v="0.18"/>
    <n v="7203.3898305084749"/>
    <m/>
    <m/>
    <n v="2.5000000000000001E-2"/>
    <n v="5000"/>
    <n v="0.05"/>
    <n v="250"/>
    <m/>
    <m/>
    <n v="4750"/>
    <m/>
    <n v="4750"/>
    <n v="2203.3898305084749"/>
    <m/>
    <m/>
    <m/>
    <m/>
    <m/>
  </r>
  <r>
    <n v="400"/>
    <d v="2022-12-01T00:00:00"/>
    <d v="2022-12-29T00:00:00"/>
    <x v="75"/>
    <x v="75"/>
    <s v="Sagar singh"/>
    <s v="Gwalior"/>
    <s v="Mahesh Porwal"/>
    <s v="Abhishek upadhyay"/>
    <s v="AU Finance"/>
    <s v="Purchase"/>
    <s v="Disbursed"/>
    <n v="650000"/>
    <n v="23174"/>
    <n v="36"/>
    <n v="0.17"/>
    <n v="6772"/>
    <n v="2750"/>
    <n v="708"/>
    <n v="1475"/>
    <n v="118"/>
    <n v="4266"/>
    <n v="633911"/>
    <m/>
    <m/>
    <m/>
    <m/>
    <m/>
    <n v="4.2500000000000003E-2"/>
    <n v="27625.000000000004"/>
    <n v="0.18"/>
    <n v="23411.016949152548"/>
    <m/>
    <m/>
    <n v="2.5000000000000001E-2"/>
    <n v="16250"/>
    <n v="0.05"/>
    <n v="812.5"/>
    <m/>
    <m/>
    <n v="15437.5"/>
    <m/>
    <n v="15437.5"/>
    <n v="7161.0169491525485"/>
    <m/>
    <m/>
    <m/>
    <m/>
    <m/>
  </r>
  <r>
    <n v="401"/>
    <d v="2022-12-01T00:00:00"/>
    <d v="2022-12-29T00:00:00"/>
    <x v="71"/>
    <x v="71"/>
    <s v="Nadeem Khanq"/>
    <s v="Jabalpur"/>
    <s v="Mahesh Porwal"/>
    <s v="Deepesh Tiwari"/>
    <s v="AU Finance"/>
    <s v="Refinance"/>
    <s v="Disbursed"/>
    <n v="500000"/>
    <n v="14173"/>
    <n v="48"/>
    <n v="0.16009999999999999"/>
    <n v="5019"/>
    <n v="2350"/>
    <n v="708"/>
    <n v="1475"/>
    <n v="118"/>
    <n v="6930"/>
    <n v="483400"/>
    <m/>
    <m/>
    <m/>
    <m/>
    <m/>
    <n v="4.2500000000000003E-2"/>
    <n v="21250"/>
    <n v="0.18"/>
    <n v="18008.474576271186"/>
    <m/>
    <m/>
    <n v="0.02"/>
    <n v="10000"/>
    <n v="0.05"/>
    <n v="500"/>
    <m/>
    <m/>
    <n v="9500"/>
    <m/>
    <n v="9500"/>
    <n v="8008.4745762711864"/>
    <m/>
    <m/>
    <m/>
    <m/>
    <m/>
  </r>
  <r>
    <n v="402"/>
    <d v="2022-12-01T00:00:00"/>
    <d v="2022-12-29T00:00:00"/>
    <x v="98"/>
    <x v="98"/>
    <s v="Shakil Khan"/>
    <s v="Indore"/>
    <s v="Mahesh Porwal"/>
    <s v="Shubham Kushwah"/>
    <s v="IDFC Bank"/>
    <s v="BT Top up"/>
    <s v="Disbursed"/>
    <n v="410729"/>
    <n v="9664"/>
    <n v="60"/>
    <n v="0.14499999999999999"/>
    <n v="4519"/>
    <n v="1294"/>
    <n v="200"/>
    <n v="500"/>
    <n v="3500"/>
    <n v="7229"/>
    <n v="393487"/>
    <m/>
    <m/>
    <m/>
    <m/>
    <m/>
    <n v="3.5000000000000003E-2"/>
    <n v="14375.515000000001"/>
    <n v="0.18"/>
    <n v="12182.639830508477"/>
    <m/>
    <m/>
    <n v="0.02"/>
    <n v="8214.58"/>
    <n v="0.05"/>
    <n v="410.72900000000004"/>
    <m/>
    <m/>
    <n v="7803.8509999999997"/>
    <m/>
    <n v="7803.8509999999997"/>
    <n v="3968.0598305084768"/>
    <m/>
    <m/>
    <m/>
    <m/>
    <m/>
  </r>
  <r>
    <n v="403"/>
    <d v="2022-12-01T00:00:00"/>
    <d v="2022-12-29T00:00:00"/>
    <x v="85"/>
    <x v="85"/>
    <s v="Dharmendra singh solanki"/>
    <s v="Indore"/>
    <s v="Mahesh Porwal"/>
    <s v="Shubham Kushwah"/>
    <s v="IDFC Bank"/>
    <s v="BT Top up"/>
    <s v="Disbursed"/>
    <n v="1215742"/>
    <n v="29275"/>
    <n v="60"/>
    <n v="0.1555"/>
    <n v="12158"/>
    <n v="3668"/>
    <n v="1200"/>
    <n v="500"/>
    <n v="3500"/>
    <n v="12242"/>
    <n v="1182474"/>
    <m/>
    <m/>
    <m/>
    <m/>
    <m/>
    <n v="4.4999999999999998E-2"/>
    <n v="54708.39"/>
    <n v="0.18"/>
    <n v="46363.042372881355"/>
    <m/>
    <m/>
    <n v="0.03"/>
    <n v="36472.26"/>
    <n v="0.05"/>
    <n v="1823.6130000000003"/>
    <m/>
    <m/>
    <n v="34648.647000000004"/>
    <m/>
    <n v="34648.647000000004"/>
    <n v="9890.7823728813528"/>
    <m/>
    <m/>
    <m/>
    <m/>
    <m/>
  </r>
  <r>
    <n v="404"/>
    <d v="2022-12-01T00:00:00"/>
    <d v="2022-12-29T00:00:00"/>
    <x v="71"/>
    <x v="71"/>
    <s v="Surendra Sahu"/>
    <s v="Jabalpur"/>
    <s v="Mahesh Porwal"/>
    <s v="Deepesh Tiwari"/>
    <s v="AU Finance"/>
    <s v="Purchase CV"/>
    <s v="Disbursed"/>
    <n v="750000"/>
    <n v="22031"/>
    <n v="48"/>
    <n v="0.18"/>
    <n v="4425"/>
    <n v="4000"/>
    <n v="0"/>
    <n v="1475"/>
    <n v="118"/>
    <n v="6080"/>
    <n v="733902"/>
    <m/>
    <m/>
    <m/>
    <m/>
    <m/>
    <n v="3.5000000000000003E-2"/>
    <n v="26250.000000000004"/>
    <n v="0.18"/>
    <n v="22245.762711864412"/>
    <m/>
    <m/>
    <n v="0.02"/>
    <n v="15000"/>
    <n v="0.05"/>
    <n v="750"/>
    <m/>
    <m/>
    <n v="14250"/>
    <m/>
    <n v="14250"/>
    <n v="7245.7627118644123"/>
    <m/>
    <m/>
    <m/>
    <m/>
    <m/>
  </r>
  <r>
    <n v="405"/>
    <d v="2022-12-01T00:00:00"/>
    <d v="2022-12-29T00:00:00"/>
    <x v="104"/>
    <x v="104"/>
    <s v="Hemant Kumar"/>
    <s v="Gwalior"/>
    <s v="Mahesh Porwal"/>
    <s v="Abhishek upadhyay"/>
    <s v="Hero"/>
    <s v="BT Top up"/>
    <s v="Disbursed"/>
    <n v="1340500"/>
    <n v="33900"/>
    <n v="60"/>
    <n v="0.17810000000000001"/>
    <n v="7670"/>
    <n v="300"/>
    <n v="200"/>
    <n v="500"/>
    <n v="2000"/>
    <n v="3500"/>
    <n v="1315245"/>
    <m/>
    <m/>
    <m/>
    <m/>
    <m/>
    <n v="4.7500000000000001E-2"/>
    <n v="63673.75"/>
    <n v="0.18"/>
    <n v="53960.805084745763"/>
    <m/>
    <m/>
    <n v="0.04"/>
    <n v="53620"/>
    <n v="0.05"/>
    <n v="2681"/>
    <m/>
    <m/>
    <n v="50939"/>
    <m/>
    <n v="50939"/>
    <n v="340.80508474576345"/>
    <m/>
    <m/>
    <m/>
    <m/>
    <m/>
  </r>
  <r>
    <n v="406"/>
    <d v="2022-12-01T00:00:00"/>
    <d v="2022-12-29T00:00:00"/>
    <x v="78"/>
    <x v="78"/>
    <s v="Vandana Muwel"/>
    <s v="Indore"/>
    <s v="Mahesh Porwal"/>
    <s v="Shubham Kushwah"/>
    <s v="Axis Bank"/>
    <s v="Refinance"/>
    <s v="Disbursed"/>
    <n v="537600"/>
    <n v="13073"/>
    <n v="60"/>
    <n v="0.16"/>
    <n v="5000"/>
    <n v="2400"/>
    <n v="950"/>
    <n v="0"/>
    <m/>
    <n v="12600"/>
    <n v="516060"/>
    <m/>
    <m/>
    <m/>
    <m/>
    <m/>
    <n v="4.4999999999999998E-2"/>
    <n v="24192"/>
    <n v="0"/>
    <n v="24192"/>
    <m/>
    <m/>
    <n v="0.04"/>
    <n v="21504"/>
    <n v="0.05"/>
    <n v="1075.2"/>
    <m/>
    <m/>
    <n v="20428.8"/>
    <m/>
    <n v="20428.8"/>
    <n v="2688"/>
    <m/>
    <m/>
    <m/>
    <m/>
    <m/>
  </r>
  <r>
    <n v="407"/>
    <d v="2022-12-01T00:00:00"/>
    <d v="2022-12-29T00:00:00"/>
    <x v="76"/>
    <x v="76"/>
    <s v="Dinesh soni"/>
    <s v="Indore"/>
    <s v="Mahesh Porwal"/>
    <s v="Sawan Patil"/>
    <s v="Kotak"/>
    <s v="BT Top up"/>
    <s v="Disbursed"/>
    <n v="1000000"/>
    <n v="24418"/>
    <n v="60"/>
    <n v="0.155"/>
    <n v="7200"/>
    <n v="7200"/>
    <n v="590"/>
    <n v="0"/>
    <n v="0"/>
    <n v="15192"/>
    <n v="985010"/>
    <m/>
    <m/>
    <m/>
    <m/>
    <m/>
    <n v="4.4999999999999998E-2"/>
    <n v="45000"/>
    <n v="0.18"/>
    <n v="38135.593220338982"/>
    <m/>
    <m/>
    <n v="3.5000000000000003E-2"/>
    <n v="35000"/>
    <n v="0.05"/>
    <n v="1750"/>
    <m/>
    <m/>
    <n v="33250"/>
    <m/>
    <n v="33250"/>
    <n v="3135.5932203389821"/>
    <m/>
    <m/>
    <m/>
    <m/>
    <m/>
  </r>
  <r>
    <n v="408"/>
    <d v="2022-12-01T00:00:00"/>
    <d v="2022-12-29T00:00:00"/>
    <x v="82"/>
    <x v="82"/>
    <s v="Omprakash Verma"/>
    <s v="Indore"/>
    <s v="Mahesh Porwal"/>
    <s v="Shubham Kushwah"/>
    <s v="HDFC Bank"/>
    <s v="Top Up"/>
    <s v="Disbursed"/>
    <n v="533000"/>
    <n v="12541"/>
    <n v="60"/>
    <n v="0.14499999999999999"/>
    <m/>
    <m/>
    <m/>
    <m/>
    <m/>
    <m/>
    <n v="525720"/>
    <m/>
    <m/>
    <m/>
    <m/>
    <m/>
    <n v="4.2500000000000003E-2"/>
    <n v="22652.5"/>
    <n v="0.09"/>
    <n v="20782.110091743118"/>
    <m/>
    <m/>
    <n v="0.03"/>
    <n v="15771.599999999999"/>
    <n v="0.05"/>
    <n v="788.57999999999993"/>
    <m/>
    <m/>
    <n v="14983.019999999999"/>
    <m/>
    <n v="14983.019999999999"/>
    <n v="5010.5100917431191"/>
    <m/>
    <m/>
    <m/>
    <m/>
    <m/>
  </r>
  <r>
    <n v="409"/>
    <d v="2022-12-01T00:00:00"/>
    <d v="2022-12-30T00:00:00"/>
    <x v="79"/>
    <x v="79"/>
    <s v="Akash Upadhyay"/>
    <s v="Indore"/>
    <s v="Mahesh Porwal"/>
    <s v="Narendra Jharne"/>
    <s v="AU Finance"/>
    <s v="Refinance"/>
    <s v="Disbursed"/>
    <n v="180000"/>
    <n v="7496"/>
    <n v="30"/>
    <n v="0.18010000000000001"/>
    <n v="2655"/>
    <n v="1550"/>
    <n v="708"/>
    <n v="1475"/>
    <n v="118"/>
    <n v="1512"/>
    <n v="171982"/>
    <m/>
    <m/>
    <m/>
    <m/>
    <m/>
    <n v="4.2500000000000003E-2"/>
    <n v="7650.0000000000009"/>
    <n v="0.18"/>
    <n v="6483.0508474576282"/>
    <m/>
    <m/>
    <n v="0.02"/>
    <n v="3600"/>
    <n v="0.05"/>
    <n v="180"/>
    <m/>
    <m/>
    <n v="3420"/>
    <m/>
    <n v="3420"/>
    <n v="2883.0508474576282"/>
    <m/>
    <m/>
    <m/>
    <m/>
    <m/>
  </r>
  <r>
    <n v="410"/>
    <d v="2022-12-01T00:00:00"/>
    <d v="2022-12-30T00:00:00"/>
    <x v="79"/>
    <x v="79"/>
    <s v="Darasingh Chouhan"/>
    <s v="Indore"/>
    <s v="Mahesh Porwal"/>
    <s v="Narendra Jharne"/>
    <s v="AU Finance"/>
    <s v="Refinance CV"/>
    <s v="Disbursed"/>
    <n v="500000"/>
    <n v="17829"/>
    <n v="36"/>
    <n v="0.1701"/>
    <n v="5959"/>
    <n v="2350"/>
    <n v="708"/>
    <n v="1475"/>
    <n v="118"/>
    <n v="6021"/>
    <n v="483369"/>
    <m/>
    <m/>
    <m/>
    <m/>
    <m/>
    <n v="3.5000000000000003E-2"/>
    <n v="17500"/>
    <n v="0.18"/>
    <n v="14830.508474576272"/>
    <m/>
    <m/>
    <n v="0.02"/>
    <n v="10000"/>
    <n v="0.05"/>
    <n v="500"/>
    <m/>
    <m/>
    <n v="9500"/>
    <m/>
    <n v="9500"/>
    <n v="4830.5084745762724"/>
    <m/>
    <m/>
    <m/>
    <m/>
    <m/>
  </r>
  <r>
    <n v="411"/>
    <d v="2022-12-01T00:00:00"/>
    <d v="2022-12-30T00:00:00"/>
    <x v="79"/>
    <x v="79"/>
    <s v="GOURAV"/>
    <s v="Indore"/>
    <s v="Mahesh Porwal"/>
    <s v="Narendra Jharne"/>
    <s v="AU Finance"/>
    <s v="New car "/>
    <s v="Disbursed"/>
    <n v="569052"/>
    <n v="12035"/>
    <n v="60"/>
    <n v="9.8000000000000004E-2"/>
    <n v="4183"/>
    <n v="2550"/>
    <n v="0"/>
    <n v="1475"/>
    <n v="118"/>
    <n v="5674"/>
    <n v="555052"/>
    <m/>
    <m/>
    <m/>
    <m/>
    <m/>
    <n v="1.4999999999999999E-2"/>
    <n v="8535.7799999999988"/>
    <n v="0.18"/>
    <n v="7233.7118644067787"/>
    <m/>
    <m/>
    <n v="5.0000000000000001E-3"/>
    <n v="2845.26"/>
    <n v="0.05"/>
    <n v="142.26300000000001"/>
    <m/>
    <m/>
    <n v="2702.9970000000003"/>
    <m/>
    <n v="2702.9970000000003"/>
    <n v="4388.4518644067784"/>
    <m/>
    <m/>
    <m/>
    <m/>
    <m/>
  </r>
  <r>
    <n v="412"/>
    <d v="2022-12-01T00:00:00"/>
    <d v="2022-12-30T00:00:00"/>
    <x v="79"/>
    <x v="79"/>
    <s v="Dharmendra sahu"/>
    <s v="Indore"/>
    <s v="Mahesh Porwal"/>
    <s v="Narendra Jharne"/>
    <s v="AU Finance"/>
    <s v="New car "/>
    <s v="Disbursed"/>
    <n v="571000"/>
    <n v="12076"/>
    <n v="60"/>
    <n v="9.8000000000000004E-2"/>
    <n v="4092"/>
    <n v="2550"/>
    <n v="0"/>
    <n v="1475"/>
    <n v="118"/>
    <n v="8535"/>
    <n v="554230"/>
    <m/>
    <m/>
    <m/>
    <m/>
    <m/>
    <n v="1.4999999999999999E-2"/>
    <n v="8565"/>
    <n v="0.18"/>
    <n v="7258.4745762711864"/>
    <m/>
    <m/>
    <n v="5.0000000000000001E-3"/>
    <n v="2855"/>
    <n v="0.05"/>
    <n v="142.75"/>
    <m/>
    <m/>
    <n v="2712.25"/>
    <m/>
    <n v="2712.25"/>
    <n v="4403.4745762711864"/>
    <m/>
    <m/>
    <m/>
    <m/>
    <m/>
  </r>
  <r>
    <n v="413"/>
    <d v="2022-12-01T00:00:00"/>
    <d v="2022-12-30T00:00:00"/>
    <x v="92"/>
    <x v="92"/>
    <s v="Deepak prajapat"/>
    <s v="Indore"/>
    <s v="Mahesh Porwal"/>
    <s v="Sawan Patil"/>
    <s v="AU Finance"/>
    <s v="Purchase"/>
    <s v="Disbursed"/>
    <n v="180000"/>
    <n v="5288"/>
    <n v="48"/>
    <n v="0.18010000000000001"/>
    <n v="2124"/>
    <n v="1550"/>
    <n v="708"/>
    <n v="1475"/>
    <n v="118"/>
    <n v="9023"/>
    <n v="165002"/>
    <m/>
    <m/>
    <m/>
    <m/>
    <m/>
    <n v="4.2500000000000003E-2"/>
    <n v="7650.0000000000009"/>
    <n v="0.18"/>
    <n v="6483.0508474576282"/>
    <m/>
    <m/>
    <n v="0.02"/>
    <n v="3600"/>
    <n v="0.05"/>
    <n v="180"/>
    <m/>
    <m/>
    <n v="3420"/>
    <m/>
    <n v="3420"/>
    <n v="2883.0508474576282"/>
    <m/>
    <m/>
    <m/>
    <m/>
    <m/>
  </r>
  <r>
    <n v="414"/>
    <d v="2022-12-01T00:00:00"/>
    <d v="2022-12-30T00:00:00"/>
    <x v="95"/>
    <x v="95"/>
    <s v="Bherusingh Dodve"/>
    <s v="Indore"/>
    <s v="Mahesh Porwal"/>
    <s v="Narendra Jharne"/>
    <s v="AU Finance"/>
    <s v="Purchase"/>
    <s v="Disbursed"/>
    <n v="160000"/>
    <n v="8144"/>
    <n v="24"/>
    <n v="0.2001"/>
    <n v="3776"/>
    <n v="1500"/>
    <n v="0"/>
    <n v="1475"/>
    <n v="118"/>
    <n v="11133"/>
    <n v="141998"/>
    <m/>
    <m/>
    <m/>
    <m/>
    <m/>
    <n v="4.2500000000000003E-2"/>
    <n v="6800.0000000000009"/>
    <n v="0.18"/>
    <n v="5762.7118644067805"/>
    <m/>
    <m/>
    <n v="0.02"/>
    <n v="3200"/>
    <n v="0.05"/>
    <n v="160"/>
    <m/>
    <m/>
    <n v="3040"/>
    <m/>
    <n v="3040"/>
    <n v="2562.7118644067805"/>
    <m/>
    <m/>
    <m/>
    <m/>
    <m/>
  </r>
  <r>
    <n v="415"/>
    <d v="2022-12-01T00:00:00"/>
    <d v="2022-12-30T00:00:00"/>
    <x v="72"/>
    <x v="72"/>
    <s v="Jeevansingh Dangi"/>
    <s v="Bhopal"/>
    <s v="Mahesh Porwal"/>
    <s v="Vishal Agrawal"/>
    <s v="TATA Capital"/>
    <s v="BT Top up"/>
    <s v="Disbursed"/>
    <n v="578684"/>
    <n v="13934"/>
    <n v="60"/>
    <n v="0.1555"/>
    <n v="4910"/>
    <n v="3900"/>
    <n v="885"/>
    <n v="590"/>
    <n v="0"/>
    <n v="8684"/>
    <n v="559715"/>
    <m/>
    <m/>
    <m/>
    <m/>
    <m/>
    <n v="4.4999999999999998E-2"/>
    <n v="26040.78"/>
    <n v="0.09"/>
    <n v="23890.623853211007"/>
    <m/>
    <m/>
    <n v="0.03"/>
    <n v="17360.52"/>
    <n v="0.05"/>
    <n v="868.02600000000007"/>
    <m/>
    <m/>
    <n v="16492.493999999999"/>
    <m/>
    <n v="16492.493999999999"/>
    <n v="6530.1038532110069"/>
    <m/>
    <m/>
    <m/>
    <m/>
    <m/>
  </r>
  <r>
    <n v="416"/>
    <d v="2022-12-01T00:00:00"/>
    <d v="2022-12-30T00:00:00"/>
    <x v="104"/>
    <x v="104"/>
    <s v="Harshit raja jain"/>
    <s v="Gwalior"/>
    <s v="Mahesh Porwal"/>
    <s v="Abhishek upadhyay"/>
    <s v="AU Finance"/>
    <s v="Purchase"/>
    <s v="Disbursed"/>
    <n v="350000"/>
    <n v="10651"/>
    <n v="48"/>
    <n v="0.2"/>
    <n v="5162"/>
    <n v="3000"/>
    <n v="708"/>
    <n v="1475"/>
    <n v="118"/>
    <n v="16573"/>
    <n v="322963"/>
    <m/>
    <m/>
    <m/>
    <m/>
    <m/>
    <n v="4.2500000000000003E-2"/>
    <n v="14875.000000000002"/>
    <n v="0.18"/>
    <n v="12605.932203389833"/>
    <m/>
    <m/>
    <n v="2.5000000000000001E-2"/>
    <n v="8750"/>
    <n v="0.05"/>
    <n v="437.5"/>
    <m/>
    <m/>
    <n v="8312.5"/>
    <m/>
    <n v="8312.5"/>
    <n v="3855.9322033898334"/>
    <m/>
    <m/>
    <m/>
    <m/>
    <m/>
  </r>
  <r>
    <n v="417"/>
    <d v="2022-12-01T00:00:00"/>
    <d v="2022-12-30T00:00:00"/>
    <x v="75"/>
    <x v="75"/>
    <s v="Krishna Tiwari"/>
    <s v="Gwalior"/>
    <s v="Mahesh Porwal"/>
    <s v="Abhishek upadhyay"/>
    <s v="AU Finance"/>
    <s v="Purchase"/>
    <s v="Disbursed"/>
    <n v="290000"/>
    <n v="10777"/>
    <n v="36"/>
    <n v="0.2"/>
    <n v="4280"/>
    <n v="1850"/>
    <n v="708"/>
    <n v="1475"/>
    <n v="118"/>
    <n v="1989"/>
    <n v="279580"/>
    <m/>
    <m/>
    <m/>
    <m/>
    <m/>
    <n v="4.2500000000000003E-2"/>
    <n v="12325"/>
    <n v="0.18"/>
    <n v="10444.915254237289"/>
    <m/>
    <m/>
    <n v="2.5000000000000001E-2"/>
    <n v="7250"/>
    <n v="0.05"/>
    <n v="362.5"/>
    <m/>
    <m/>
    <n v="6887.5"/>
    <m/>
    <n v="6887.5"/>
    <n v="3194.9152542372885"/>
    <m/>
    <m/>
    <m/>
    <m/>
    <m/>
  </r>
  <r>
    <n v="418"/>
    <d v="2022-12-01T00:00:00"/>
    <d v="2022-12-31T00:00:00"/>
    <x v="79"/>
    <x v="79"/>
    <s v="Haji mohd Rafique"/>
    <s v="Indore"/>
    <s v="Mahesh Porwal"/>
    <s v="Narendra Jharne"/>
    <s v="AU Finance"/>
    <s v="Purchase"/>
    <s v="Disbursed"/>
    <n v="120000"/>
    <n v="6108"/>
    <n v="24"/>
    <n v="0.2001"/>
    <n v="2124"/>
    <n v="1400"/>
    <n v="708"/>
    <n v="1475"/>
    <n v="118"/>
    <n v="3214"/>
    <n v="110961"/>
    <m/>
    <m/>
    <m/>
    <m/>
    <m/>
    <n v="4.2500000000000003E-2"/>
    <n v="5100"/>
    <n v="0.18"/>
    <n v="4322.0338983050851"/>
    <m/>
    <m/>
    <n v="0.02"/>
    <n v="2400"/>
    <n v="0.05"/>
    <n v="120"/>
    <m/>
    <m/>
    <n v="2280"/>
    <m/>
    <n v="2280"/>
    <n v="1922.0338983050851"/>
    <m/>
    <m/>
    <m/>
    <m/>
    <m/>
  </r>
  <r>
    <n v="419"/>
    <d v="2022-12-01T00:00:00"/>
    <d v="2022-12-31T00:00:00"/>
    <x v="79"/>
    <x v="79"/>
    <s v="Shyamkumar Dwivedi"/>
    <s v="Indore"/>
    <s v="Mahesh Porwal"/>
    <s v="Narendra Jharne"/>
    <s v="AU Finance"/>
    <s v="New car "/>
    <s v="Disbursed"/>
    <n v="612000"/>
    <n v="13154"/>
    <n v="60"/>
    <n v="0.105"/>
    <n v="3919"/>
    <n v="3650"/>
    <n v="0"/>
    <n v="1475"/>
    <n v="118"/>
    <n v="7138"/>
    <n v="595700"/>
    <m/>
    <m/>
    <m/>
    <m/>
    <m/>
    <n v="0.02"/>
    <n v="12240"/>
    <n v="0.18"/>
    <n v="10372.881355932204"/>
    <m/>
    <m/>
    <n v="0.01"/>
    <n v="6120"/>
    <n v="0.05"/>
    <n v="306"/>
    <m/>
    <m/>
    <n v="5814"/>
    <m/>
    <n v="5814"/>
    <n v="4252.8813559322043"/>
    <m/>
    <m/>
    <m/>
    <m/>
    <m/>
  </r>
  <r>
    <n v="420"/>
    <d v="2022-12-01T00:00:00"/>
    <d v="2022-12-31T00:00:00"/>
    <x v="79"/>
    <x v="79"/>
    <s v="Rekha Sahu"/>
    <s v="Indore"/>
    <s v="Mahesh Porwal"/>
    <s v="Narendra Jharne"/>
    <s v="AU Finance"/>
    <s v="New car "/>
    <s v="Disbursed"/>
    <n v="569000"/>
    <n v="12034"/>
    <n v="60"/>
    <n v="9.8000000000000004E-2"/>
    <n v="4029"/>
    <n v="2550"/>
    <n v="0"/>
    <n v="1475"/>
    <n v="118"/>
    <n v="5976"/>
    <n v="554852"/>
    <m/>
    <m/>
    <m/>
    <m/>
    <m/>
    <n v="1.4999999999999999E-2"/>
    <n v="8535"/>
    <n v="0.18"/>
    <n v="7233.0508474576272"/>
    <m/>
    <m/>
    <n v="5.0000000000000001E-3"/>
    <n v="2845"/>
    <n v="0.05"/>
    <n v="142.25"/>
    <m/>
    <m/>
    <n v="2702.75"/>
    <m/>
    <n v="2702.75"/>
    <n v="4388.0508474576272"/>
    <m/>
    <m/>
    <m/>
    <m/>
    <m/>
  </r>
  <r>
    <n v="421"/>
    <d v="2022-12-01T00:00:00"/>
    <d v="2022-12-31T00:00:00"/>
    <x v="79"/>
    <x v="79"/>
    <s v="Rahindra Navrang"/>
    <s v="Indore"/>
    <s v="Mahesh Porwal"/>
    <s v="Narendra Jharne"/>
    <s v="AU Finance"/>
    <s v="New car "/>
    <s v="Disbursed"/>
    <n v="700000"/>
    <n v="14701"/>
    <n v="60"/>
    <n v="9.5000000000000001E-2"/>
    <n v="4557"/>
    <n v="2850"/>
    <n v="0"/>
    <n v="1475"/>
    <n v="118"/>
    <n v="0"/>
    <n v="691000"/>
    <m/>
    <m/>
    <m/>
    <m/>
    <m/>
    <n v="1.4999999999999999E-2"/>
    <n v="10500"/>
    <n v="0.18"/>
    <n v="8898.3050847457635"/>
    <m/>
    <m/>
    <n v="5.0000000000000001E-3"/>
    <n v="3500"/>
    <n v="0.05"/>
    <n v="175"/>
    <m/>
    <m/>
    <n v="3325"/>
    <m/>
    <n v="3325"/>
    <n v="5398.3050847457635"/>
    <m/>
    <m/>
    <m/>
    <m/>
    <m/>
  </r>
  <r>
    <n v="422"/>
    <d v="2022-12-01T00:00:00"/>
    <d v="2022-12-31T00:00:00"/>
    <x v="79"/>
    <x v="79"/>
    <s v="Balram singh Kushwah"/>
    <s v="Indore"/>
    <s v="Mahesh Porwal"/>
    <s v="Narendra Jharne"/>
    <s v="HDFC Bank"/>
    <s v="Purchase"/>
    <s v="Disbursed"/>
    <n v="1607998"/>
    <n v="37415"/>
    <n v="60"/>
    <n v="0.14000000000000001"/>
    <n v="5900"/>
    <n v="5133"/>
    <n v="590"/>
    <n v="590"/>
    <n v="0"/>
    <n v="7998"/>
    <n v="1587020"/>
    <m/>
    <m/>
    <m/>
    <m/>
    <m/>
    <n v="4.2500000000000003E-2"/>
    <n v="68339.915000000008"/>
    <n v="0.09"/>
    <n v="62697.169724770647"/>
    <m/>
    <m/>
    <n v="3.5000000000000003E-2"/>
    <n v="55545.700000000004"/>
    <n v="0.05"/>
    <n v="2777.2850000000003"/>
    <m/>
    <m/>
    <n v="52768.415000000001"/>
    <m/>
    <n v="52768.415000000001"/>
    <n v="7151.4697247706426"/>
    <m/>
    <m/>
    <m/>
    <m/>
    <m/>
  </r>
  <r>
    <n v="423"/>
    <d v="2022-12-01T00:00:00"/>
    <d v="2022-12-31T00:00:00"/>
    <x v="76"/>
    <x v="76"/>
    <s v="VIPUL"/>
    <s v="Indore"/>
    <s v="Mahesh Porwal"/>
    <s v="Sawan Patil"/>
    <s v="AU Finance"/>
    <s v="Purchase CV"/>
    <s v="Disbursed"/>
    <n v="700000"/>
    <n v="17775"/>
    <n v="60"/>
    <n v="0.18"/>
    <n v="10325"/>
    <n v="2850"/>
    <n v="0"/>
    <n v="1475"/>
    <n v="118"/>
    <n v="7253"/>
    <n v="677979"/>
    <m/>
    <m/>
    <m/>
    <m/>
    <m/>
    <n v="3.5000000000000003E-2"/>
    <n v="24500.000000000004"/>
    <n v="0.18"/>
    <n v="20762.711864406785"/>
    <m/>
    <m/>
    <n v="2.2499999999999999E-2"/>
    <n v="15750"/>
    <n v="0.05"/>
    <n v="787.5"/>
    <m/>
    <m/>
    <n v="14962.5"/>
    <m/>
    <n v="14962.5"/>
    <n v="5012.711864406785"/>
    <m/>
    <m/>
    <m/>
    <m/>
    <m/>
  </r>
  <r>
    <n v="424"/>
    <d v="2022-12-01T00:00:00"/>
    <d v="2022-12-31T00:00:00"/>
    <x v="76"/>
    <x v="76"/>
    <s v="VIKAS"/>
    <s v="Indore"/>
    <s v="Mahesh Porwal"/>
    <s v="Sawan Patil"/>
    <s v="AU Finance"/>
    <s v="Purchase "/>
    <s v="Disbursed"/>
    <n v="200000"/>
    <n v="7332"/>
    <n v="36"/>
    <n v="0.19009999999999999"/>
    <n v="2360"/>
    <n v="1600"/>
    <n v="708"/>
    <n v="1475"/>
    <n v="118"/>
    <n v="1545"/>
    <n v="192194"/>
    <m/>
    <m/>
    <m/>
    <m/>
    <m/>
    <n v="4.2500000000000003E-2"/>
    <n v="8500"/>
    <n v="0.18"/>
    <n v="7203.3898305084749"/>
    <m/>
    <m/>
    <n v="2.5000000000000001E-2"/>
    <n v="5000"/>
    <n v="0.05"/>
    <n v="250"/>
    <m/>
    <m/>
    <n v="4750"/>
    <m/>
    <n v="4750"/>
    <n v="2203.3898305084749"/>
    <m/>
    <m/>
    <m/>
    <m/>
    <m/>
  </r>
  <r>
    <n v="425"/>
    <d v="2022-12-01T00:00:00"/>
    <d v="2022-12-31T00:00:00"/>
    <x v="79"/>
    <x v="79"/>
    <s v="Yogesh sharma"/>
    <s v="Indore"/>
    <s v="Mahesh Porwal"/>
    <s v="Narendra Jharne"/>
    <s v="AU Finance"/>
    <s v="New car "/>
    <s v="Disbursed"/>
    <n v="620000"/>
    <n v="10231"/>
    <n v="84"/>
    <n v="9.7500000000000003E-2"/>
    <n v="4024"/>
    <n v="2650"/>
    <n v="0"/>
    <n v="1475"/>
    <n v="118"/>
    <n v="14894"/>
    <n v="596839"/>
    <m/>
    <m/>
    <m/>
    <m/>
    <m/>
    <n v="1.4999999999999999E-2"/>
    <n v="9300"/>
    <n v="0.18"/>
    <n v="7881.3559322033907"/>
    <m/>
    <m/>
    <n v="5.0000000000000001E-3"/>
    <n v="3100"/>
    <n v="0.05"/>
    <n v="155"/>
    <m/>
    <m/>
    <n v="2945"/>
    <m/>
    <n v="2945"/>
    <n v="4781.3559322033907"/>
    <m/>
    <m/>
    <m/>
    <m/>
    <m/>
  </r>
  <r>
    <n v="426"/>
    <d v="2022-12-01T00:00:00"/>
    <d v="2022-12-31T00:00:00"/>
    <x v="105"/>
    <x v="105"/>
    <s v="Jaiswal Traders"/>
    <s v="Jabalpur"/>
    <s v="Mahesh Porwal"/>
    <s v="Deepesh Tiwari"/>
    <s v="AU Finance"/>
    <s v="Purchase CV"/>
    <s v="Disbursed"/>
    <n v="1200000"/>
    <n v="37505"/>
    <n v="42"/>
    <n v="0.16009999999999999"/>
    <n v="11328"/>
    <n v="4100"/>
    <n v="0"/>
    <n v="1475"/>
    <n v="118"/>
    <n v="6168"/>
    <n v="206811"/>
    <m/>
    <m/>
    <m/>
    <m/>
    <m/>
    <n v="3.5000000000000003E-2"/>
    <n v="42000.000000000007"/>
    <n v="0.18"/>
    <n v="35593.220338983061"/>
    <m/>
    <m/>
    <n v="0.02"/>
    <n v="24000"/>
    <n v="0.05"/>
    <n v="1200"/>
    <m/>
    <m/>
    <n v="22800"/>
    <m/>
    <n v="22800"/>
    <n v="11593.220338983061"/>
    <m/>
    <m/>
    <m/>
    <m/>
    <m/>
  </r>
  <r>
    <n v="427"/>
    <d v="2022-12-01T00:00:00"/>
    <d v="2022-12-31T00:00:00"/>
    <x v="105"/>
    <x v="105"/>
    <s v="Mohd nadeem shekh"/>
    <s v="Jabalpur"/>
    <s v="Mahesh Porwal"/>
    <s v="Deepesh Tiwari"/>
    <s v="AU Finance"/>
    <s v="Purchase "/>
    <s v="Disbursed"/>
    <n v="340000"/>
    <n v="10866"/>
    <n v="42"/>
    <n v="0.17399999999999999"/>
    <n v="3210"/>
    <n v="1950"/>
    <n v="708"/>
    <n v="1475"/>
    <n v="118"/>
    <n v="5289"/>
    <n v="327250"/>
    <m/>
    <m/>
    <m/>
    <m/>
    <m/>
    <n v="4.2500000000000003E-2"/>
    <n v="14450.000000000002"/>
    <n v="0.18"/>
    <n v="12245.762711864409"/>
    <m/>
    <m/>
    <n v="0.02"/>
    <n v="6800"/>
    <n v="0.05"/>
    <n v="340"/>
    <m/>
    <m/>
    <n v="6460"/>
    <m/>
    <n v="6460"/>
    <n v="5445.7627118644086"/>
    <m/>
    <m/>
    <m/>
    <m/>
    <m/>
  </r>
  <r>
    <n v="428"/>
    <d v="2022-12-01T00:00:00"/>
    <d v="2022-12-31T00:00:00"/>
    <x v="95"/>
    <x v="95"/>
    <s v="Aayan Suddin"/>
    <s v="Indore"/>
    <s v="Mahesh Porwal"/>
    <s v="Narendra Jharne"/>
    <s v="AU Finance"/>
    <s v="Purchase CV"/>
    <s v="Disbursed"/>
    <n v="500000"/>
    <n v="15880"/>
    <n v="42"/>
    <n v="0.1701"/>
    <n v="8850"/>
    <n v="2350"/>
    <n v="708"/>
    <n v="1475"/>
    <n v="118"/>
    <n v="3940"/>
    <n v="482559"/>
    <m/>
    <m/>
    <m/>
    <m/>
    <m/>
    <n v="3.5000000000000003E-2"/>
    <n v="17500"/>
    <n v="0.18"/>
    <n v="14830.508474576272"/>
    <m/>
    <m/>
    <n v="0.02"/>
    <n v="10000"/>
    <n v="0.05"/>
    <n v="500"/>
    <m/>
    <m/>
    <n v="9500"/>
    <m/>
    <n v="9500"/>
    <n v="4830.5084745762724"/>
    <m/>
    <m/>
    <m/>
    <m/>
    <m/>
  </r>
  <r>
    <n v="429"/>
    <d v="2022-12-01T00:00:00"/>
    <d v="2022-12-31T00:00:00"/>
    <x v="71"/>
    <x v="71"/>
    <s v="Surendra kumar parte"/>
    <s v="Jabalpur"/>
    <s v="Mahesh Porwal"/>
    <s v="Deepesh Tiwari"/>
    <s v="AU Finance"/>
    <s v="Purchase "/>
    <s v="Disbursed"/>
    <n v="400000"/>
    <n v="14102"/>
    <n v="36"/>
    <n v="0.16020000000000001"/>
    <m/>
    <m/>
    <m/>
    <m/>
    <m/>
    <m/>
    <m/>
    <m/>
    <m/>
    <m/>
    <m/>
    <m/>
    <n v="4.2500000000000003E-2"/>
    <n v="17000"/>
    <n v="0.18"/>
    <n v="14406.77966101695"/>
    <m/>
    <m/>
    <n v="0.02"/>
    <n v="8000"/>
    <n v="0.05"/>
    <n v="400"/>
    <m/>
    <m/>
    <n v="7600"/>
    <m/>
    <n v="7600"/>
    <n v="6406.7796610169498"/>
    <m/>
    <m/>
    <m/>
    <m/>
    <m/>
  </r>
  <r>
    <n v="430"/>
    <d v="2022-12-01T00:00:00"/>
    <d v="2022-12-31T00:00:00"/>
    <x v="78"/>
    <x v="78"/>
    <s v="Rameshchand garg"/>
    <s v="Indore"/>
    <s v="Mahesh Porwal"/>
    <s v="Shubham Kushwah"/>
    <s v="TATA Capital"/>
    <s v="Top Up"/>
    <s v="Disbursed"/>
    <n v="901439"/>
    <n v="26228"/>
    <n v="46"/>
    <n v="0.1575"/>
    <n v="5000"/>
    <n v="6000"/>
    <n v="885"/>
    <n v="590"/>
    <n v="0"/>
    <n v="15439"/>
    <n v="873925"/>
    <m/>
    <m/>
    <m/>
    <m/>
    <m/>
    <n v="4.4999999999999998E-2"/>
    <n v="40564.754999999997"/>
    <n v="0.09"/>
    <n v="37215.371559633022"/>
    <m/>
    <m/>
    <n v="0.03"/>
    <n v="27043.17"/>
    <n v="0.05"/>
    <n v="1352.1585"/>
    <m/>
    <m/>
    <n v="25691.011499999997"/>
    <m/>
    <n v="25691.011499999997"/>
    <n v="10172.201559633024"/>
    <m/>
    <m/>
    <m/>
    <m/>
    <m/>
  </r>
  <r>
    <n v="431"/>
    <d v="2022-12-01T00:00:00"/>
    <d v="2022-12-31T00:00:00"/>
    <x v="106"/>
    <x v="106"/>
    <s v="Chetan Geed"/>
    <s v="Indore"/>
    <s v="Mahesh Porwal"/>
    <s v="Shubham Kushwah"/>
    <s v="Bajaj"/>
    <s v="BT Top up"/>
    <s v="Disbursed"/>
    <n v="1219558"/>
    <n v="38932"/>
    <n v="40"/>
    <n v="0.15"/>
    <n v="9001"/>
    <n v="1400"/>
    <n v="0"/>
    <n v="2360"/>
    <n v="0"/>
    <m/>
    <n v="1186000"/>
    <m/>
    <m/>
    <m/>
    <m/>
    <m/>
    <n v="0.04"/>
    <n v="48782.32"/>
    <n v="0.18"/>
    <n v="41340.949152542373"/>
    <m/>
    <m/>
    <n v="0.03"/>
    <n v="36586.74"/>
    <n v="0.05"/>
    <n v="1829.337"/>
    <m/>
    <m/>
    <n v="34757.402999999998"/>
    <m/>
    <n v="34757.402999999998"/>
    <n v="4754.2091525423748"/>
    <m/>
    <m/>
    <m/>
    <m/>
    <m/>
  </r>
  <r>
    <n v="432"/>
    <d v="2022-12-01T00:00:00"/>
    <d v="2022-12-31T00:00:00"/>
    <x v="77"/>
    <x v="77"/>
    <s v="Vishal Chouhan"/>
    <s v="Indore"/>
    <s v="Mahesh Porwal"/>
    <s v="Shubham Kushwah"/>
    <s v="AU Finance"/>
    <s v="Purchase CV"/>
    <s v="Disbursed"/>
    <n v="450000"/>
    <n v="16269"/>
    <n v="36"/>
    <n v="0.18"/>
    <n v="6637"/>
    <n v="2250"/>
    <n v="708"/>
    <n v="1475"/>
    <n v="118"/>
    <n v="2879"/>
    <n v="435932"/>
    <m/>
    <m/>
    <m/>
    <m/>
    <m/>
    <n v="3.5000000000000003E-2"/>
    <n v="15750.000000000002"/>
    <n v="0.18"/>
    <n v="13347.457627118647"/>
    <m/>
    <m/>
    <n v="0.02"/>
    <n v="9000"/>
    <n v="0.05"/>
    <n v="450"/>
    <m/>
    <m/>
    <n v="8550"/>
    <m/>
    <n v="8550"/>
    <n v="4347.457627118647"/>
    <m/>
    <m/>
    <m/>
    <m/>
    <m/>
  </r>
  <r>
    <n v="433"/>
    <d v="2022-12-01T00:00:00"/>
    <d v="2022-12-31T00:00:00"/>
    <x v="77"/>
    <x v="77"/>
    <s v="Kanha"/>
    <s v="Indore"/>
    <s v="Mahesh Porwal"/>
    <s v="Shubham Kushwah"/>
    <s v="AU Finance"/>
    <s v="Purchase CV"/>
    <s v="Disbursed"/>
    <n v="280000"/>
    <n v="14114"/>
    <n v="24"/>
    <n v="0.19"/>
    <n v="4962"/>
    <n v="1800"/>
    <n v="708"/>
    <n v="1475"/>
    <n v="118"/>
    <n v="1677"/>
    <n v="269260"/>
    <m/>
    <m/>
    <m/>
    <m/>
    <m/>
    <n v="3.5000000000000003E-2"/>
    <n v="9800.0000000000018"/>
    <n v="0.18"/>
    <n v="8305.0847457627133"/>
    <m/>
    <m/>
    <n v="0.02"/>
    <n v="5600"/>
    <n v="0.05"/>
    <n v="280"/>
    <m/>
    <m/>
    <n v="5320"/>
    <m/>
    <n v="5320"/>
    <n v="2705.0847457627133"/>
    <m/>
    <m/>
    <m/>
    <m/>
    <m/>
  </r>
  <r>
    <n v="434"/>
    <d v="2022-12-01T00:00:00"/>
    <d v="2022-12-31T00:00:00"/>
    <x v="82"/>
    <x v="82"/>
    <s v="Manmohan Singh"/>
    <s v="Indore"/>
    <s v="Mahesh Porwal"/>
    <s v="Shubham Kushwah"/>
    <s v="AU Finance"/>
    <s v="Purchase "/>
    <s v="Disbursed"/>
    <n v="500000"/>
    <n v="14430"/>
    <n v="48"/>
    <n v="0.1701"/>
    <n v="6438"/>
    <n v="2350"/>
    <n v="708"/>
    <n v="1475"/>
    <n v="118"/>
    <n v="3911"/>
    <n v="485000"/>
    <m/>
    <m/>
    <m/>
    <m/>
    <m/>
    <n v="4.2500000000000003E-2"/>
    <n v="21250"/>
    <n v="0.18"/>
    <n v="18008.474576271186"/>
    <m/>
    <m/>
    <n v="0.02"/>
    <n v="10000"/>
    <n v="0.05"/>
    <n v="500"/>
    <m/>
    <m/>
    <n v="9500"/>
    <m/>
    <n v="9500"/>
    <n v="8008.4745762711864"/>
    <m/>
    <m/>
    <m/>
    <m/>
    <m/>
  </r>
  <r>
    <n v="435"/>
    <d v="2022-12-01T00:00:00"/>
    <d v="2022-12-31T00:00:00"/>
    <x v="82"/>
    <x v="82"/>
    <s v="Devkaran"/>
    <s v="Indore"/>
    <s v="Mahesh Porwal"/>
    <s v="Shubham Kushwah"/>
    <s v="AU Finance"/>
    <s v="Purchase "/>
    <s v="Disbursed"/>
    <n v="180000"/>
    <n v="7674"/>
    <n v="30"/>
    <n v="0.2001"/>
    <n v="4248"/>
    <n v="1550"/>
    <n v="708"/>
    <n v="1475"/>
    <n v="118"/>
    <n v="1588"/>
    <n v="170313"/>
    <m/>
    <m/>
    <m/>
    <m/>
    <m/>
    <n v="4.2500000000000003E-2"/>
    <n v="7650.0000000000009"/>
    <n v="0.18"/>
    <n v="6483.0508474576282"/>
    <m/>
    <m/>
    <n v="0.02"/>
    <n v="3600"/>
    <n v="0.05"/>
    <n v="180"/>
    <m/>
    <m/>
    <n v="3420"/>
    <m/>
    <n v="3420"/>
    <n v="2883.0508474576282"/>
    <m/>
    <m/>
    <m/>
    <m/>
    <m/>
  </r>
  <r>
    <n v="436"/>
    <d v="2022-12-01T00:00:00"/>
    <d v="2022-12-31T00:00:00"/>
    <x v="82"/>
    <x v="82"/>
    <s v="Lata damini"/>
    <s v="Indore"/>
    <s v="Mahesh Porwal"/>
    <s v="Shubham Kushwah"/>
    <s v="AU Finance"/>
    <s v="Purchase CV"/>
    <s v="Disbursed"/>
    <n v="300000"/>
    <n v="10847"/>
    <n v="36"/>
    <n v="0.18010000000000001"/>
    <n v="3540"/>
    <n v="1850"/>
    <n v="708"/>
    <n v="1475"/>
    <n v="118"/>
    <n v="2192"/>
    <n v="290117"/>
    <m/>
    <m/>
    <m/>
    <m/>
    <m/>
    <n v="3.5000000000000003E-2"/>
    <n v="10500.000000000002"/>
    <n v="0.18"/>
    <n v="8898.3050847457653"/>
    <m/>
    <m/>
    <n v="0.02"/>
    <n v="6000"/>
    <n v="0.05"/>
    <n v="300"/>
    <m/>
    <m/>
    <n v="5700"/>
    <m/>
    <n v="5700"/>
    <n v="2898.3050847457653"/>
    <m/>
    <m/>
    <m/>
    <m/>
    <m/>
  </r>
  <r>
    <n v="437"/>
    <d v="2022-12-01T00:00:00"/>
    <d v="2022-12-31T00:00:00"/>
    <x v="82"/>
    <x v="82"/>
    <s v="Harshdeep Kaluva"/>
    <s v="Indore"/>
    <s v="Mahesh Porwal"/>
    <s v="Shubham Kushwah"/>
    <s v="HDFC Bank"/>
    <s v="Top Up"/>
    <s v="Disbursed"/>
    <n v="278354"/>
    <n v="13430"/>
    <n v="24"/>
    <n v="0.14499999999999999"/>
    <n v="4130"/>
    <n v="1808"/>
    <n v="590"/>
    <n v="767"/>
    <n v="590"/>
    <n v="7998"/>
    <n v="267184"/>
    <m/>
    <m/>
    <m/>
    <m/>
    <m/>
    <n v="3.7499999999999999E-2"/>
    <n v="10438.275"/>
    <n v="0.09"/>
    <n v="9576.399082568807"/>
    <m/>
    <m/>
    <n v="0.03"/>
    <n v="8015.5199999999995"/>
    <n v="0.05"/>
    <n v="400.77600000000001"/>
    <m/>
    <m/>
    <n v="7614.7439999999997"/>
    <m/>
    <n v="7614.7439999999997"/>
    <n v="1560.8790825688075"/>
    <m/>
    <m/>
    <m/>
    <m/>
    <m/>
  </r>
  <r>
    <n v="438"/>
    <d v="2022-12-01T00:00:00"/>
    <d v="2022-12-31T00:00:00"/>
    <x v="75"/>
    <x v="75"/>
    <s v="Rajendra Singh Tomar"/>
    <s v="Gwalior"/>
    <s v="Mahesh Porwal"/>
    <s v="Abhishek upadhyay"/>
    <s v="AU Finance"/>
    <s v="Refinance"/>
    <s v="Disbursed"/>
    <n v="450000"/>
    <n v="15932"/>
    <n v="36"/>
    <n v="0.16500000000000001"/>
    <n v="6658"/>
    <n v="2250"/>
    <n v="0"/>
    <n v="1475"/>
    <n v="118"/>
    <n v="0"/>
    <n v="427600"/>
    <m/>
    <m/>
    <m/>
    <m/>
    <m/>
    <n v="4.2500000000000003E-2"/>
    <n v="19125"/>
    <n v="0.18"/>
    <n v="16207.627118644068"/>
    <m/>
    <m/>
    <n v="2.5000000000000001E-2"/>
    <n v="11250"/>
    <n v="0.05"/>
    <n v="562.5"/>
    <m/>
    <m/>
    <n v="10687.5"/>
    <m/>
    <n v="10687.5"/>
    <n v="4957.6271186440681"/>
    <m/>
    <m/>
    <m/>
    <m/>
    <m/>
  </r>
  <r>
    <n v="439"/>
    <d v="2022-12-01T00:00:00"/>
    <d v="2022-12-31T00:00:00"/>
    <x v="84"/>
    <x v="84"/>
    <s v="Awdesh kumar sharma"/>
    <s v="Indore"/>
    <s v="Mahesh Porwal"/>
    <s v="Sawan Patil"/>
    <s v="TATA Capital"/>
    <s v="BT Top up"/>
    <s v="Disbursed"/>
    <n v="1016565"/>
    <n v="24721"/>
    <n v="60"/>
    <n v="0.16"/>
    <n v="7500"/>
    <n v="6700"/>
    <n v="885"/>
    <n v="590"/>
    <n v="0"/>
    <n v="16567"/>
    <n v="984325"/>
    <m/>
    <m/>
    <m/>
    <m/>
    <m/>
    <n v="4.4999999999999998E-2"/>
    <n v="45745.424999999996"/>
    <n v="0.09"/>
    <n v="41968.279816513757"/>
    <m/>
    <m/>
    <n v="0.04"/>
    <n v="40662.6"/>
    <n v="0.05"/>
    <n v="2033.13"/>
    <m/>
    <m/>
    <n v="38629.47"/>
    <m/>
    <n v="38629.47"/>
    <n v="1305.6798165137589"/>
    <m/>
    <m/>
    <m/>
    <m/>
    <m/>
  </r>
  <r>
    <n v="440"/>
    <d v="2022-12-01T00:00:00"/>
    <d v="2022-12-31T00:00:00"/>
    <x v="75"/>
    <x v="75"/>
    <s v="Rakesh kumar katare"/>
    <s v="Indore"/>
    <s v="Mahesh Porwal"/>
    <s v="Abhishek upadhyay"/>
    <s v="AU Finance"/>
    <s v="Purchase "/>
    <s v="Disbursed"/>
    <n v="800000"/>
    <n v="23500"/>
    <n v="48"/>
    <n v="0.18"/>
    <n v="9935"/>
    <n v="3100"/>
    <n v="0"/>
    <n v="1475"/>
    <n v="118"/>
    <n v="45368"/>
    <n v="740000"/>
    <m/>
    <m/>
    <m/>
    <m/>
    <m/>
    <n v="4.2500000000000003E-2"/>
    <n v="34000"/>
    <n v="0.18"/>
    <n v="28813.5593220339"/>
    <m/>
    <m/>
    <n v="2.5000000000000001E-2"/>
    <n v="20000"/>
    <n v="0.05"/>
    <n v="1000"/>
    <m/>
    <m/>
    <n v="19000"/>
    <m/>
    <n v="19000"/>
    <n v="8813.5593220338997"/>
    <m/>
    <m/>
    <m/>
    <m/>
    <m/>
  </r>
  <r>
    <n v="441"/>
    <d v="2022-12-01T00:00:00"/>
    <d v="2022-12-31T00:00:00"/>
    <x v="75"/>
    <x v="75"/>
    <s v="Kapil soni"/>
    <s v="Indore"/>
    <s v="Mahesh Porwal"/>
    <s v="Abhishek upadhyay"/>
    <s v="AU Finance"/>
    <s v="Purchase "/>
    <s v="Disbursed"/>
    <n v="325000"/>
    <n v="11946"/>
    <n v="36"/>
    <n v="0.192"/>
    <n v="5797"/>
    <n v="1950"/>
    <n v="0"/>
    <n v="1475"/>
    <n v="115"/>
    <n v="18462"/>
    <n v="297198"/>
    <m/>
    <m/>
    <m/>
    <m/>
    <m/>
    <n v="4.2500000000000003E-2"/>
    <n v="13812.500000000002"/>
    <n v="0.18"/>
    <n v="11705.508474576274"/>
    <m/>
    <m/>
    <n v="2.5000000000000001E-2"/>
    <n v="8125"/>
    <n v="0.05"/>
    <n v="406.25"/>
    <m/>
    <m/>
    <n v="7718.75"/>
    <m/>
    <n v="7718.75"/>
    <n v="3580.5084745762742"/>
    <m/>
    <m/>
    <m/>
    <m/>
    <m/>
  </r>
  <r>
    <n v="442"/>
    <d v="2022-12-01T00:00:00"/>
    <d v="2022-12-31T00:00:00"/>
    <x v="84"/>
    <x v="84"/>
    <s v="Omprakash Verma"/>
    <s v="Indore"/>
    <s v="Mahesh Porwal"/>
    <s v="Sawan Patil"/>
    <s v="TATA Capital"/>
    <s v="BT Top up"/>
    <s v="Disbursed"/>
    <n v="795510"/>
    <n v="19345"/>
    <n v="60"/>
    <n v="0.16"/>
    <m/>
    <m/>
    <m/>
    <m/>
    <m/>
    <m/>
    <m/>
    <m/>
    <m/>
    <m/>
    <m/>
    <m/>
    <n v="4.4999999999999998E-2"/>
    <n v="35797.949999999997"/>
    <n v="0.09"/>
    <n v="32842.15596330275"/>
    <m/>
    <m/>
    <n v="0.04"/>
    <n v="31820.400000000001"/>
    <n v="0.05"/>
    <n v="1591.0200000000002"/>
    <m/>
    <m/>
    <n v="30229.38"/>
    <m/>
    <n v="30229.38"/>
    <n v="1021.7559633027486"/>
    <m/>
    <m/>
    <m/>
    <m/>
    <m/>
  </r>
  <r>
    <n v="443"/>
    <d v="2022-12-01T00:00:00"/>
    <d v="2022-12-31T00:00:00"/>
    <x v="85"/>
    <x v="85"/>
    <s v="Vikas Panwar"/>
    <s v="Indore"/>
    <s v="Mahesh Porwal"/>
    <s v="Shubham Kushwah"/>
    <s v="AU Finance"/>
    <s v="Purchase CV"/>
    <s v="Disbursed"/>
    <n v="300000"/>
    <n v="14979"/>
    <n v="24"/>
    <n v="0.18010000000000001"/>
    <n v="5310"/>
    <n v="1850"/>
    <n v="708"/>
    <n v="1475"/>
    <n v="118"/>
    <n v="1632"/>
    <n v="288701"/>
    <m/>
    <m/>
    <m/>
    <m/>
    <m/>
    <n v="3.5000000000000003E-2"/>
    <n v="10500.000000000002"/>
    <n v="0.18"/>
    <n v="8898.3050847457653"/>
    <m/>
    <m/>
    <n v="0.02"/>
    <n v="6000"/>
    <n v="0.05"/>
    <n v="300"/>
    <m/>
    <m/>
    <n v="5700"/>
    <m/>
    <n v="5700"/>
    <n v="2898.3050847457653"/>
    <m/>
    <m/>
    <m/>
    <m/>
    <m/>
  </r>
  <r>
    <n v="444"/>
    <d v="2022-12-01T00:00:00"/>
    <d v="2022-12-31T00:00:00"/>
    <x v="77"/>
    <x v="77"/>
    <s v="SANTOSH JAMLIYA"/>
    <s v="Indore"/>
    <s v="Mahesh Porwal"/>
    <s v="Shubham Kushwah"/>
    <s v="AU Finance"/>
    <s v="Purchase "/>
    <s v="Disbursed"/>
    <n v="500000"/>
    <n v="17705"/>
    <n v="36"/>
    <n v="0.1651"/>
    <m/>
    <m/>
    <m/>
    <m/>
    <m/>
    <m/>
    <m/>
    <m/>
    <m/>
    <m/>
    <m/>
    <m/>
    <n v="4.2500000000000003E-2"/>
    <n v="21250"/>
    <n v="0.18"/>
    <n v="18008.474576271186"/>
    <m/>
    <m/>
    <n v="0.02"/>
    <n v="10000"/>
    <n v="0.05"/>
    <n v="500"/>
    <m/>
    <m/>
    <n v="9500"/>
    <m/>
    <n v="9500"/>
    <n v="8008.474576271186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EC478-9F90-43A2-92E0-FC239719AC3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1" firstHeaderRow="0" firstDataRow="1" firstDataCol="2"/>
  <pivotFields count="49">
    <pivotField showAll="0"/>
    <pivotField numFmtId="17" showAll="0"/>
    <pivotField numFmtId="14" showAll="0"/>
    <pivotField axis="axisRow" outline="0" showAll="0" defaultSubtotal="0">
      <items count="109">
        <item x="0"/>
        <item x="77"/>
        <item x="57"/>
        <item x="46"/>
        <item x="22"/>
        <item x="55"/>
        <item x="52"/>
        <item x="58"/>
        <item x="47"/>
        <item x="51"/>
        <item x="49"/>
        <item x="50"/>
        <item x="53"/>
        <item x="86"/>
        <item x="100"/>
        <item x="91"/>
        <item x="48"/>
        <item x="106"/>
        <item x="18"/>
        <item x="82"/>
        <item x="76"/>
        <item x="101"/>
        <item x="12"/>
        <item x="79"/>
        <item x="14"/>
        <item x="38"/>
        <item x="87"/>
        <item x="92"/>
        <item x="20"/>
        <item x="1"/>
        <item x="85"/>
        <item x="17"/>
        <item x="43"/>
        <item x="32"/>
        <item x="30"/>
        <item x="4"/>
        <item x="7"/>
        <item x="8"/>
        <item x="80"/>
        <item x="96"/>
        <item x="104"/>
        <item x="94"/>
        <item x="102"/>
        <item x="75"/>
        <item x="98"/>
        <item x="26"/>
        <item x="24"/>
        <item x="99"/>
        <item x="5"/>
        <item x="31"/>
        <item x="88"/>
        <item x="23"/>
        <item x="35"/>
        <item x="63"/>
        <item x="13"/>
        <item x="67"/>
        <item x="19"/>
        <item x="60"/>
        <item x="40"/>
        <item x="6"/>
        <item x="74"/>
        <item x="41"/>
        <item x="71"/>
        <item x="105"/>
        <item x="36"/>
        <item x="72"/>
        <item x="33"/>
        <item x="27"/>
        <item x="90"/>
        <item x="15"/>
        <item x="39"/>
        <item x="2"/>
        <item x="97"/>
        <item x="16"/>
        <item x="11"/>
        <item x="83"/>
        <item x="69"/>
        <item x="64"/>
        <item x="93"/>
        <item x="81"/>
        <item x="68"/>
        <item x="9"/>
        <item x="73"/>
        <item x="61"/>
        <item x="70"/>
        <item x="89"/>
        <item x="62"/>
        <item x="66"/>
        <item x="103"/>
        <item x="65"/>
        <item x="3"/>
        <item x="44"/>
        <item x="45"/>
        <item x="59"/>
        <item x="34"/>
        <item x="25"/>
        <item x="42"/>
        <item x="37"/>
        <item x="28"/>
        <item x="56"/>
        <item x="54"/>
        <item x="21"/>
        <item x="10"/>
        <item x="78"/>
        <item x="84"/>
        <item m="1" x="108"/>
        <item x="95"/>
        <item m="1" x="107"/>
        <item x="29"/>
      </items>
    </pivotField>
    <pivotField axis="axisRow" showAll="0">
      <items count="110">
        <item x="97"/>
        <item x="5"/>
        <item x="89"/>
        <item x="96"/>
        <item x="71"/>
        <item x="46"/>
        <item x="86"/>
        <item x="80"/>
        <item x="25"/>
        <item x="74"/>
        <item x="93"/>
        <item x="90"/>
        <item x="0"/>
        <item x="72"/>
        <item x="98"/>
        <item x="92"/>
        <item x="26"/>
        <item x="102"/>
        <item x="14"/>
        <item x="81"/>
        <item x="79"/>
        <item x="6"/>
        <item x="62"/>
        <item x="28"/>
        <item m="1" x="108"/>
        <item x="69"/>
        <item x="42"/>
        <item x="50"/>
        <item x="82"/>
        <item x="57"/>
        <item x="2"/>
        <item x="40"/>
        <item x="48"/>
        <item x="58"/>
        <item x="91"/>
        <item x="43"/>
        <item x="44"/>
        <item x="75"/>
        <item x="24"/>
        <item x="9"/>
        <item x="56"/>
        <item x="32"/>
        <item x="11"/>
        <item x="68"/>
        <item x="52"/>
        <item x="41"/>
        <item x="36"/>
        <item x="84"/>
        <item x="65"/>
        <item x="51"/>
        <item x="101"/>
        <item x="66"/>
        <item x="63"/>
        <item x="100"/>
        <item x="94"/>
        <item x="37"/>
        <item x="85"/>
        <item x="64"/>
        <item x="61"/>
        <item x="7"/>
        <item x="67"/>
        <item x="99"/>
        <item x="106"/>
        <item x="31"/>
        <item x="33"/>
        <item x="95"/>
        <item x="19"/>
        <item x="3"/>
        <item m="1" x="107"/>
        <item x="60"/>
        <item x="78"/>
        <item x="76"/>
        <item x="16"/>
        <item x="73"/>
        <item x="20"/>
        <item x="88"/>
        <item x="70"/>
        <item x="17"/>
        <item x="83"/>
        <item x="53"/>
        <item x="27"/>
        <item x="38"/>
        <item x="77"/>
        <item x="34"/>
        <item x="1"/>
        <item x="87"/>
        <item x="30"/>
        <item x="18"/>
        <item x="103"/>
        <item x="105"/>
        <item x="4"/>
        <item x="45"/>
        <item x="10"/>
        <item x="59"/>
        <item x="49"/>
        <item x="23"/>
        <item x="22"/>
        <item x="21"/>
        <item x="13"/>
        <item x="55"/>
        <item x="8"/>
        <item x="35"/>
        <item x="47"/>
        <item x="12"/>
        <item x="104"/>
        <item x="15"/>
        <item x="39"/>
        <item x="5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9" showAll="0"/>
    <pivotField numFmtId="43" showAll="0"/>
    <pivotField showAll="0"/>
    <pivotField showAll="0"/>
    <pivotField showAll="0"/>
    <pivotField dataField="1" numFmtId="43" showAll="0"/>
    <pivotField numFmtId="9" showAll="0"/>
    <pivotField dataField="1" numFmtId="43" showAll="0"/>
    <pivotField dataField="1" showAll="0"/>
    <pivotField showAll="0"/>
    <pivotField dataField="1" numFmtId="43" showAll="0"/>
    <pivotField dataField="1" showAll="0"/>
    <pivotField dataField="1" numFmtId="43" showAll="0"/>
    <pivotField numFmtId="43" showAll="0"/>
    <pivotField showAll="0"/>
    <pivotField showAll="0"/>
    <pivotField showAll="0"/>
    <pivotField showAll="0"/>
    <pivotField showAll="0"/>
  </pivotFields>
  <rowFields count="2">
    <field x="3"/>
    <field x="4"/>
  </rowFields>
  <rowItems count="108">
    <i>
      <x/>
      <x v="12"/>
    </i>
    <i>
      <x v="1"/>
      <x v="82"/>
    </i>
    <i>
      <x v="2"/>
      <x v="29"/>
    </i>
    <i>
      <x v="3"/>
      <x v="5"/>
    </i>
    <i>
      <x v="4"/>
      <x v="96"/>
    </i>
    <i>
      <x v="5"/>
      <x v="99"/>
    </i>
    <i>
      <x v="6"/>
      <x v="44"/>
    </i>
    <i>
      <x v="7"/>
      <x v="33"/>
    </i>
    <i>
      <x v="8"/>
      <x v="102"/>
    </i>
    <i>
      <x v="9"/>
      <x v="49"/>
    </i>
    <i>
      <x v="10"/>
      <x v="94"/>
    </i>
    <i>
      <x v="11"/>
      <x v="27"/>
    </i>
    <i>
      <x v="12"/>
      <x v="79"/>
    </i>
    <i>
      <x v="13"/>
      <x v="6"/>
    </i>
    <i>
      <x v="14"/>
      <x v="53"/>
    </i>
    <i>
      <x v="15"/>
      <x v="34"/>
    </i>
    <i>
      <x v="16"/>
      <x v="32"/>
    </i>
    <i>
      <x v="17"/>
      <x v="62"/>
    </i>
    <i>
      <x v="18"/>
      <x v="87"/>
    </i>
    <i>
      <x v="19"/>
      <x v="28"/>
    </i>
    <i>
      <x v="20"/>
      <x v="71"/>
    </i>
    <i>
      <x v="21"/>
      <x v="50"/>
    </i>
    <i>
      <x v="22"/>
      <x v="103"/>
    </i>
    <i>
      <x v="23"/>
      <x v="20"/>
    </i>
    <i>
      <x v="24"/>
      <x v="18"/>
    </i>
    <i>
      <x v="25"/>
      <x v="81"/>
    </i>
    <i>
      <x v="26"/>
      <x v="85"/>
    </i>
    <i>
      <x v="27"/>
      <x v="15"/>
    </i>
    <i>
      <x v="28"/>
      <x v="74"/>
    </i>
    <i>
      <x v="29"/>
      <x v="84"/>
    </i>
    <i>
      <x v="30"/>
      <x v="56"/>
    </i>
    <i>
      <x v="31"/>
      <x v="77"/>
    </i>
    <i>
      <x v="32"/>
      <x v="35"/>
    </i>
    <i>
      <x v="33"/>
      <x v="41"/>
    </i>
    <i>
      <x v="34"/>
      <x v="86"/>
    </i>
    <i>
      <x v="35"/>
      <x v="90"/>
    </i>
    <i>
      <x v="36"/>
      <x v="59"/>
    </i>
    <i>
      <x v="37"/>
      <x v="100"/>
    </i>
    <i>
      <x v="38"/>
      <x v="7"/>
    </i>
    <i>
      <x v="39"/>
      <x v="3"/>
    </i>
    <i>
      <x v="40"/>
      <x v="104"/>
    </i>
    <i>
      <x v="41"/>
      <x v="54"/>
    </i>
    <i>
      <x v="42"/>
      <x v="17"/>
    </i>
    <i>
      <x v="43"/>
      <x v="37"/>
    </i>
    <i>
      <x v="44"/>
      <x v="14"/>
    </i>
    <i>
      <x v="45"/>
      <x v="16"/>
    </i>
    <i>
      <x v="46"/>
      <x v="38"/>
    </i>
    <i>
      <x v="47"/>
      <x v="61"/>
    </i>
    <i>
      <x v="48"/>
      <x v="1"/>
    </i>
    <i>
      <x v="49"/>
      <x v="63"/>
    </i>
    <i>
      <x v="50"/>
      <x v="75"/>
    </i>
    <i>
      <x v="51"/>
      <x v="95"/>
    </i>
    <i>
      <x v="52"/>
      <x v="101"/>
    </i>
    <i>
      <x v="53"/>
      <x v="52"/>
    </i>
    <i>
      <x v="54"/>
      <x v="98"/>
    </i>
    <i>
      <x v="55"/>
      <x v="60"/>
    </i>
    <i>
      <x v="56"/>
      <x v="66"/>
    </i>
    <i>
      <x v="57"/>
      <x v="69"/>
    </i>
    <i>
      <x v="58"/>
      <x v="31"/>
    </i>
    <i>
      <x v="59"/>
      <x v="21"/>
    </i>
    <i>
      <x v="60"/>
      <x v="9"/>
    </i>
    <i>
      <x v="61"/>
      <x v="45"/>
    </i>
    <i>
      <x v="62"/>
      <x v="4"/>
    </i>
    <i>
      <x v="63"/>
      <x v="89"/>
    </i>
    <i>
      <x v="64"/>
      <x v="46"/>
    </i>
    <i>
      <x v="65"/>
      <x v="13"/>
    </i>
    <i>
      <x v="66"/>
      <x v="64"/>
    </i>
    <i>
      <x v="67"/>
      <x v="80"/>
    </i>
    <i>
      <x v="68"/>
      <x v="11"/>
    </i>
    <i>
      <x v="69"/>
      <x v="105"/>
    </i>
    <i>
      <x v="70"/>
      <x v="106"/>
    </i>
    <i>
      <x v="71"/>
      <x v="30"/>
    </i>
    <i>
      <x v="72"/>
      <x/>
    </i>
    <i>
      <x v="73"/>
      <x v="72"/>
    </i>
    <i>
      <x v="74"/>
      <x v="42"/>
    </i>
    <i>
      <x v="75"/>
      <x v="78"/>
    </i>
    <i>
      <x v="76"/>
      <x v="25"/>
    </i>
    <i>
      <x v="77"/>
      <x v="57"/>
    </i>
    <i>
      <x v="78"/>
      <x v="10"/>
    </i>
    <i>
      <x v="79"/>
      <x v="19"/>
    </i>
    <i>
      <x v="80"/>
      <x v="43"/>
    </i>
    <i>
      <x v="81"/>
      <x v="39"/>
    </i>
    <i>
      <x v="82"/>
      <x v="73"/>
    </i>
    <i>
      <x v="83"/>
      <x v="58"/>
    </i>
    <i>
      <x v="84"/>
      <x v="76"/>
    </i>
    <i>
      <x v="85"/>
      <x v="2"/>
    </i>
    <i>
      <x v="86"/>
      <x v="22"/>
    </i>
    <i>
      <x v="87"/>
      <x v="51"/>
    </i>
    <i>
      <x v="88"/>
      <x v="88"/>
    </i>
    <i>
      <x v="89"/>
      <x v="48"/>
    </i>
    <i>
      <x v="90"/>
      <x v="67"/>
    </i>
    <i>
      <x v="91"/>
      <x v="36"/>
    </i>
    <i>
      <x v="92"/>
      <x v="91"/>
    </i>
    <i>
      <x v="93"/>
      <x v="93"/>
    </i>
    <i>
      <x v="94"/>
      <x v="83"/>
    </i>
    <i>
      <x v="95"/>
      <x v="8"/>
    </i>
    <i>
      <x v="96"/>
      <x v="26"/>
    </i>
    <i>
      <x v="97"/>
      <x v="55"/>
    </i>
    <i>
      <x v="98"/>
      <x v="23"/>
    </i>
    <i>
      <x v="99"/>
      <x v="40"/>
    </i>
    <i>
      <x v="100"/>
      <x v="107"/>
    </i>
    <i>
      <x v="101"/>
      <x v="97"/>
    </i>
    <i>
      <x v="102"/>
      <x v="92"/>
    </i>
    <i>
      <x v="103"/>
      <x v="70"/>
    </i>
    <i>
      <x v="104"/>
      <x v="47"/>
    </i>
    <i>
      <x v="106"/>
      <x v="65"/>
    </i>
    <i>
      <x v="108"/>
      <x v="10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Gross Payout" fld="35" baseField="0" baseItem="0"/>
    <dataField name="Sum of TDS Amout" fld="37" baseField="0" baseItem="0"/>
    <dataField name="Sum of GST 18%" fld="38" baseField="0" baseItem="0"/>
    <dataField name="Sum of Net Payout2" fld="40" baseField="0" baseItem="0"/>
    <dataField name="Sum of Paid" fld="41" baseField="0" baseItem="0"/>
    <dataField name="Sum of GAP" fld="42" baseField="0" baseItem="0"/>
  </dataFields>
  <formats count="108">
    <format dxfId="107">
      <pivotArea collapsedLevelsAreSubtotals="1" fieldPosition="0">
        <references count="2">
          <reference field="3" count="1" selected="0">
            <x v="0"/>
          </reference>
          <reference field="4" count="1">
            <x v="12"/>
          </reference>
        </references>
      </pivotArea>
    </format>
    <format dxfId="106">
      <pivotArea collapsedLevelsAreSubtotals="1" fieldPosition="0">
        <references count="2">
          <reference field="3" count="1" selected="0">
            <x v="1"/>
          </reference>
          <reference field="4" count="1">
            <x v="82"/>
          </reference>
        </references>
      </pivotArea>
    </format>
    <format dxfId="105">
      <pivotArea collapsedLevelsAreSubtotals="1" fieldPosition="0">
        <references count="2">
          <reference field="3" count="1" selected="0">
            <x v="2"/>
          </reference>
          <reference field="4" count="1">
            <x v="29"/>
          </reference>
        </references>
      </pivotArea>
    </format>
    <format dxfId="104">
      <pivotArea collapsedLevelsAreSubtotals="1" fieldPosition="0">
        <references count="2">
          <reference field="3" count="1" selected="0">
            <x v="3"/>
          </reference>
          <reference field="4" count="1">
            <x v="5"/>
          </reference>
        </references>
      </pivotArea>
    </format>
    <format dxfId="103">
      <pivotArea collapsedLevelsAreSubtotals="1" fieldPosition="0">
        <references count="2">
          <reference field="3" count="1" selected="0">
            <x v="4"/>
          </reference>
          <reference field="4" count="1">
            <x v="96"/>
          </reference>
        </references>
      </pivotArea>
    </format>
    <format dxfId="102">
      <pivotArea collapsedLevelsAreSubtotals="1" fieldPosition="0">
        <references count="2">
          <reference field="3" count="1" selected="0">
            <x v="5"/>
          </reference>
          <reference field="4" count="1">
            <x v="99"/>
          </reference>
        </references>
      </pivotArea>
    </format>
    <format dxfId="101">
      <pivotArea collapsedLevelsAreSubtotals="1" fieldPosition="0">
        <references count="2">
          <reference field="3" count="1" selected="0">
            <x v="6"/>
          </reference>
          <reference field="4" count="1">
            <x v="44"/>
          </reference>
        </references>
      </pivotArea>
    </format>
    <format dxfId="100">
      <pivotArea collapsedLevelsAreSubtotals="1" fieldPosition="0">
        <references count="2">
          <reference field="3" count="1" selected="0">
            <x v="7"/>
          </reference>
          <reference field="4" count="1">
            <x v="33"/>
          </reference>
        </references>
      </pivotArea>
    </format>
    <format dxfId="99">
      <pivotArea collapsedLevelsAreSubtotals="1" fieldPosition="0">
        <references count="2">
          <reference field="3" count="1" selected="0">
            <x v="8"/>
          </reference>
          <reference field="4" count="1">
            <x v="102"/>
          </reference>
        </references>
      </pivotArea>
    </format>
    <format dxfId="98">
      <pivotArea collapsedLevelsAreSubtotals="1" fieldPosition="0">
        <references count="2">
          <reference field="3" count="1" selected="0">
            <x v="9"/>
          </reference>
          <reference field="4" count="1">
            <x v="49"/>
          </reference>
        </references>
      </pivotArea>
    </format>
    <format dxfId="97">
      <pivotArea collapsedLevelsAreSubtotals="1" fieldPosition="0">
        <references count="2">
          <reference field="3" count="1" selected="0">
            <x v="10"/>
          </reference>
          <reference field="4" count="1">
            <x v="94"/>
          </reference>
        </references>
      </pivotArea>
    </format>
    <format dxfId="96">
      <pivotArea collapsedLevelsAreSubtotals="1" fieldPosition="0">
        <references count="2">
          <reference field="3" count="1" selected="0">
            <x v="11"/>
          </reference>
          <reference field="4" count="1">
            <x v="27"/>
          </reference>
        </references>
      </pivotArea>
    </format>
    <format dxfId="95">
      <pivotArea collapsedLevelsAreSubtotals="1" fieldPosition="0">
        <references count="2">
          <reference field="3" count="1" selected="0">
            <x v="12"/>
          </reference>
          <reference field="4" count="1">
            <x v="79"/>
          </reference>
        </references>
      </pivotArea>
    </format>
    <format dxfId="94">
      <pivotArea collapsedLevelsAreSubtotals="1" fieldPosition="0">
        <references count="2">
          <reference field="3" count="1" selected="0">
            <x v="13"/>
          </reference>
          <reference field="4" count="1">
            <x v="6"/>
          </reference>
        </references>
      </pivotArea>
    </format>
    <format dxfId="93">
      <pivotArea collapsedLevelsAreSubtotals="1" fieldPosition="0">
        <references count="2">
          <reference field="3" count="1" selected="0">
            <x v="14"/>
          </reference>
          <reference field="4" count="1">
            <x v="53"/>
          </reference>
        </references>
      </pivotArea>
    </format>
    <format dxfId="92">
      <pivotArea collapsedLevelsAreSubtotals="1" fieldPosition="0">
        <references count="2">
          <reference field="3" count="1" selected="0">
            <x v="15"/>
          </reference>
          <reference field="4" count="1">
            <x v="34"/>
          </reference>
        </references>
      </pivotArea>
    </format>
    <format dxfId="91">
      <pivotArea collapsedLevelsAreSubtotals="1" fieldPosition="0">
        <references count="2">
          <reference field="3" count="1" selected="0">
            <x v="16"/>
          </reference>
          <reference field="4" count="1">
            <x v="32"/>
          </reference>
        </references>
      </pivotArea>
    </format>
    <format dxfId="90">
      <pivotArea collapsedLevelsAreSubtotals="1" fieldPosition="0">
        <references count="2">
          <reference field="3" count="1" selected="0">
            <x v="17"/>
          </reference>
          <reference field="4" count="1">
            <x v="62"/>
          </reference>
        </references>
      </pivotArea>
    </format>
    <format dxfId="89">
      <pivotArea collapsedLevelsAreSubtotals="1" fieldPosition="0">
        <references count="2">
          <reference field="3" count="1" selected="0">
            <x v="18"/>
          </reference>
          <reference field="4" count="1">
            <x v="87"/>
          </reference>
        </references>
      </pivotArea>
    </format>
    <format dxfId="88">
      <pivotArea collapsedLevelsAreSubtotals="1" fieldPosition="0">
        <references count="2">
          <reference field="3" count="1" selected="0">
            <x v="19"/>
          </reference>
          <reference field="4" count="1">
            <x v="28"/>
          </reference>
        </references>
      </pivotArea>
    </format>
    <format dxfId="87">
      <pivotArea collapsedLevelsAreSubtotals="1" fieldPosition="0">
        <references count="2">
          <reference field="3" count="1" selected="0">
            <x v="20"/>
          </reference>
          <reference field="4" count="1">
            <x v="71"/>
          </reference>
        </references>
      </pivotArea>
    </format>
    <format dxfId="86">
      <pivotArea collapsedLevelsAreSubtotals="1" fieldPosition="0">
        <references count="2">
          <reference field="3" count="1" selected="0">
            <x v="21"/>
          </reference>
          <reference field="4" count="1">
            <x v="50"/>
          </reference>
        </references>
      </pivotArea>
    </format>
    <format dxfId="85">
      <pivotArea collapsedLevelsAreSubtotals="1" fieldPosition="0">
        <references count="2">
          <reference field="3" count="1" selected="0">
            <x v="22"/>
          </reference>
          <reference field="4" count="1">
            <x v="103"/>
          </reference>
        </references>
      </pivotArea>
    </format>
    <format dxfId="84">
      <pivotArea collapsedLevelsAreSubtotals="1" fieldPosition="0">
        <references count="2">
          <reference field="3" count="1" selected="0">
            <x v="23"/>
          </reference>
          <reference field="4" count="1">
            <x v="20"/>
          </reference>
        </references>
      </pivotArea>
    </format>
    <format dxfId="83">
      <pivotArea collapsedLevelsAreSubtotals="1" fieldPosition="0">
        <references count="2">
          <reference field="3" count="1" selected="0">
            <x v="24"/>
          </reference>
          <reference field="4" count="1">
            <x v="18"/>
          </reference>
        </references>
      </pivotArea>
    </format>
    <format dxfId="82">
      <pivotArea collapsedLevelsAreSubtotals="1" fieldPosition="0">
        <references count="2">
          <reference field="3" count="1" selected="0">
            <x v="25"/>
          </reference>
          <reference field="4" count="1">
            <x v="81"/>
          </reference>
        </references>
      </pivotArea>
    </format>
    <format dxfId="81">
      <pivotArea collapsedLevelsAreSubtotals="1" fieldPosition="0">
        <references count="2">
          <reference field="3" count="1" selected="0">
            <x v="26"/>
          </reference>
          <reference field="4" count="1">
            <x v="85"/>
          </reference>
        </references>
      </pivotArea>
    </format>
    <format dxfId="80">
      <pivotArea collapsedLevelsAreSubtotals="1" fieldPosition="0">
        <references count="2">
          <reference field="3" count="1" selected="0">
            <x v="27"/>
          </reference>
          <reference field="4" count="1">
            <x v="15"/>
          </reference>
        </references>
      </pivotArea>
    </format>
    <format dxfId="79">
      <pivotArea collapsedLevelsAreSubtotals="1" fieldPosition="0">
        <references count="2">
          <reference field="3" count="1" selected="0">
            <x v="28"/>
          </reference>
          <reference field="4" count="1">
            <x v="74"/>
          </reference>
        </references>
      </pivotArea>
    </format>
    <format dxfId="78">
      <pivotArea collapsedLevelsAreSubtotals="1" fieldPosition="0">
        <references count="2">
          <reference field="3" count="1" selected="0">
            <x v="29"/>
          </reference>
          <reference field="4" count="1">
            <x v="84"/>
          </reference>
        </references>
      </pivotArea>
    </format>
    <format dxfId="77">
      <pivotArea collapsedLevelsAreSubtotals="1" fieldPosition="0">
        <references count="2">
          <reference field="3" count="1" selected="0">
            <x v="30"/>
          </reference>
          <reference field="4" count="1">
            <x v="56"/>
          </reference>
        </references>
      </pivotArea>
    </format>
    <format dxfId="76">
      <pivotArea collapsedLevelsAreSubtotals="1" fieldPosition="0">
        <references count="2">
          <reference field="3" count="1" selected="0">
            <x v="31"/>
          </reference>
          <reference field="4" count="1">
            <x v="77"/>
          </reference>
        </references>
      </pivotArea>
    </format>
    <format dxfId="75">
      <pivotArea collapsedLevelsAreSubtotals="1" fieldPosition="0">
        <references count="2">
          <reference field="3" count="1" selected="0">
            <x v="32"/>
          </reference>
          <reference field="4" count="1">
            <x v="35"/>
          </reference>
        </references>
      </pivotArea>
    </format>
    <format dxfId="74">
      <pivotArea collapsedLevelsAreSubtotals="1" fieldPosition="0">
        <references count="2">
          <reference field="3" count="1" selected="0">
            <x v="33"/>
          </reference>
          <reference field="4" count="1">
            <x v="41"/>
          </reference>
        </references>
      </pivotArea>
    </format>
    <format dxfId="73">
      <pivotArea collapsedLevelsAreSubtotals="1" fieldPosition="0">
        <references count="2">
          <reference field="3" count="1" selected="0">
            <x v="34"/>
          </reference>
          <reference field="4" count="1">
            <x v="86"/>
          </reference>
        </references>
      </pivotArea>
    </format>
    <format dxfId="72">
      <pivotArea collapsedLevelsAreSubtotals="1" fieldPosition="0">
        <references count="2">
          <reference field="3" count="1" selected="0">
            <x v="35"/>
          </reference>
          <reference field="4" count="1">
            <x v="90"/>
          </reference>
        </references>
      </pivotArea>
    </format>
    <format dxfId="71">
      <pivotArea collapsedLevelsAreSubtotals="1" fieldPosition="0">
        <references count="2">
          <reference field="3" count="1" selected="0">
            <x v="36"/>
          </reference>
          <reference field="4" count="1">
            <x v="59"/>
          </reference>
        </references>
      </pivotArea>
    </format>
    <format dxfId="70">
      <pivotArea collapsedLevelsAreSubtotals="1" fieldPosition="0">
        <references count="2">
          <reference field="3" count="1" selected="0">
            <x v="37"/>
          </reference>
          <reference field="4" count="1">
            <x v="100"/>
          </reference>
        </references>
      </pivotArea>
    </format>
    <format dxfId="69">
      <pivotArea collapsedLevelsAreSubtotals="1" fieldPosition="0">
        <references count="2">
          <reference field="3" count="1" selected="0">
            <x v="38"/>
          </reference>
          <reference field="4" count="1">
            <x v="7"/>
          </reference>
        </references>
      </pivotArea>
    </format>
    <format dxfId="68">
      <pivotArea collapsedLevelsAreSubtotals="1" fieldPosition="0">
        <references count="2">
          <reference field="3" count="1" selected="0">
            <x v="39"/>
          </reference>
          <reference field="4" count="1">
            <x v="3"/>
          </reference>
        </references>
      </pivotArea>
    </format>
    <format dxfId="67">
      <pivotArea collapsedLevelsAreSubtotals="1" fieldPosition="0">
        <references count="2">
          <reference field="3" count="1" selected="0">
            <x v="40"/>
          </reference>
          <reference field="4" count="1">
            <x v="104"/>
          </reference>
        </references>
      </pivotArea>
    </format>
    <format dxfId="66">
      <pivotArea collapsedLevelsAreSubtotals="1" fieldPosition="0">
        <references count="2">
          <reference field="3" count="1" selected="0">
            <x v="41"/>
          </reference>
          <reference field="4" count="1">
            <x v="54"/>
          </reference>
        </references>
      </pivotArea>
    </format>
    <format dxfId="65">
      <pivotArea collapsedLevelsAreSubtotals="1" fieldPosition="0">
        <references count="2">
          <reference field="3" count="1" selected="0">
            <x v="42"/>
          </reference>
          <reference field="4" count="1">
            <x v="17"/>
          </reference>
        </references>
      </pivotArea>
    </format>
    <format dxfId="64">
      <pivotArea collapsedLevelsAreSubtotals="1" fieldPosition="0">
        <references count="2">
          <reference field="3" count="1" selected="0">
            <x v="43"/>
          </reference>
          <reference field="4" count="1">
            <x v="37"/>
          </reference>
        </references>
      </pivotArea>
    </format>
    <format dxfId="63">
      <pivotArea collapsedLevelsAreSubtotals="1" fieldPosition="0">
        <references count="2">
          <reference field="3" count="1" selected="0">
            <x v="44"/>
          </reference>
          <reference field="4" count="1">
            <x v="14"/>
          </reference>
        </references>
      </pivotArea>
    </format>
    <format dxfId="62">
      <pivotArea collapsedLevelsAreSubtotals="1" fieldPosition="0">
        <references count="2">
          <reference field="3" count="1" selected="0">
            <x v="45"/>
          </reference>
          <reference field="4" count="1">
            <x v="16"/>
          </reference>
        </references>
      </pivotArea>
    </format>
    <format dxfId="61">
      <pivotArea collapsedLevelsAreSubtotals="1" fieldPosition="0">
        <references count="2">
          <reference field="3" count="1" selected="0">
            <x v="46"/>
          </reference>
          <reference field="4" count="1">
            <x v="38"/>
          </reference>
        </references>
      </pivotArea>
    </format>
    <format dxfId="60">
      <pivotArea collapsedLevelsAreSubtotals="1" fieldPosition="0">
        <references count="2">
          <reference field="3" count="1" selected="0">
            <x v="47"/>
          </reference>
          <reference field="4" count="1">
            <x v="61"/>
          </reference>
        </references>
      </pivotArea>
    </format>
    <format dxfId="59">
      <pivotArea collapsedLevelsAreSubtotals="1" fieldPosition="0">
        <references count="2">
          <reference field="3" count="1" selected="0">
            <x v="48"/>
          </reference>
          <reference field="4" count="1">
            <x v="1"/>
          </reference>
        </references>
      </pivotArea>
    </format>
    <format dxfId="58">
      <pivotArea collapsedLevelsAreSubtotals="1" fieldPosition="0">
        <references count="2">
          <reference field="3" count="1" selected="0">
            <x v="49"/>
          </reference>
          <reference field="4" count="1">
            <x v="63"/>
          </reference>
        </references>
      </pivotArea>
    </format>
    <format dxfId="57">
      <pivotArea collapsedLevelsAreSubtotals="1" fieldPosition="0">
        <references count="2">
          <reference field="3" count="1" selected="0">
            <x v="50"/>
          </reference>
          <reference field="4" count="1">
            <x v="75"/>
          </reference>
        </references>
      </pivotArea>
    </format>
    <format dxfId="56">
      <pivotArea collapsedLevelsAreSubtotals="1" fieldPosition="0">
        <references count="2">
          <reference field="3" count="1" selected="0">
            <x v="51"/>
          </reference>
          <reference field="4" count="1">
            <x v="95"/>
          </reference>
        </references>
      </pivotArea>
    </format>
    <format dxfId="55">
      <pivotArea collapsedLevelsAreSubtotals="1" fieldPosition="0">
        <references count="2">
          <reference field="3" count="1" selected="0">
            <x v="52"/>
          </reference>
          <reference field="4" count="1">
            <x v="101"/>
          </reference>
        </references>
      </pivotArea>
    </format>
    <format dxfId="54">
      <pivotArea collapsedLevelsAreSubtotals="1" fieldPosition="0">
        <references count="2">
          <reference field="3" count="1" selected="0">
            <x v="53"/>
          </reference>
          <reference field="4" count="1">
            <x v="52"/>
          </reference>
        </references>
      </pivotArea>
    </format>
    <format dxfId="53">
      <pivotArea collapsedLevelsAreSubtotals="1" fieldPosition="0">
        <references count="2">
          <reference field="3" count="1" selected="0">
            <x v="54"/>
          </reference>
          <reference field="4" count="1">
            <x v="98"/>
          </reference>
        </references>
      </pivotArea>
    </format>
    <format dxfId="52">
      <pivotArea collapsedLevelsAreSubtotals="1" fieldPosition="0">
        <references count="2">
          <reference field="3" count="1" selected="0">
            <x v="55"/>
          </reference>
          <reference field="4" count="1">
            <x v="60"/>
          </reference>
        </references>
      </pivotArea>
    </format>
    <format dxfId="51">
      <pivotArea collapsedLevelsAreSubtotals="1" fieldPosition="0">
        <references count="2">
          <reference field="3" count="1" selected="0">
            <x v="56"/>
          </reference>
          <reference field="4" count="1">
            <x v="66"/>
          </reference>
        </references>
      </pivotArea>
    </format>
    <format dxfId="50">
      <pivotArea collapsedLevelsAreSubtotals="1" fieldPosition="0">
        <references count="2">
          <reference field="3" count="1" selected="0">
            <x v="57"/>
          </reference>
          <reference field="4" count="1">
            <x v="69"/>
          </reference>
        </references>
      </pivotArea>
    </format>
    <format dxfId="49">
      <pivotArea collapsedLevelsAreSubtotals="1" fieldPosition="0">
        <references count="2">
          <reference field="3" count="1" selected="0">
            <x v="58"/>
          </reference>
          <reference field="4" count="1">
            <x v="31"/>
          </reference>
        </references>
      </pivotArea>
    </format>
    <format dxfId="48">
      <pivotArea collapsedLevelsAreSubtotals="1" fieldPosition="0">
        <references count="2">
          <reference field="3" count="1" selected="0">
            <x v="59"/>
          </reference>
          <reference field="4" count="1">
            <x v="21"/>
          </reference>
        </references>
      </pivotArea>
    </format>
    <format dxfId="47">
      <pivotArea collapsedLevelsAreSubtotals="1" fieldPosition="0">
        <references count="2">
          <reference field="3" count="1" selected="0">
            <x v="60"/>
          </reference>
          <reference field="4" count="1">
            <x v="9"/>
          </reference>
        </references>
      </pivotArea>
    </format>
    <format dxfId="46">
      <pivotArea collapsedLevelsAreSubtotals="1" fieldPosition="0">
        <references count="2">
          <reference field="3" count="1" selected="0">
            <x v="61"/>
          </reference>
          <reference field="4" count="1">
            <x v="45"/>
          </reference>
        </references>
      </pivotArea>
    </format>
    <format dxfId="45">
      <pivotArea collapsedLevelsAreSubtotals="1" fieldPosition="0">
        <references count="2">
          <reference field="3" count="1" selected="0">
            <x v="62"/>
          </reference>
          <reference field="4" count="1">
            <x v="4"/>
          </reference>
        </references>
      </pivotArea>
    </format>
    <format dxfId="44">
      <pivotArea collapsedLevelsAreSubtotals="1" fieldPosition="0">
        <references count="2">
          <reference field="3" count="1" selected="0">
            <x v="63"/>
          </reference>
          <reference field="4" count="1">
            <x v="89"/>
          </reference>
        </references>
      </pivotArea>
    </format>
    <format dxfId="43">
      <pivotArea collapsedLevelsAreSubtotals="1" fieldPosition="0">
        <references count="2">
          <reference field="3" count="1" selected="0">
            <x v="64"/>
          </reference>
          <reference field="4" count="1">
            <x v="46"/>
          </reference>
        </references>
      </pivotArea>
    </format>
    <format dxfId="42">
      <pivotArea collapsedLevelsAreSubtotals="1" fieldPosition="0">
        <references count="2">
          <reference field="3" count="1" selected="0">
            <x v="65"/>
          </reference>
          <reference field="4" count="1">
            <x v="13"/>
          </reference>
        </references>
      </pivotArea>
    </format>
    <format dxfId="41">
      <pivotArea collapsedLevelsAreSubtotals="1" fieldPosition="0">
        <references count="2">
          <reference field="3" count="1" selected="0">
            <x v="66"/>
          </reference>
          <reference field="4" count="1">
            <x v="64"/>
          </reference>
        </references>
      </pivotArea>
    </format>
    <format dxfId="40">
      <pivotArea collapsedLevelsAreSubtotals="1" fieldPosition="0">
        <references count="2">
          <reference field="3" count="1" selected="0">
            <x v="67"/>
          </reference>
          <reference field="4" count="1">
            <x v="80"/>
          </reference>
        </references>
      </pivotArea>
    </format>
    <format dxfId="39">
      <pivotArea collapsedLevelsAreSubtotals="1" fieldPosition="0">
        <references count="2">
          <reference field="3" count="1" selected="0">
            <x v="68"/>
          </reference>
          <reference field="4" count="1">
            <x v="11"/>
          </reference>
        </references>
      </pivotArea>
    </format>
    <format dxfId="38">
      <pivotArea collapsedLevelsAreSubtotals="1" fieldPosition="0">
        <references count="2">
          <reference field="3" count="1" selected="0">
            <x v="69"/>
          </reference>
          <reference field="4" count="1">
            <x v="105"/>
          </reference>
        </references>
      </pivotArea>
    </format>
    <format dxfId="37">
      <pivotArea collapsedLevelsAreSubtotals="1" fieldPosition="0">
        <references count="2">
          <reference field="3" count="1" selected="0">
            <x v="70"/>
          </reference>
          <reference field="4" count="1">
            <x v="106"/>
          </reference>
        </references>
      </pivotArea>
    </format>
    <format dxfId="36">
      <pivotArea collapsedLevelsAreSubtotals="1" fieldPosition="0">
        <references count="2">
          <reference field="3" count="1" selected="0">
            <x v="71"/>
          </reference>
          <reference field="4" count="1">
            <x v="30"/>
          </reference>
        </references>
      </pivotArea>
    </format>
    <format dxfId="35">
      <pivotArea collapsedLevelsAreSubtotals="1" fieldPosition="0">
        <references count="2">
          <reference field="3" count="1" selected="0">
            <x v="72"/>
          </reference>
          <reference field="4" count="1">
            <x v="0"/>
          </reference>
        </references>
      </pivotArea>
    </format>
    <format dxfId="34">
      <pivotArea collapsedLevelsAreSubtotals="1" fieldPosition="0">
        <references count="2">
          <reference field="3" count="1" selected="0">
            <x v="73"/>
          </reference>
          <reference field="4" count="1">
            <x v="72"/>
          </reference>
        </references>
      </pivotArea>
    </format>
    <format dxfId="33">
      <pivotArea collapsedLevelsAreSubtotals="1" fieldPosition="0">
        <references count="2">
          <reference field="3" count="1" selected="0">
            <x v="74"/>
          </reference>
          <reference field="4" count="1">
            <x v="42"/>
          </reference>
        </references>
      </pivotArea>
    </format>
    <format dxfId="32">
      <pivotArea collapsedLevelsAreSubtotals="1" fieldPosition="0">
        <references count="2">
          <reference field="3" count="1" selected="0">
            <x v="75"/>
          </reference>
          <reference field="4" count="1">
            <x v="78"/>
          </reference>
        </references>
      </pivotArea>
    </format>
    <format dxfId="31">
      <pivotArea collapsedLevelsAreSubtotals="1" fieldPosition="0">
        <references count="2">
          <reference field="3" count="1" selected="0">
            <x v="76"/>
          </reference>
          <reference field="4" count="1">
            <x v="25"/>
          </reference>
        </references>
      </pivotArea>
    </format>
    <format dxfId="30">
      <pivotArea collapsedLevelsAreSubtotals="1" fieldPosition="0">
        <references count="2">
          <reference field="3" count="1" selected="0">
            <x v="77"/>
          </reference>
          <reference field="4" count="1">
            <x v="57"/>
          </reference>
        </references>
      </pivotArea>
    </format>
    <format dxfId="29">
      <pivotArea collapsedLevelsAreSubtotals="1" fieldPosition="0">
        <references count="2">
          <reference field="3" count="1" selected="0">
            <x v="78"/>
          </reference>
          <reference field="4" count="1">
            <x v="10"/>
          </reference>
        </references>
      </pivotArea>
    </format>
    <format dxfId="28">
      <pivotArea collapsedLevelsAreSubtotals="1" fieldPosition="0">
        <references count="2">
          <reference field="3" count="1" selected="0">
            <x v="79"/>
          </reference>
          <reference field="4" count="1">
            <x v="19"/>
          </reference>
        </references>
      </pivotArea>
    </format>
    <format dxfId="27">
      <pivotArea collapsedLevelsAreSubtotals="1" fieldPosition="0">
        <references count="2">
          <reference field="3" count="1" selected="0">
            <x v="80"/>
          </reference>
          <reference field="4" count="1">
            <x v="43"/>
          </reference>
        </references>
      </pivotArea>
    </format>
    <format dxfId="26">
      <pivotArea collapsedLevelsAreSubtotals="1" fieldPosition="0">
        <references count="2">
          <reference field="3" count="1" selected="0">
            <x v="81"/>
          </reference>
          <reference field="4" count="1">
            <x v="39"/>
          </reference>
        </references>
      </pivotArea>
    </format>
    <format dxfId="25">
      <pivotArea collapsedLevelsAreSubtotals="1" fieldPosition="0">
        <references count="2">
          <reference field="3" count="1" selected="0">
            <x v="82"/>
          </reference>
          <reference field="4" count="1">
            <x v="73"/>
          </reference>
        </references>
      </pivotArea>
    </format>
    <format dxfId="24">
      <pivotArea collapsedLevelsAreSubtotals="1" fieldPosition="0">
        <references count="2">
          <reference field="3" count="1" selected="0">
            <x v="83"/>
          </reference>
          <reference field="4" count="1">
            <x v="58"/>
          </reference>
        </references>
      </pivotArea>
    </format>
    <format dxfId="23">
      <pivotArea collapsedLevelsAreSubtotals="1" fieldPosition="0">
        <references count="2">
          <reference field="3" count="1" selected="0">
            <x v="84"/>
          </reference>
          <reference field="4" count="1">
            <x v="76"/>
          </reference>
        </references>
      </pivotArea>
    </format>
    <format dxfId="22">
      <pivotArea collapsedLevelsAreSubtotals="1" fieldPosition="0">
        <references count="2">
          <reference field="3" count="1" selected="0">
            <x v="85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2">
          <reference field="3" count="1" selected="0">
            <x v="86"/>
          </reference>
          <reference field="4" count="1">
            <x v="22"/>
          </reference>
        </references>
      </pivotArea>
    </format>
    <format dxfId="20">
      <pivotArea collapsedLevelsAreSubtotals="1" fieldPosition="0">
        <references count="2">
          <reference field="3" count="1" selected="0">
            <x v="87"/>
          </reference>
          <reference field="4" count="1">
            <x v="51"/>
          </reference>
        </references>
      </pivotArea>
    </format>
    <format dxfId="19">
      <pivotArea collapsedLevelsAreSubtotals="1" fieldPosition="0">
        <references count="2">
          <reference field="3" count="1" selected="0">
            <x v="88"/>
          </reference>
          <reference field="4" count="1">
            <x v="88"/>
          </reference>
        </references>
      </pivotArea>
    </format>
    <format dxfId="18">
      <pivotArea collapsedLevelsAreSubtotals="1" fieldPosition="0">
        <references count="2">
          <reference field="3" count="1" selected="0">
            <x v="89"/>
          </reference>
          <reference field="4" count="1">
            <x v="48"/>
          </reference>
        </references>
      </pivotArea>
    </format>
    <format dxfId="17">
      <pivotArea collapsedLevelsAreSubtotals="1" fieldPosition="0">
        <references count="2">
          <reference field="3" count="1" selected="0">
            <x v="90"/>
          </reference>
          <reference field="4" count="1">
            <x v="67"/>
          </reference>
        </references>
      </pivotArea>
    </format>
    <format dxfId="16">
      <pivotArea collapsedLevelsAreSubtotals="1" fieldPosition="0">
        <references count="2">
          <reference field="3" count="1" selected="0">
            <x v="91"/>
          </reference>
          <reference field="4" count="1">
            <x v="36"/>
          </reference>
        </references>
      </pivotArea>
    </format>
    <format dxfId="15">
      <pivotArea collapsedLevelsAreSubtotals="1" fieldPosition="0">
        <references count="2">
          <reference field="3" count="1" selected="0">
            <x v="92"/>
          </reference>
          <reference field="4" count="1">
            <x v="91"/>
          </reference>
        </references>
      </pivotArea>
    </format>
    <format dxfId="14">
      <pivotArea collapsedLevelsAreSubtotals="1" fieldPosition="0">
        <references count="2">
          <reference field="3" count="1" selected="0">
            <x v="93"/>
          </reference>
          <reference field="4" count="1">
            <x v="93"/>
          </reference>
        </references>
      </pivotArea>
    </format>
    <format dxfId="13">
      <pivotArea collapsedLevelsAreSubtotals="1" fieldPosition="0">
        <references count="2">
          <reference field="3" count="1" selected="0">
            <x v="94"/>
          </reference>
          <reference field="4" count="1">
            <x v="83"/>
          </reference>
        </references>
      </pivotArea>
    </format>
    <format dxfId="12">
      <pivotArea collapsedLevelsAreSubtotals="1" fieldPosition="0">
        <references count="2">
          <reference field="3" count="1" selected="0">
            <x v="95"/>
          </reference>
          <reference field="4" count="1">
            <x v="8"/>
          </reference>
        </references>
      </pivotArea>
    </format>
    <format dxfId="11">
      <pivotArea collapsedLevelsAreSubtotals="1" fieldPosition="0">
        <references count="2">
          <reference field="3" count="1" selected="0">
            <x v="96"/>
          </reference>
          <reference field="4" count="1">
            <x v="26"/>
          </reference>
        </references>
      </pivotArea>
    </format>
    <format dxfId="10">
      <pivotArea collapsedLevelsAreSubtotals="1" fieldPosition="0">
        <references count="2">
          <reference field="3" count="1" selected="0">
            <x v="97"/>
          </reference>
          <reference field="4" count="1">
            <x v="55"/>
          </reference>
        </references>
      </pivotArea>
    </format>
    <format dxfId="9">
      <pivotArea collapsedLevelsAreSubtotals="1" fieldPosition="0">
        <references count="2">
          <reference field="3" count="1" selected="0">
            <x v="98"/>
          </reference>
          <reference field="4" count="1">
            <x v="23"/>
          </reference>
        </references>
      </pivotArea>
    </format>
    <format dxfId="8">
      <pivotArea collapsedLevelsAreSubtotals="1" fieldPosition="0">
        <references count="2">
          <reference field="3" count="1" selected="0">
            <x v="99"/>
          </reference>
          <reference field="4" count="1">
            <x v="40"/>
          </reference>
        </references>
      </pivotArea>
    </format>
    <format dxfId="7">
      <pivotArea collapsedLevelsAreSubtotals="1" fieldPosition="0">
        <references count="2">
          <reference field="3" count="1" selected="0">
            <x v="100"/>
          </reference>
          <reference field="4" count="1">
            <x v="107"/>
          </reference>
        </references>
      </pivotArea>
    </format>
    <format dxfId="6">
      <pivotArea collapsedLevelsAreSubtotals="1" fieldPosition="0">
        <references count="2">
          <reference field="3" count="1" selected="0">
            <x v="101"/>
          </reference>
          <reference field="4" count="1">
            <x v="97"/>
          </reference>
        </references>
      </pivotArea>
    </format>
    <format dxfId="5">
      <pivotArea collapsedLevelsAreSubtotals="1" fieldPosition="0">
        <references count="2">
          <reference field="3" count="1" selected="0">
            <x v="102"/>
          </reference>
          <reference field="4" count="1">
            <x v="92"/>
          </reference>
        </references>
      </pivotArea>
    </format>
    <format dxfId="4">
      <pivotArea collapsedLevelsAreSubtotals="1" fieldPosition="0">
        <references count="2">
          <reference field="3" count="1" selected="0">
            <x v="103"/>
          </reference>
          <reference field="4" count="1">
            <x v="70"/>
          </reference>
        </references>
      </pivotArea>
    </format>
    <format dxfId="3">
      <pivotArea collapsedLevelsAreSubtotals="1" fieldPosition="0">
        <references count="2">
          <reference field="3" count="1" selected="0">
            <x v="104"/>
          </reference>
          <reference field="4" count="1">
            <x v="47"/>
          </reference>
        </references>
      </pivotArea>
    </format>
    <format dxfId="2">
      <pivotArea collapsedLevelsAreSubtotals="1" fieldPosition="0">
        <references count="2">
          <reference field="3" count="1" selected="0">
            <x v="105"/>
          </reference>
          <reference field="4" count="1">
            <x v="47"/>
          </reference>
        </references>
      </pivotArea>
    </format>
    <format dxfId="1">
      <pivotArea collapsedLevelsAreSubtotals="1" fieldPosition="0">
        <references count="2">
          <reference field="3" count="1" selected="0">
            <x v="106"/>
          </reference>
          <reference field="4" count="1">
            <x v="65"/>
          </reference>
        </references>
      </pivotArea>
    </format>
    <format dxfId="0">
      <pivotArea collapsedLevelsAreSubtotals="1" fieldPosition="0">
        <references count="2">
          <reference field="3" count="1" selected="0">
            <x v="108"/>
          </reference>
          <reference field="4" count="1">
            <x v="10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BDE9-82C7-4178-9B5E-1B7A8A79C3EF}">
  <dimension ref="A3:J226"/>
  <sheetViews>
    <sheetView tabSelected="1" workbookViewId="0"/>
  </sheetViews>
  <sheetFormatPr defaultRowHeight="14.4"/>
  <cols>
    <col min="1" max="1" width="18.88671875" bestFit="1" customWidth="1"/>
    <col min="2" max="2" width="34.88671875" bestFit="1" customWidth="1"/>
    <col min="3" max="3" width="14.33203125" customWidth="1"/>
    <col min="4" max="4" width="14.44140625" customWidth="1"/>
    <col min="5" max="5" width="9.44140625" customWidth="1"/>
    <col min="6" max="6" width="12.6640625" customWidth="1"/>
    <col min="7" max="7" width="12" bestFit="1" customWidth="1"/>
    <col min="8" max="8" width="12.88671875" bestFit="1" customWidth="1"/>
    <col min="9" max="9" width="12.5546875" bestFit="1" customWidth="1"/>
    <col min="10" max="10" width="10.6640625" bestFit="1" customWidth="1"/>
    <col min="11" max="11" width="11.5546875" bestFit="1" customWidth="1"/>
    <col min="14" max="14" width="16.6640625" bestFit="1" customWidth="1"/>
    <col min="15" max="15" width="34.88671875" bestFit="1" customWidth="1"/>
    <col min="16" max="16" width="19.5546875" bestFit="1" customWidth="1"/>
    <col min="17" max="17" width="17.88671875" bestFit="1" customWidth="1"/>
    <col min="18" max="18" width="15.33203125" bestFit="1" customWidth="1"/>
    <col min="19" max="19" width="19" bestFit="1" customWidth="1"/>
    <col min="20" max="20" width="18.6640625" customWidth="1"/>
    <col min="21" max="21" width="12" bestFit="1" customWidth="1"/>
    <col min="22" max="22" width="13.6640625" bestFit="1" customWidth="1"/>
  </cols>
  <sheetData>
    <row r="3" spans="1:8">
      <c r="A3" s="91" t="s">
        <v>768</v>
      </c>
      <c r="B3" s="91" t="s">
        <v>4</v>
      </c>
      <c r="C3" t="s">
        <v>770</v>
      </c>
      <c r="D3" t="s">
        <v>771</v>
      </c>
      <c r="E3" t="s">
        <v>772</v>
      </c>
      <c r="F3" t="s">
        <v>775</v>
      </c>
      <c r="G3" t="s">
        <v>773</v>
      </c>
      <c r="H3" t="s">
        <v>774</v>
      </c>
    </row>
    <row r="4" spans="1:8">
      <c r="A4" s="92" t="s">
        <v>42</v>
      </c>
      <c r="B4" s="92" t="s">
        <v>43</v>
      </c>
      <c r="C4" s="96">
        <v>243536.87500000003</v>
      </c>
      <c r="D4" s="96">
        <v>12176.84375</v>
      </c>
      <c r="E4" s="96">
        <v>43836.637500000004</v>
      </c>
      <c r="F4" s="96">
        <v>275196.66875000001</v>
      </c>
      <c r="G4" s="96">
        <v>74885.11</v>
      </c>
      <c r="H4" s="96">
        <v>200311.55875</v>
      </c>
    </row>
    <row r="5" spans="1:8">
      <c r="A5" s="92" t="s">
        <v>521</v>
      </c>
      <c r="B5" s="92" t="s">
        <v>522</v>
      </c>
      <c r="C5" s="96">
        <v>46632.800000000003</v>
      </c>
      <c r="D5" s="96">
        <v>2331.64</v>
      </c>
      <c r="E5" s="96"/>
      <c r="F5" s="96">
        <v>44301.16</v>
      </c>
      <c r="G5" s="96"/>
      <c r="H5" s="96">
        <v>44301.16</v>
      </c>
    </row>
    <row r="6" spans="1:8">
      <c r="A6" s="92" t="s">
        <v>327</v>
      </c>
      <c r="B6" s="92" t="s">
        <v>328</v>
      </c>
      <c r="C6" s="96">
        <v>24546.75</v>
      </c>
      <c r="D6" s="96">
        <v>1227.3375000000001</v>
      </c>
      <c r="E6" s="96">
        <v>4418.415</v>
      </c>
      <c r="F6" s="96">
        <v>27737.827499999999</v>
      </c>
      <c r="G6" s="96"/>
      <c r="H6" s="96">
        <v>27737.827499999999</v>
      </c>
    </row>
    <row r="7" spans="1:8">
      <c r="A7" s="92" t="s">
        <v>278</v>
      </c>
      <c r="B7" s="92" t="s">
        <v>279</v>
      </c>
      <c r="C7" s="96">
        <v>394526.1</v>
      </c>
      <c r="D7" s="96">
        <v>19726.305000000004</v>
      </c>
      <c r="E7" s="96">
        <v>71014.698000000004</v>
      </c>
      <c r="F7" s="96">
        <v>445814.49300000002</v>
      </c>
      <c r="G7" s="96"/>
      <c r="H7" s="96">
        <v>445814.49300000002</v>
      </c>
    </row>
    <row r="8" spans="1:8">
      <c r="A8" s="92" t="s">
        <v>140</v>
      </c>
      <c r="B8" s="92" t="s">
        <v>141</v>
      </c>
      <c r="C8" s="96">
        <v>0</v>
      </c>
      <c r="D8" s="96">
        <v>0</v>
      </c>
      <c r="E8" s="96"/>
      <c r="F8" s="96">
        <v>0</v>
      </c>
      <c r="G8" s="96"/>
      <c r="H8" s="96">
        <v>0</v>
      </c>
    </row>
    <row r="9" spans="1:8">
      <c r="A9" s="92" t="s">
        <v>321</v>
      </c>
      <c r="B9" s="92" t="s">
        <v>322</v>
      </c>
      <c r="C9" s="96">
        <v>42107.310000000005</v>
      </c>
      <c r="D9" s="96">
        <v>2105.3655000000003</v>
      </c>
      <c r="E9" s="96"/>
      <c r="F9" s="96">
        <v>40001.944500000005</v>
      </c>
      <c r="G9" s="96"/>
      <c r="H9" s="96">
        <v>40001.944500000005</v>
      </c>
    </row>
    <row r="10" spans="1:8">
      <c r="A10" s="92" t="s">
        <v>304</v>
      </c>
      <c r="B10" s="92" t="s">
        <v>305</v>
      </c>
      <c r="C10" s="96">
        <v>11925</v>
      </c>
      <c r="D10" s="96">
        <v>596.25</v>
      </c>
      <c r="E10" s="96"/>
      <c r="F10" s="96">
        <v>11328.75</v>
      </c>
      <c r="G10" s="96"/>
      <c r="H10" s="96">
        <v>11328.75</v>
      </c>
    </row>
    <row r="11" spans="1:8">
      <c r="A11" s="92" t="s">
        <v>335</v>
      </c>
      <c r="B11" s="92" t="s">
        <v>336</v>
      </c>
      <c r="C11" s="96">
        <v>35200.959999999999</v>
      </c>
      <c r="D11" s="96">
        <v>1760.048</v>
      </c>
      <c r="E11" s="96"/>
      <c r="F11" s="96">
        <v>33440.911999999997</v>
      </c>
      <c r="G11" s="96"/>
      <c r="H11" s="96">
        <v>33440.911999999997</v>
      </c>
    </row>
    <row r="12" spans="1:8">
      <c r="A12" s="92" t="s">
        <v>268</v>
      </c>
      <c r="B12" s="92" t="s">
        <v>269</v>
      </c>
      <c r="C12" s="96">
        <v>185135.95500000002</v>
      </c>
      <c r="D12" s="96">
        <v>9256.7977500000015</v>
      </c>
      <c r="E12" s="96"/>
      <c r="F12" s="96">
        <v>175879.15725000002</v>
      </c>
      <c r="G12" s="96"/>
      <c r="H12" s="96">
        <v>175879.15725000002</v>
      </c>
    </row>
    <row r="13" spans="1:8">
      <c r="A13" s="92" t="s">
        <v>301</v>
      </c>
      <c r="B13" s="92" t="s">
        <v>302</v>
      </c>
      <c r="C13" s="96">
        <v>95287.41</v>
      </c>
      <c r="D13" s="96">
        <v>4764.3705</v>
      </c>
      <c r="E13" s="96"/>
      <c r="F13" s="96">
        <v>90523.039499999999</v>
      </c>
      <c r="G13" s="96"/>
      <c r="H13" s="96">
        <v>90523.039499999999</v>
      </c>
    </row>
    <row r="14" spans="1:8">
      <c r="A14" s="92" t="s">
        <v>284</v>
      </c>
      <c r="B14" s="92" t="s">
        <v>285</v>
      </c>
      <c r="C14" s="96">
        <v>119562.1525</v>
      </c>
      <c r="D14" s="96">
        <v>5978.1076250000006</v>
      </c>
      <c r="E14" s="96"/>
      <c r="F14" s="96">
        <v>113584.04487500001</v>
      </c>
      <c r="G14" s="96"/>
      <c r="H14" s="96">
        <v>113584.04487500001</v>
      </c>
    </row>
    <row r="15" spans="1:8">
      <c r="A15" s="92" t="s">
        <v>292</v>
      </c>
      <c r="B15" s="92" t="s">
        <v>293</v>
      </c>
      <c r="C15" s="96">
        <v>143725.34</v>
      </c>
      <c r="D15" s="96">
        <v>7186.2670000000007</v>
      </c>
      <c r="E15" s="96"/>
      <c r="F15" s="96">
        <v>136539.073</v>
      </c>
      <c r="G15" s="96"/>
      <c r="H15" s="96">
        <v>136539.073</v>
      </c>
    </row>
    <row r="16" spans="1:8">
      <c r="A16" s="92" t="s">
        <v>307</v>
      </c>
      <c r="B16" s="92" t="s">
        <v>308</v>
      </c>
      <c r="C16" s="96">
        <v>56565.61</v>
      </c>
      <c r="D16" s="96">
        <v>2828.2804999999998</v>
      </c>
      <c r="E16" s="96"/>
      <c r="F16" s="96">
        <v>53737.3295</v>
      </c>
      <c r="G16" s="96"/>
      <c r="H16" s="96">
        <v>53737.3295</v>
      </c>
    </row>
    <row r="17" spans="1:8">
      <c r="A17" s="92" t="s">
        <v>554</v>
      </c>
      <c r="B17" s="92" t="s">
        <v>555</v>
      </c>
      <c r="C17" s="96">
        <v>59885.019</v>
      </c>
      <c r="D17" s="96">
        <v>2994.2509500000001</v>
      </c>
      <c r="E17" s="96"/>
      <c r="F17" s="96">
        <v>56890.768049999999</v>
      </c>
      <c r="G17" s="96"/>
      <c r="H17" s="96">
        <v>56890.768049999999</v>
      </c>
    </row>
    <row r="18" spans="1:8">
      <c r="A18" s="92" t="s">
        <v>684</v>
      </c>
      <c r="B18" s="92" t="s">
        <v>685</v>
      </c>
      <c r="C18" s="96">
        <v>14700</v>
      </c>
      <c r="D18" s="96">
        <v>735</v>
      </c>
      <c r="E18" s="96"/>
      <c r="F18" s="96">
        <v>13965</v>
      </c>
      <c r="G18" s="96"/>
      <c r="H18" s="96">
        <v>13965</v>
      </c>
    </row>
    <row r="19" spans="1:8">
      <c r="A19" s="92" t="s">
        <v>593</v>
      </c>
      <c r="B19" s="92" t="s">
        <v>594</v>
      </c>
      <c r="C19" s="96">
        <v>25404.175000000003</v>
      </c>
      <c r="D19" s="96">
        <v>1270.2087500000002</v>
      </c>
      <c r="E19" s="96"/>
      <c r="F19" s="96">
        <v>24133.966250000001</v>
      </c>
      <c r="G19" s="96"/>
      <c r="H19" s="96">
        <v>24133.966250000001</v>
      </c>
    </row>
    <row r="20" spans="1:8">
      <c r="A20" s="92" t="s">
        <v>281</v>
      </c>
      <c r="B20" s="92" t="s">
        <v>282</v>
      </c>
      <c r="C20" s="96">
        <v>4375</v>
      </c>
      <c r="D20" s="96">
        <v>218.75</v>
      </c>
      <c r="E20" s="96"/>
      <c r="F20" s="96">
        <v>4156.25</v>
      </c>
      <c r="G20" s="96"/>
      <c r="H20" s="96">
        <v>4156.25</v>
      </c>
    </row>
    <row r="21" spans="1:8">
      <c r="A21" s="92" t="s">
        <v>744</v>
      </c>
      <c r="B21" s="92" t="s">
        <v>745</v>
      </c>
      <c r="C21" s="96">
        <v>36586.74</v>
      </c>
      <c r="D21" s="96">
        <v>1829.337</v>
      </c>
      <c r="E21" s="96"/>
      <c r="F21" s="96">
        <v>34757.402999999998</v>
      </c>
      <c r="G21" s="96"/>
      <c r="H21" s="96">
        <v>34757.402999999998</v>
      </c>
    </row>
    <row r="22" spans="1:8">
      <c r="A22" s="92" t="s">
        <v>122</v>
      </c>
      <c r="B22" s="92" t="s">
        <v>123</v>
      </c>
      <c r="C22" s="96">
        <v>11407.65</v>
      </c>
      <c r="D22" s="96">
        <v>570.38250000000005</v>
      </c>
      <c r="E22" s="96"/>
      <c r="F22" s="96">
        <v>10837.2675</v>
      </c>
      <c r="G22" s="96"/>
      <c r="H22" s="96">
        <v>10837.2675</v>
      </c>
    </row>
    <row r="23" spans="1:8">
      <c r="A23" s="92" t="s">
        <v>538</v>
      </c>
      <c r="B23" s="92" t="s">
        <v>539</v>
      </c>
      <c r="C23" s="96">
        <v>163684.65</v>
      </c>
      <c r="D23" s="96">
        <v>8184.2325000000001</v>
      </c>
      <c r="E23" s="96"/>
      <c r="F23" s="96">
        <v>155500.41749999998</v>
      </c>
      <c r="G23" s="96"/>
      <c r="H23" s="96">
        <v>155500.41749999998</v>
      </c>
    </row>
    <row r="24" spans="1:8">
      <c r="A24" s="92" t="s">
        <v>507</v>
      </c>
      <c r="B24" s="92" t="s">
        <v>508</v>
      </c>
      <c r="C24" s="96">
        <v>475254.09750000003</v>
      </c>
      <c r="D24" s="96">
        <v>23762.704874999996</v>
      </c>
      <c r="E24" s="96"/>
      <c r="F24" s="96">
        <v>451491.39262499998</v>
      </c>
      <c r="G24" s="96"/>
      <c r="H24" s="96">
        <v>451491.39262499998</v>
      </c>
    </row>
    <row r="25" spans="1:8">
      <c r="A25" s="92" t="s">
        <v>695</v>
      </c>
      <c r="B25" s="92" t="s">
        <v>696</v>
      </c>
      <c r="C25" s="96">
        <v>3200</v>
      </c>
      <c r="D25" s="96">
        <v>160</v>
      </c>
      <c r="E25" s="96"/>
      <c r="F25" s="96">
        <v>3040</v>
      </c>
      <c r="G25" s="96"/>
      <c r="H25" s="96">
        <v>3040</v>
      </c>
    </row>
    <row r="26" spans="1:8">
      <c r="A26" s="92" t="s">
        <v>100</v>
      </c>
      <c r="B26" s="92" t="s">
        <v>101</v>
      </c>
      <c r="C26" s="96">
        <v>116112.5</v>
      </c>
      <c r="D26" s="96">
        <v>5805.625</v>
      </c>
      <c r="E26" s="96"/>
      <c r="F26" s="96">
        <v>110306.875</v>
      </c>
      <c r="G26" s="96"/>
      <c r="H26" s="96">
        <v>110306.875</v>
      </c>
    </row>
    <row r="27" spans="1:8">
      <c r="A27" s="92" t="s">
        <v>527</v>
      </c>
      <c r="B27" s="92" t="s">
        <v>528</v>
      </c>
      <c r="C27" s="96">
        <v>206410.96000000002</v>
      </c>
      <c r="D27" s="96">
        <v>10320.548000000001</v>
      </c>
      <c r="E27" s="96"/>
      <c r="F27" s="96">
        <v>196090.41200000001</v>
      </c>
      <c r="G27" s="96"/>
      <c r="H27" s="96">
        <v>196090.41200000001</v>
      </c>
    </row>
    <row r="28" spans="1:8">
      <c r="A28" s="92" t="s">
        <v>108</v>
      </c>
      <c r="B28" s="92" t="s">
        <v>109</v>
      </c>
      <c r="C28" s="96">
        <v>105337.1</v>
      </c>
      <c r="D28" s="96">
        <v>5266.8550000000005</v>
      </c>
      <c r="E28" s="96"/>
      <c r="F28" s="96">
        <v>100070.245</v>
      </c>
      <c r="G28" s="96"/>
      <c r="H28" s="96">
        <v>100070.245</v>
      </c>
    </row>
    <row r="29" spans="1:8">
      <c r="A29" s="92" t="s">
        <v>228</v>
      </c>
      <c r="B29" s="92" t="s">
        <v>229</v>
      </c>
      <c r="C29" s="96">
        <v>0</v>
      </c>
      <c r="D29" s="96">
        <v>0</v>
      </c>
      <c r="E29" s="96"/>
      <c r="F29" s="96">
        <v>0</v>
      </c>
      <c r="G29" s="96"/>
      <c r="H29" s="96">
        <v>0</v>
      </c>
    </row>
    <row r="30" spans="1:8">
      <c r="A30" s="92" t="s">
        <v>557</v>
      </c>
      <c r="B30" s="92" t="s">
        <v>558</v>
      </c>
      <c r="C30" s="96">
        <v>129318.62849999999</v>
      </c>
      <c r="D30" s="96">
        <v>6465.9314250000007</v>
      </c>
      <c r="E30" s="96"/>
      <c r="F30" s="96">
        <v>122852.697075</v>
      </c>
      <c r="G30" s="96"/>
      <c r="H30" s="96">
        <v>122852.697075</v>
      </c>
    </row>
    <row r="31" spans="1:8">
      <c r="A31" s="92" t="s">
        <v>596</v>
      </c>
      <c r="B31" s="92" t="s">
        <v>597</v>
      </c>
      <c r="C31" s="96">
        <v>14600</v>
      </c>
      <c r="D31" s="96">
        <v>730</v>
      </c>
      <c r="E31" s="96"/>
      <c r="F31" s="96">
        <v>13870</v>
      </c>
      <c r="G31" s="96"/>
      <c r="H31" s="96">
        <v>13870</v>
      </c>
    </row>
    <row r="32" spans="1:8">
      <c r="A32" s="92" t="s">
        <v>134</v>
      </c>
      <c r="B32" s="92" t="s">
        <v>135</v>
      </c>
      <c r="C32" s="96">
        <v>12357.119999999999</v>
      </c>
      <c r="D32" s="96">
        <v>617.85599999999999</v>
      </c>
      <c r="E32" s="96"/>
      <c r="F32" s="96">
        <v>11739.263999999999</v>
      </c>
      <c r="G32" s="96"/>
      <c r="H32" s="96">
        <v>11739.263999999999</v>
      </c>
    </row>
    <row r="33" spans="1:8">
      <c r="A33" s="92" t="s">
        <v>50</v>
      </c>
      <c r="B33" s="92" t="s">
        <v>51</v>
      </c>
      <c r="C33" s="96">
        <v>13494.75</v>
      </c>
      <c r="D33" s="96">
        <v>674.73749999999995</v>
      </c>
      <c r="E33" s="96"/>
      <c r="F33" s="96">
        <v>12820.012500000001</v>
      </c>
      <c r="G33" s="96"/>
      <c r="H33" s="96">
        <v>12820.012500000001</v>
      </c>
    </row>
    <row r="34" spans="1:8">
      <c r="A34" s="92" t="s">
        <v>546</v>
      </c>
      <c r="B34" s="92" t="s">
        <v>547</v>
      </c>
      <c r="C34" s="96">
        <v>156114.31</v>
      </c>
      <c r="D34" s="96">
        <v>7805.7155000000002</v>
      </c>
      <c r="E34" s="96"/>
      <c r="F34" s="96">
        <v>148308.59450000001</v>
      </c>
      <c r="G34" s="96"/>
      <c r="H34" s="96">
        <v>148308.59450000001</v>
      </c>
    </row>
    <row r="35" spans="1:8">
      <c r="A35" s="92" t="s">
        <v>119</v>
      </c>
      <c r="B35" s="92" t="s">
        <v>120</v>
      </c>
      <c r="C35" s="96">
        <v>5859.9800000000005</v>
      </c>
      <c r="D35" s="96">
        <v>292.99900000000002</v>
      </c>
      <c r="E35" s="96"/>
      <c r="F35" s="96">
        <v>5566.9810000000007</v>
      </c>
      <c r="G35" s="96"/>
      <c r="H35" s="96">
        <v>5566.9810000000007</v>
      </c>
    </row>
    <row r="36" spans="1:8">
      <c r="A36" s="92" t="s">
        <v>250</v>
      </c>
      <c r="B36" s="92" t="s">
        <v>251</v>
      </c>
      <c r="C36" s="96">
        <v>16986.93</v>
      </c>
      <c r="D36" s="96">
        <v>849.34650000000011</v>
      </c>
      <c r="E36" s="96"/>
      <c r="F36" s="96">
        <v>16137.583500000001</v>
      </c>
      <c r="G36" s="96"/>
      <c r="H36" s="96">
        <v>16137.583500000001</v>
      </c>
    </row>
    <row r="37" spans="1:8">
      <c r="A37" s="92" t="s">
        <v>189</v>
      </c>
      <c r="B37" s="92" t="s">
        <v>190</v>
      </c>
      <c r="C37" s="96">
        <v>4076.14</v>
      </c>
      <c r="D37" s="96">
        <v>203.80700000000002</v>
      </c>
      <c r="E37" s="96"/>
      <c r="F37" s="96">
        <v>3872.3329999999996</v>
      </c>
      <c r="G37" s="96"/>
      <c r="H37" s="96">
        <v>3872.3329999999996</v>
      </c>
    </row>
    <row r="38" spans="1:8">
      <c r="A38" s="92" t="s">
        <v>173</v>
      </c>
      <c r="B38" s="92" t="s">
        <v>174</v>
      </c>
      <c r="C38" s="96">
        <v>106230.39</v>
      </c>
      <c r="D38" s="96">
        <v>5311.5194999999994</v>
      </c>
      <c r="E38" s="96"/>
      <c r="F38" s="96">
        <v>100918.8705</v>
      </c>
      <c r="G38" s="96"/>
      <c r="H38" s="96">
        <v>100918.8705</v>
      </c>
    </row>
    <row r="39" spans="1:8">
      <c r="A39" s="92" t="s">
        <v>64</v>
      </c>
      <c r="B39" s="92" t="s">
        <v>65</v>
      </c>
      <c r="C39" s="96">
        <v>23621.45</v>
      </c>
      <c r="D39" s="96">
        <v>1181.0725</v>
      </c>
      <c r="E39" s="96"/>
      <c r="F39" s="96">
        <v>22440.377500000002</v>
      </c>
      <c r="G39" s="96"/>
      <c r="H39" s="96">
        <v>22440.377500000002</v>
      </c>
    </row>
    <row r="40" spans="1:8">
      <c r="A40" s="92" t="s">
        <v>78</v>
      </c>
      <c r="B40" s="92" t="s">
        <v>79</v>
      </c>
      <c r="C40" s="96">
        <v>38900.75</v>
      </c>
      <c r="D40" s="96">
        <v>1945.0375000000001</v>
      </c>
      <c r="E40" s="96"/>
      <c r="F40" s="96">
        <v>36955.712500000001</v>
      </c>
      <c r="G40" s="96"/>
      <c r="H40" s="96">
        <v>36955.712500000001</v>
      </c>
    </row>
    <row r="41" spans="1:8">
      <c r="A41" s="92" t="s">
        <v>81</v>
      </c>
      <c r="B41" s="92" t="s">
        <v>82</v>
      </c>
      <c r="C41" s="96">
        <v>11832.259</v>
      </c>
      <c r="D41" s="96">
        <v>591.61295000000007</v>
      </c>
      <c r="E41" s="96"/>
      <c r="F41" s="96">
        <v>11240.646049999999</v>
      </c>
      <c r="G41" s="96"/>
      <c r="H41" s="96">
        <v>11240.646049999999</v>
      </c>
    </row>
    <row r="42" spans="1:8">
      <c r="A42" s="92" t="s">
        <v>530</v>
      </c>
      <c r="B42" s="92" t="s">
        <v>531</v>
      </c>
      <c r="C42" s="96">
        <v>126100</v>
      </c>
      <c r="D42" s="96">
        <v>6305</v>
      </c>
      <c r="E42" s="96"/>
      <c r="F42" s="96">
        <v>119795</v>
      </c>
      <c r="G42" s="96"/>
      <c r="H42" s="96">
        <v>119795</v>
      </c>
    </row>
    <row r="43" spans="1:8">
      <c r="A43" s="92" t="s">
        <v>657</v>
      </c>
      <c r="B43" s="92" t="s">
        <v>658</v>
      </c>
      <c r="C43" s="96">
        <v>18398.52</v>
      </c>
      <c r="D43" s="96">
        <v>919.92600000000004</v>
      </c>
      <c r="E43" s="96"/>
      <c r="F43" s="96">
        <v>17478.594000000001</v>
      </c>
      <c r="G43" s="96"/>
      <c r="H43" s="96">
        <v>17478.594000000001</v>
      </c>
    </row>
    <row r="44" spans="1:8">
      <c r="A44" s="92" t="s">
        <v>714</v>
      </c>
      <c r="B44" s="92" t="s">
        <v>715</v>
      </c>
      <c r="C44" s="96">
        <v>62370</v>
      </c>
      <c r="D44" s="96">
        <v>3118.5</v>
      </c>
      <c r="E44" s="96"/>
      <c r="F44" s="96">
        <v>59251.5</v>
      </c>
      <c r="G44" s="96"/>
      <c r="H44" s="96">
        <v>59251.5</v>
      </c>
    </row>
    <row r="45" spans="1:8">
      <c r="A45" s="92" t="s">
        <v>615</v>
      </c>
      <c r="B45" s="92" t="s">
        <v>616</v>
      </c>
      <c r="C45" s="96">
        <v>32771.71</v>
      </c>
      <c r="D45" s="96">
        <v>1638.5855000000001</v>
      </c>
      <c r="E45" s="96"/>
      <c r="F45" s="96">
        <v>31133.124499999998</v>
      </c>
      <c r="G45" s="96"/>
      <c r="H45" s="96">
        <v>31133.124499999998</v>
      </c>
    </row>
    <row r="46" spans="1:8">
      <c r="A46" s="92" t="s">
        <v>699</v>
      </c>
      <c r="B46" s="92" t="s">
        <v>700</v>
      </c>
      <c r="C46" s="96">
        <v>11216.48</v>
      </c>
      <c r="D46" s="96">
        <v>560.82399999999996</v>
      </c>
      <c r="E46" s="96"/>
      <c r="F46" s="96">
        <v>10655.655999999999</v>
      </c>
      <c r="G46" s="96"/>
      <c r="H46" s="96">
        <v>10655.655999999999</v>
      </c>
    </row>
    <row r="47" spans="1:8">
      <c r="A47" s="92" t="s">
        <v>502</v>
      </c>
      <c r="B47" s="92" t="s">
        <v>503</v>
      </c>
      <c r="C47" s="96">
        <v>218950</v>
      </c>
      <c r="D47" s="96">
        <v>10947.5</v>
      </c>
      <c r="E47" s="96"/>
      <c r="F47" s="96">
        <v>208002.5</v>
      </c>
      <c r="G47" s="96"/>
      <c r="H47" s="96">
        <v>208002.5</v>
      </c>
    </row>
    <row r="48" spans="1:8">
      <c r="A48" s="92" t="s">
        <v>667</v>
      </c>
      <c r="B48" s="92" t="s">
        <v>668</v>
      </c>
      <c r="C48" s="96">
        <v>50214.580000000009</v>
      </c>
      <c r="D48" s="96">
        <v>2510.7290000000003</v>
      </c>
      <c r="E48" s="96"/>
      <c r="F48" s="96">
        <v>47703.85100000001</v>
      </c>
      <c r="G48" s="96"/>
      <c r="H48" s="96">
        <v>47703.85100000001</v>
      </c>
    </row>
    <row r="49" spans="1:8">
      <c r="A49" s="92" t="s">
        <v>160</v>
      </c>
      <c r="B49" s="92" t="s">
        <v>161</v>
      </c>
      <c r="C49" s="96">
        <v>65195.748</v>
      </c>
      <c r="D49" s="96">
        <v>3259.7874000000002</v>
      </c>
      <c r="E49" s="96"/>
      <c r="F49" s="96">
        <v>61935.960599999999</v>
      </c>
      <c r="G49" s="96"/>
      <c r="H49" s="96">
        <v>61935.960599999999</v>
      </c>
    </row>
    <row r="50" spans="1:8">
      <c r="A50" s="92" t="s">
        <v>148</v>
      </c>
      <c r="B50" s="92" t="s">
        <v>149</v>
      </c>
      <c r="C50" s="96">
        <v>106875.80999999998</v>
      </c>
      <c r="D50" s="96">
        <v>5343.7905000000001</v>
      </c>
      <c r="E50" s="96"/>
      <c r="F50" s="96">
        <v>101532.01949999999</v>
      </c>
      <c r="G50" s="96"/>
      <c r="H50" s="96">
        <v>101532.01949999999</v>
      </c>
    </row>
    <row r="51" spans="1:8">
      <c r="A51" s="92" t="s">
        <v>677</v>
      </c>
      <c r="B51" s="92" t="s">
        <v>678</v>
      </c>
      <c r="C51" s="96">
        <v>4500</v>
      </c>
      <c r="D51" s="96">
        <v>225</v>
      </c>
      <c r="E51" s="96"/>
      <c r="F51" s="96">
        <v>4275</v>
      </c>
      <c r="G51" s="96"/>
      <c r="H51" s="96">
        <v>4275</v>
      </c>
    </row>
    <row r="52" spans="1:8">
      <c r="A52" s="92" t="s">
        <v>69</v>
      </c>
      <c r="B52" s="92" t="s">
        <v>70</v>
      </c>
      <c r="C52" s="96">
        <v>166744.315</v>
      </c>
      <c r="D52" s="96">
        <v>8337.2157500000012</v>
      </c>
      <c r="E52" s="96"/>
      <c r="F52" s="96">
        <v>158407.09925</v>
      </c>
      <c r="G52" s="96"/>
      <c r="H52" s="96">
        <v>158407.09925</v>
      </c>
    </row>
    <row r="53" spans="1:8">
      <c r="A53" s="92" t="s">
        <v>176</v>
      </c>
      <c r="B53" s="92" t="s">
        <v>177</v>
      </c>
      <c r="C53" s="96">
        <v>37500</v>
      </c>
      <c r="D53" s="96">
        <v>1875</v>
      </c>
      <c r="E53" s="96"/>
      <c r="F53" s="96">
        <v>35625</v>
      </c>
      <c r="G53" s="96"/>
      <c r="H53" s="96">
        <v>35625</v>
      </c>
    </row>
    <row r="54" spans="1:8">
      <c r="A54" s="92" t="s">
        <v>560</v>
      </c>
      <c r="B54" s="92" t="s">
        <v>561</v>
      </c>
      <c r="C54" s="96">
        <v>93951.48000000001</v>
      </c>
      <c r="D54" s="96">
        <v>4697.5740000000005</v>
      </c>
      <c r="E54" s="96"/>
      <c r="F54" s="96">
        <v>89253.906000000017</v>
      </c>
      <c r="G54" s="96"/>
      <c r="H54" s="96">
        <v>89253.906000000017</v>
      </c>
    </row>
    <row r="55" spans="1:8">
      <c r="A55" s="92" t="s">
        <v>145</v>
      </c>
      <c r="B55" s="92" t="s">
        <v>146</v>
      </c>
      <c r="C55" s="96">
        <v>15284.609999999999</v>
      </c>
      <c r="D55" s="96">
        <v>764.23050000000001</v>
      </c>
      <c r="E55" s="96"/>
      <c r="F55" s="96">
        <v>14520.379499999999</v>
      </c>
      <c r="G55" s="96"/>
      <c r="H55" s="96">
        <v>14520.379499999999</v>
      </c>
    </row>
    <row r="56" spans="1:8">
      <c r="A56" s="92" t="s">
        <v>208</v>
      </c>
      <c r="B56" s="92" t="s">
        <v>209</v>
      </c>
      <c r="C56" s="96">
        <v>5852.42</v>
      </c>
      <c r="D56" s="96">
        <v>292.62100000000004</v>
      </c>
      <c r="E56" s="96"/>
      <c r="F56" s="96">
        <v>5559.799</v>
      </c>
      <c r="G56" s="96"/>
      <c r="H56" s="96">
        <v>5559.799</v>
      </c>
    </row>
    <row r="57" spans="1:8">
      <c r="A57" s="92" t="s">
        <v>391</v>
      </c>
      <c r="B57" s="92" t="s">
        <v>392</v>
      </c>
      <c r="C57" s="96">
        <v>396253.93</v>
      </c>
      <c r="D57" s="96">
        <v>19812.696500000002</v>
      </c>
      <c r="E57" s="96"/>
      <c r="F57" s="96">
        <v>376441.23350000003</v>
      </c>
      <c r="G57" s="96"/>
      <c r="H57" s="96">
        <v>376441.23350000003</v>
      </c>
    </row>
    <row r="58" spans="1:8">
      <c r="A58" s="92" t="s">
        <v>104</v>
      </c>
      <c r="B58" s="92" t="s">
        <v>105</v>
      </c>
      <c r="C58" s="96">
        <v>10455.960000000001</v>
      </c>
      <c r="D58" s="96">
        <v>522.79800000000012</v>
      </c>
      <c r="E58" s="96"/>
      <c r="F58" s="96">
        <v>9933.1620000000003</v>
      </c>
      <c r="G58" s="96"/>
      <c r="H58" s="96">
        <v>9933.1620000000003</v>
      </c>
    </row>
    <row r="59" spans="1:8">
      <c r="A59" s="92" t="s">
        <v>415</v>
      </c>
      <c r="B59" s="92" t="s">
        <v>416</v>
      </c>
      <c r="C59" s="96">
        <v>180520.41999999998</v>
      </c>
      <c r="D59" s="96">
        <v>9026.0210000000006</v>
      </c>
      <c r="E59" s="96"/>
      <c r="F59" s="96">
        <v>171494.39899999998</v>
      </c>
      <c r="G59" s="96"/>
      <c r="H59" s="96">
        <v>171494.39899999998</v>
      </c>
    </row>
    <row r="60" spans="1:8">
      <c r="A60" s="92" t="s">
        <v>128</v>
      </c>
      <c r="B60" s="92" t="s">
        <v>129</v>
      </c>
      <c r="C60" s="96">
        <v>67001.680000000008</v>
      </c>
      <c r="D60" s="96">
        <v>3350.0839999999998</v>
      </c>
      <c r="E60" s="96"/>
      <c r="F60" s="96">
        <v>63651.595999999998</v>
      </c>
      <c r="G60" s="96"/>
      <c r="H60" s="96">
        <v>63651.595999999998</v>
      </c>
    </row>
    <row r="61" spans="1:8">
      <c r="A61" s="92" t="s">
        <v>376</v>
      </c>
      <c r="B61" s="92" t="s">
        <v>377</v>
      </c>
      <c r="C61" s="96">
        <v>531364.88</v>
      </c>
      <c r="D61" s="96">
        <v>26568.244000000002</v>
      </c>
      <c r="E61" s="96"/>
      <c r="F61" s="96">
        <v>504796.63600000006</v>
      </c>
      <c r="G61" s="96">
        <v>100000</v>
      </c>
      <c r="H61" s="96">
        <v>404796.63600000006</v>
      </c>
    </row>
    <row r="62" spans="1:8">
      <c r="A62" s="92" t="s">
        <v>236</v>
      </c>
      <c r="B62" s="92" t="s">
        <v>237</v>
      </c>
      <c r="C62" s="96">
        <v>10331.32</v>
      </c>
      <c r="D62" s="96">
        <v>516.56600000000003</v>
      </c>
      <c r="E62" s="96"/>
      <c r="F62" s="96">
        <v>9814.753999999999</v>
      </c>
      <c r="G62" s="96"/>
      <c r="H62" s="96">
        <v>9814.753999999999</v>
      </c>
    </row>
    <row r="63" spans="1:8">
      <c r="A63" s="92" t="s">
        <v>73</v>
      </c>
      <c r="B63" s="92" t="s">
        <v>74</v>
      </c>
      <c r="C63" s="96">
        <v>136438.14000000001</v>
      </c>
      <c r="D63" s="96">
        <v>6821.9070000000002</v>
      </c>
      <c r="E63" s="96"/>
      <c r="F63" s="96">
        <v>129616.23300000001</v>
      </c>
      <c r="G63" s="96"/>
      <c r="H63" s="96">
        <v>129616.23300000001</v>
      </c>
    </row>
    <row r="64" spans="1:8">
      <c r="A64" s="92" t="s">
        <v>499</v>
      </c>
      <c r="B64" s="92" t="s">
        <v>500</v>
      </c>
      <c r="C64" s="96">
        <v>101492.538</v>
      </c>
      <c r="D64" s="96">
        <v>5074.6269000000002</v>
      </c>
      <c r="E64" s="96"/>
      <c r="F64" s="96">
        <v>96417.911099999998</v>
      </c>
      <c r="G64" s="96">
        <v>37370.015099999997</v>
      </c>
      <c r="H64" s="96">
        <v>59047.896000000001</v>
      </c>
    </row>
    <row r="65" spans="1:8">
      <c r="A65" s="92" t="s">
        <v>243</v>
      </c>
      <c r="B65" s="92" t="s">
        <v>244</v>
      </c>
      <c r="C65" s="96">
        <v>9409.35</v>
      </c>
      <c r="D65" s="96">
        <v>470.46750000000003</v>
      </c>
      <c r="E65" s="96"/>
      <c r="F65" s="96">
        <v>8938.8824999999997</v>
      </c>
      <c r="G65" s="96"/>
      <c r="H65" s="96">
        <v>8938.8824999999997</v>
      </c>
    </row>
    <row r="66" spans="1:8">
      <c r="A66" s="92" t="s">
        <v>485</v>
      </c>
      <c r="B66" s="92" t="s">
        <v>486</v>
      </c>
      <c r="C66" s="96">
        <v>104802.82</v>
      </c>
      <c r="D66" s="96">
        <v>5240.1409999999996</v>
      </c>
      <c r="E66" s="96"/>
      <c r="F66" s="96">
        <v>99562.679000000004</v>
      </c>
      <c r="G66" s="96"/>
      <c r="H66" s="96">
        <v>99562.679000000004</v>
      </c>
    </row>
    <row r="67" spans="1:8">
      <c r="A67" s="92" t="s">
        <v>737</v>
      </c>
      <c r="B67" s="92" t="s">
        <v>738</v>
      </c>
      <c r="C67" s="96">
        <v>30800</v>
      </c>
      <c r="D67" s="96">
        <v>1540</v>
      </c>
      <c r="E67" s="96"/>
      <c r="F67" s="96">
        <v>29260</v>
      </c>
      <c r="G67" s="96"/>
      <c r="H67" s="96">
        <v>29260</v>
      </c>
    </row>
    <row r="68" spans="1:8">
      <c r="A68" s="92" t="s">
        <v>213</v>
      </c>
      <c r="B68" s="92" t="s">
        <v>214</v>
      </c>
      <c r="C68" s="96">
        <v>16211.08</v>
      </c>
      <c r="D68" s="96">
        <v>810.55400000000009</v>
      </c>
      <c r="E68" s="96"/>
      <c r="F68" s="96">
        <v>15400.526</v>
      </c>
      <c r="G68" s="96"/>
      <c r="H68" s="96">
        <v>15400.526</v>
      </c>
    </row>
    <row r="69" spans="1:8">
      <c r="A69" s="92" t="s">
        <v>488</v>
      </c>
      <c r="B69" s="92" t="s">
        <v>489</v>
      </c>
      <c r="C69" s="96">
        <v>33131.67</v>
      </c>
      <c r="D69" s="96">
        <v>1656.5835000000002</v>
      </c>
      <c r="E69" s="96"/>
      <c r="F69" s="96">
        <v>31475.086499999998</v>
      </c>
      <c r="G69" s="96"/>
      <c r="H69" s="96">
        <v>31475.086499999998</v>
      </c>
    </row>
    <row r="70" spans="1:8">
      <c r="A70" s="92" t="s">
        <v>197</v>
      </c>
      <c r="B70" s="92" t="s">
        <v>198</v>
      </c>
      <c r="C70" s="96">
        <v>43891.39</v>
      </c>
      <c r="D70" s="96">
        <v>2194.5695000000001</v>
      </c>
      <c r="E70" s="96"/>
      <c r="F70" s="96">
        <v>41696.820500000002</v>
      </c>
      <c r="G70" s="96"/>
      <c r="H70" s="96">
        <v>41696.820500000002</v>
      </c>
    </row>
    <row r="71" spans="1:8">
      <c r="A71" s="92" t="s">
        <v>163</v>
      </c>
      <c r="B71" s="92" t="s">
        <v>164</v>
      </c>
      <c r="C71" s="96">
        <v>54293.055</v>
      </c>
      <c r="D71" s="96">
        <v>2714.6527500000007</v>
      </c>
      <c r="E71" s="96"/>
      <c r="F71" s="96">
        <v>51578.402249999999</v>
      </c>
      <c r="G71" s="96"/>
      <c r="H71" s="96">
        <v>51578.402249999999</v>
      </c>
    </row>
    <row r="72" spans="1:8">
      <c r="A72" s="92" t="s">
        <v>583</v>
      </c>
      <c r="B72" s="92" t="s">
        <v>584</v>
      </c>
      <c r="C72" s="96">
        <v>27000</v>
      </c>
      <c r="D72" s="96">
        <v>1350</v>
      </c>
      <c r="E72" s="96"/>
      <c r="F72" s="96">
        <v>25650</v>
      </c>
      <c r="G72" s="96"/>
      <c r="H72" s="96">
        <v>25650</v>
      </c>
    </row>
    <row r="73" spans="1:8">
      <c r="A73" s="92" t="s">
        <v>112</v>
      </c>
      <c r="B73" s="92" t="s">
        <v>113</v>
      </c>
      <c r="C73" s="96">
        <v>130024.31999999998</v>
      </c>
      <c r="D73" s="96">
        <v>6501.2160000000003</v>
      </c>
      <c r="E73" s="96"/>
      <c r="F73" s="96">
        <v>123523.10399999999</v>
      </c>
      <c r="G73" s="96"/>
      <c r="H73" s="96">
        <v>123523.10399999999</v>
      </c>
    </row>
    <row r="74" spans="1:8">
      <c r="A74" s="92" t="s">
        <v>231</v>
      </c>
      <c r="B74" s="92" t="s">
        <v>232</v>
      </c>
      <c r="C74" s="96">
        <v>26359.255000000001</v>
      </c>
      <c r="D74" s="96">
        <v>1317.9627500000001</v>
      </c>
      <c r="E74" s="96"/>
      <c r="F74" s="96">
        <v>25041.292250000002</v>
      </c>
      <c r="G74" s="96"/>
      <c r="H74" s="96">
        <v>25041.292250000002</v>
      </c>
    </row>
    <row r="75" spans="1:8">
      <c r="A75" s="92" t="s">
        <v>53</v>
      </c>
      <c r="B75" s="92" t="s">
        <v>54</v>
      </c>
      <c r="C75" s="96">
        <v>105617.88500000001</v>
      </c>
      <c r="D75" s="96">
        <v>5280.8942500000003</v>
      </c>
      <c r="E75" s="96"/>
      <c r="F75" s="96">
        <v>100336.99075</v>
      </c>
      <c r="G75" s="96">
        <v>28795.95</v>
      </c>
      <c r="H75" s="96">
        <v>71541.04075</v>
      </c>
    </row>
    <row r="76" spans="1:8">
      <c r="A76" s="92" t="s">
        <v>663</v>
      </c>
      <c r="B76" s="92" t="s">
        <v>664</v>
      </c>
      <c r="C76" s="96">
        <v>10431.539999999999</v>
      </c>
      <c r="D76" s="96">
        <v>521.577</v>
      </c>
      <c r="E76" s="96"/>
      <c r="F76" s="96">
        <v>9909.9629999999997</v>
      </c>
      <c r="G76" s="96"/>
      <c r="H76" s="96">
        <v>9909.9629999999997</v>
      </c>
    </row>
    <row r="77" spans="1:8">
      <c r="A77" s="92" t="s">
        <v>115</v>
      </c>
      <c r="B77" s="92" t="s">
        <v>116</v>
      </c>
      <c r="C77" s="96">
        <v>81404.625</v>
      </c>
      <c r="D77" s="96">
        <v>4070.2312500000007</v>
      </c>
      <c r="E77" s="96"/>
      <c r="F77" s="96">
        <v>77334.393750000003</v>
      </c>
      <c r="G77" s="96">
        <v>26082.458999999999</v>
      </c>
      <c r="H77" s="96">
        <v>51251.93475</v>
      </c>
    </row>
    <row r="78" spans="1:8">
      <c r="A78" s="92" t="s">
        <v>95</v>
      </c>
      <c r="B78" s="92" t="s">
        <v>96</v>
      </c>
      <c r="C78" s="96">
        <v>12034.560000000001</v>
      </c>
      <c r="D78" s="96">
        <v>601.72800000000007</v>
      </c>
      <c r="E78" s="96"/>
      <c r="F78" s="96">
        <v>11432.832</v>
      </c>
      <c r="G78" s="96"/>
      <c r="H78" s="96">
        <v>11432.832</v>
      </c>
    </row>
    <row r="79" spans="1:8">
      <c r="A79" s="92" t="s">
        <v>541</v>
      </c>
      <c r="B79" s="92" t="s">
        <v>542</v>
      </c>
      <c r="C79" s="96">
        <v>15455.3575</v>
      </c>
      <c r="D79" s="96">
        <v>772.767875</v>
      </c>
      <c r="E79" s="96"/>
      <c r="F79" s="96">
        <v>14682.589625000001</v>
      </c>
      <c r="G79" s="96"/>
      <c r="H79" s="96">
        <v>14682.589625000001</v>
      </c>
    </row>
    <row r="80" spans="1:8">
      <c r="A80" s="92" t="s">
        <v>430</v>
      </c>
      <c r="B80" s="92" t="s">
        <v>428</v>
      </c>
      <c r="C80" s="96">
        <v>315610.625</v>
      </c>
      <c r="D80" s="96">
        <v>15780.531250000004</v>
      </c>
      <c r="E80" s="96"/>
      <c r="F80" s="96">
        <v>299830.09375</v>
      </c>
      <c r="G80" s="96"/>
      <c r="H80" s="96">
        <v>299830.09375</v>
      </c>
    </row>
    <row r="81" spans="1:8">
      <c r="A81" s="92" t="s">
        <v>399</v>
      </c>
      <c r="B81" s="92" t="s">
        <v>400</v>
      </c>
      <c r="C81" s="96">
        <v>262328.02</v>
      </c>
      <c r="D81" s="96">
        <v>13116.401000000002</v>
      </c>
      <c r="E81" s="96"/>
      <c r="F81" s="96">
        <v>249211.61900000006</v>
      </c>
      <c r="G81" s="96"/>
      <c r="H81" s="96">
        <v>249211.61900000006</v>
      </c>
    </row>
    <row r="82" spans="1:8">
      <c r="A82" s="92" t="s">
        <v>605</v>
      </c>
      <c r="B82" s="92" t="s">
        <v>606</v>
      </c>
      <c r="C82" s="96">
        <v>35764.18</v>
      </c>
      <c r="D82" s="96">
        <v>1788.2090000000001</v>
      </c>
      <c r="E82" s="96"/>
      <c r="F82" s="96">
        <v>33975.970999999998</v>
      </c>
      <c r="G82" s="96"/>
      <c r="H82" s="96">
        <v>33975.970999999998</v>
      </c>
    </row>
    <row r="83" spans="1:8">
      <c r="A83" s="92" t="s">
        <v>535</v>
      </c>
      <c r="B83" s="92" t="s">
        <v>536</v>
      </c>
      <c r="C83" s="96">
        <v>87900.295000000013</v>
      </c>
      <c r="D83" s="96">
        <v>4395.0147500000003</v>
      </c>
      <c r="E83" s="96"/>
      <c r="F83" s="96">
        <v>83505.280250000011</v>
      </c>
      <c r="G83" s="96"/>
      <c r="H83" s="96">
        <v>83505.280250000011</v>
      </c>
    </row>
    <row r="84" spans="1:8">
      <c r="A84" s="92" t="s">
        <v>423</v>
      </c>
      <c r="B84" s="92" t="s">
        <v>424</v>
      </c>
      <c r="C84" s="96">
        <v>14174.1</v>
      </c>
      <c r="D84" s="96">
        <v>708.70500000000004</v>
      </c>
      <c r="E84" s="96"/>
      <c r="F84" s="96">
        <v>13465.395</v>
      </c>
      <c r="G84" s="96"/>
      <c r="H84" s="96">
        <v>13465.395</v>
      </c>
    </row>
    <row r="85" spans="1:8">
      <c r="A85" s="92" t="s">
        <v>84</v>
      </c>
      <c r="B85" s="92" t="s">
        <v>85</v>
      </c>
      <c r="C85" s="96">
        <v>46947.560000000005</v>
      </c>
      <c r="D85" s="96">
        <v>2347.3780000000002</v>
      </c>
      <c r="E85" s="96"/>
      <c r="F85" s="96">
        <v>44600.182000000001</v>
      </c>
      <c r="G85" s="96"/>
      <c r="H85" s="96">
        <v>44600.182000000001</v>
      </c>
    </row>
    <row r="86" spans="1:8">
      <c r="A86" s="92" t="s">
        <v>496</v>
      </c>
      <c r="B86" s="92" t="s">
        <v>497</v>
      </c>
      <c r="C86" s="96">
        <v>197378.96500000003</v>
      </c>
      <c r="D86" s="96">
        <v>9868.9482500000013</v>
      </c>
      <c r="E86" s="96"/>
      <c r="F86" s="96">
        <v>187510.01675000001</v>
      </c>
      <c r="G86" s="96"/>
      <c r="H86" s="96">
        <v>187510.01675000001</v>
      </c>
    </row>
    <row r="87" spans="1:8">
      <c r="A87" s="92" t="s">
        <v>379</v>
      </c>
      <c r="B87" s="92" t="s">
        <v>446</v>
      </c>
      <c r="C87" s="96">
        <v>14221.77</v>
      </c>
      <c r="D87" s="96">
        <v>711.08850000000007</v>
      </c>
      <c r="E87" s="96"/>
      <c r="F87" s="96">
        <v>13510.681499999999</v>
      </c>
      <c r="G87" s="96"/>
      <c r="H87" s="96">
        <v>13510.681499999999</v>
      </c>
    </row>
    <row r="88" spans="1:8">
      <c r="A88" s="92" t="s">
        <v>449</v>
      </c>
      <c r="B88" s="92" t="s">
        <v>450</v>
      </c>
      <c r="C88" s="96">
        <v>16592.712500000001</v>
      </c>
      <c r="D88" s="96">
        <v>829.63562500000012</v>
      </c>
      <c r="E88" s="96"/>
      <c r="F88" s="96">
        <v>15763.076875000001</v>
      </c>
      <c r="G88" s="96"/>
      <c r="H88" s="96">
        <v>15763.076875000001</v>
      </c>
    </row>
    <row r="89" spans="1:8">
      <c r="A89" s="92" t="s">
        <v>572</v>
      </c>
      <c r="B89" s="92" t="s">
        <v>573</v>
      </c>
      <c r="C89" s="96">
        <v>7500</v>
      </c>
      <c r="D89" s="96">
        <v>375</v>
      </c>
      <c r="E89" s="96"/>
      <c r="F89" s="96">
        <v>7125</v>
      </c>
      <c r="G89" s="96"/>
      <c r="H89" s="96">
        <v>7125</v>
      </c>
    </row>
    <row r="90" spans="1:8">
      <c r="A90" s="92" t="s">
        <v>381</v>
      </c>
      <c r="B90" s="92" t="s">
        <v>382</v>
      </c>
      <c r="C90" s="96">
        <v>108894.03250000002</v>
      </c>
      <c r="D90" s="96">
        <v>5444.7016250000015</v>
      </c>
      <c r="E90" s="96"/>
      <c r="F90" s="96">
        <v>103449.33087500001</v>
      </c>
      <c r="G90" s="96"/>
      <c r="H90" s="96">
        <v>103449.33087500001</v>
      </c>
    </row>
    <row r="91" spans="1:8">
      <c r="A91" s="92" t="s">
        <v>410</v>
      </c>
      <c r="B91" s="92" t="s">
        <v>411</v>
      </c>
      <c r="C91" s="96">
        <v>19544.622500000001</v>
      </c>
      <c r="D91" s="96">
        <v>977.23112500000013</v>
      </c>
      <c r="E91" s="96"/>
      <c r="F91" s="96">
        <v>18567.391375000003</v>
      </c>
      <c r="G91" s="96"/>
      <c r="H91" s="96">
        <v>18567.391375000003</v>
      </c>
    </row>
    <row r="92" spans="1:8">
      <c r="A92" s="92" t="s">
        <v>703</v>
      </c>
      <c r="B92" s="92" t="s">
        <v>704</v>
      </c>
      <c r="C92" s="96">
        <v>10400</v>
      </c>
      <c r="D92" s="96">
        <v>520</v>
      </c>
      <c r="E92" s="96"/>
      <c r="F92" s="96">
        <v>9880</v>
      </c>
      <c r="G92" s="96"/>
      <c r="H92" s="96">
        <v>9880</v>
      </c>
    </row>
    <row r="93" spans="1:8">
      <c r="A93" s="92" t="s">
        <v>406</v>
      </c>
      <c r="B93" s="92" t="s">
        <v>407</v>
      </c>
      <c r="C93" s="96">
        <v>23339.94</v>
      </c>
      <c r="D93" s="96">
        <v>1166.9970000000001</v>
      </c>
      <c r="E93" s="96"/>
      <c r="F93" s="96">
        <v>22172.942999999999</v>
      </c>
      <c r="G93" s="96"/>
      <c r="H93" s="96">
        <v>22172.942999999999</v>
      </c>
    </row>
    <row r="94" spans="1:8">
      <c r="A94" s="92" t="s">
        <v>59</v>
      </c>
      <c r="B94" s="92" t="s">
        <v>60</v>
      </c>
      <c r="C94" s="96">
        <v>7620.72</v>
      </c>
      <c r="D94" s="96">
        <v>381.03600000000006</v>
      </c>
      <c r="E94" s="96"/>
      <c r="F94" s="96">
        <v>7239.6840000000002</v>
      </c>
      <c r="G94" s="96"/>
      <c r="H94" s="96">
        <v>7239.6840000000002</v>
      </c>
    </row>
    <row r="95" spans="1:8">
      <c r="A95" s="92" t="s">
        <v>255</v>
      </c>
      <c r="B95" s="92" t="s">
        <v>256</v>
      </c>
      <c r="C95" s="96">
        <v>46037.04</v>
      </c>
      <c r="D95" s="96">
        <v>2301.8520000000003</v>
      </c>
      <c r="E95" s="96"/>
      <c r="F95" s="96">
        <v>43735.188000000002</v>
      </c>
      <c r="G95" s="96"/>
      <c r="H95" s="96">
        <v>43735.188000000002</v>
      </c>
    </row>
    <row r="96" spans="1:8">
      <c r="A96" s="92" t="s">
        <v>275</v>
      </c>
      <c r="B96" s="92" t="s">
        <v>276</v>
      </c>
      <c r="C96" s="96">
        <v>265086.49</v>
      </c>
      <c r="D96" s="96">
        <v>13254.324500000001</v>
      </c>
      <c r="E96" s="96"/>
      <c r="F96" s="96">
        <v>251832.16550000003</v>
      </c>
      <c r="G96" s="96"/>
      <c r="H96" s="96">
        <v>251832.16550000003</v>
      </c>
    </row>
    <row r="97" spans="1:8">
      <c r="A97" s="92" t="s">
        <v>345</v>
      </c>
      <c r="B97" s="92" t="s">
        <v>346</v>
      </c>
      <c r="C97" s="96">
        <v>10000</v>
      </c>
      <c r="D97" s="96">
        <v>500</v>
      </c>
      <c r="E97" s="96"/>
      <c r="F97" s="96">
        <v>9500</v>
      </c>
      <c r="G97" s="96"/>
      <c r="H97" s="96">
        <v>9500</v>
      </c>
    </row>
    <row r="98" spans="1:8">
      <c r="A98" s="92" t="s">
        <v>205</v>
      </c>
      <c r="B98" s="92" t="s">
        <v>206</v>
      </c>
      <c r="C98" s="96">
        <v>6176.2</v>
      </c>
      <c r="D98" s="96">
        <v>308.81</v>
      </c>
      <c r="E98" s="96"/>
      <c r="F98" s="96">
        <v>5867.3899999999994</v>
      </c>
      <c r="G98" s="96"/>
      <c r="H98" s="96">
        <v>5867.3899999999994</v>
      </c>
    </row>
    <row r="99" spans="1:8">
      <c r="A99" s="92" t="s">
        <v>153</v>
      </c>
      <c r="B99" s="92" t="s">
        <v>154</v>
      </c>
      <c r="C99" s="96">
        <v>37056.575000000004</v>
      </c>
      <c r="D99" s="96">
        <v>1852.8287500000004</v>
      </c>
      <c r="E99" s="96"/>
      <c r="F99" s="96">
        <v>35203.746250000004</v>
      </c>
      <c r="G99" s="96"/>
      <c r="H99" s="96">
        <v>35203.746250000004</v>
      </c>
    </row>
    <row r="100" spans="1:8">
      <c r="A100" s="92" t="s">
        <v>246</v>
      </c>
      <c r="B100" s="92" t="s">
        <v>247</v>
      </c>
      <c r="C100" s="96">
        <v>10482.539999999999</v>
      </c>
      <c r="D100" s="96">
        <v>524.12699999999995</v>
      </c>
      <c r="E100" s="96"/>
      <c r="F100" s="96">
        <v>9958.4129999999986</v>
      </c>
      <c r="G100" s="96"/>
      <c r="H100" s="96">
        <v>9958.4129999999986</v>
      </c>
    </row>
    <row r="101" spans="1:8">
      <c r="A101" s="92" t="s">
        <v>221</v>
      </c>
      <c r="B101" s="92" t="s">
        <v>222</v>
      </c>
      <c r="C101" s="96">
        <v>18449.939999999999</v>
      </c>
      <c r="D101" s="96">
        <v>922.49699999999996</v>
      </c>
      <c r="E101" s="96"/>
      <c r="F101" s="96">
        <v>17527.442999999999</v>
      </c>
      <c r="G101" s="96"/>
      <c r="H101" s="96">
        <v>17527.442999999999</v>
      </c>
    </row>
    <row r="102" spans="1:8">
      <c r="A102" s="92" t="s">
        <v>168</v>
      </c>
      <c r="B102" s="92" t="s">
        <v>169</v>
      </c>
      <c r="C102" s="96">
        <v>19006.2</v>
      </c>
      <c r="D102" s="96">
        <v>950.31000000000006</v>
      </c>
      <c r="E102" s="96"/>
      <c r="F102" s="96">
        <v>18055.89</v>
      </c>
      <c r="G102" s="96"/>
      <c r="H102" s="96">
        <v>18055.89</v>
      </c>
    </row>
    <row r="103" spans="1:8">
      <c r="A103" s="92" t="s">
        <v>324</v>
      </c>
      <c r="B103" s="92" t="s">
        <v>325</v>
      </c>
      <c r="C103" s="96">
        <v>23975</v>
      </c>
      <c r="D103" s="96">
        <v>1198.75</v>
      </c>
      <c r="E103" s="96"/>
      <c r="F103" s="96">
        <v>22776.25</v>
      </c>
      <c r="G103" s="96"/>
      <c r="H103" s="96">
        <v>22776.25</v>
      </c>
    </row>
    <row r="104" spans="1:8">
      <c r="A104" s="92" t="s">
        <v>315</v>
      </c>
      <c r="B104" s="92" t="s">
        <v>316</v>
      </c>
      <c r="C104" s="96">
        <v>5000</v>
      </c>
      <c r="D104" s="96">
        <v>250</v>
      </c>
      <c r="E104" s="96"/>
      <c r="F104" s="96">
        <v>4750</v>
      </c>
      <c r="G104" s="96"/>
      <c r="H104" s="96">
        <v>4750</v>
      </c>
    </row>
    <row r="105" spans="1:8">
      <c r="A105" s="92" t="s">
        <v>137</v>
      </c>
      <c r="B105" s="92" t="s">
        <v>138</v>
      </c>
      <c r="C105" s="96">
        <v>34686.270000000004</v>
      </c>
      <c r="D105" s="96">
        <v>1734.3135000000002</v>
      </c>
      <c r="E105" s="96"/>
      <c r="F105" s="96">
        <v>32951.9565</v>
      </c>
      <c r="G105" s="96"/>
      <c r="H105" s="96">
        <v>32951.9565</v>
      </c>
    </row>
    <row r="106" spans="1:8">
      <c r="A106" s="92" t="s">
        <v>92</v>
      </c>
      <c r="B106" s="92" t="s">
        <v>93</v>
      </c>
      <c r="C106" s="96">
        <v>8346.26</v>
      </c>
      <c r="D106" s="96">
        <v>417.31300000000005</v>
      </c>
      <c r="E106" s="96"/>
      <c r="F106" s="96">
        <v>7928.9470000000001</v>
      </c>
      <c r="G106" s="96"/>
      <c r="H106" s="96">
        <v>7928.9470000000001</v>
      </c>
    </row>
    <row r="107" spans="1:8">
      <c r="A107" s="92" t="s">
        <v>524</v>
      </c>
      <c r="B107" s="92" t="s">
        <v>525</v>
      </c>
      <c r="C107" s="96">
        <v>80246.880000000005</v>
      </c>
      <c r="D107" s="96">
        <v>4012.3440000000001</v>
      </c>
      <c r="E107" s="96"/>
      <c r="F107" s="96">
        <v>76234.535999999993</v>
      </c>
      <c r="G107" s="96"/>
      <c r="H107" s="96">
        <v>76234.535999999993</v>
      </c>
    </row>
    <row r="108" spans="1:8">
      <c r="A108" s="92" t="s">
        <v>589</v>
      </c>
      <c r="B108" s="92" t="s">
        <v>544</v>
      </c>
      <c r="C108" s="96">
        <v>165358.67249999999</v>
      </c>
      <c r="D108" s="96">
        <v>8267.9336249999997</v>
      </c>
      <c r="E108" s="96"/>
      <c r="F108" s="96">
        <v>157090.73887500001</v>
      </c>
      <c r="G108" s="96"/>
      <c r="H108" s="96">
        <v>157090.73887500001</v>
      </c>
    </row>
    <row r="109" spans="1:8">
      <c r="A109" s="92" t="s">
        <v>631</v>
      </c>
      <c r="B109" s="92" t="s">
        <v>632</v>
      </c>
      <c r="C109" s="96">
        <v>41020</v>
      </c>
      <c r="D109" s="96">
        <v>2051</v>
      </c>
      <c r="E109" s="96"/>
      <c r="F109" s="96">
        <v>38969</v>
      </c>
      <c r="G109" s="96"/>
      <c r="H109" s="96">
        <v>38969</v>
      </c>
    </row>
    <row r="110" spans="1:8">
      <c r="A110" s="92" t="s">
        <v>777</v>
      </c>
      <c r="B110" s="92" t="s">
        <v>776</v>
      </c>
      <c r="C110" s="96">
        <v>15794.48</v>
      </c>
      <c r="D110" s="96">
        <v>789.72400000000005</v>
      </c>
      <c r="E110" s="96"/>
      <c r="F110" s="96">
        <v>15004.755999999999</v>
      </c>
      <c r="G110" s="96"/>
      <c r="H110" s="96">
        <v>15004.755999999999</v>
      </c>
    </row>
    <row r="111" spans="1:8">
      <c r="A111" s="92" t="s">
        <v>769</v>
      </c>
      <c r="C111">
        <v>8260094.3999999976</v>
      </c>
      <c r="D111">
        <v>413004.72000000003</v>
      </c>
      <c r="E111">
        <v>119269.75050000001</v>
      </c>
      <c r="F111">
        <v>7966359.4304999998</v>
      </c>
      <c r="G111">
        <v>267133.53409999999</v>
      </c>
      <c r="H111">
        <v>7699225.8964</v>
      </c>
    </row>
    <row r="114" spans="1:10">
      <c r="F114" s="96">
        <f>F117-GETPIVOTDATA("Sum of Net Payout2",$A$3)</f>
        <v>0</v>
      </c>
    </row>
    <row r="116" spans="1:10" ht="15" thickBot="1"/>
    <row r="117" spans="1:10">
      <c r="A117" s="98"/>
      <c r="B117" s="102" t="s">
        <v>778</v>
      </c>
      <c r="C117" s="102">
        <f t="shared" ref="C117:H117" si="0">SUBTOTAL(9,C119:C225)</f>
        <v>8260094.3999999966</v>
      </c>
      <c r="D117" s="102">
        <f t="shared" si="0"/>
        <v>413004.71999999991</v>
      </c>
      <c r="E117" s="102">
        <f t="shared" si="0"/>
        <v>119269.75050000001</v>
      </c>
      <c r="F117" s="102">
        <f t="shared" si="0"/>
        <v>7966359.4304999998</v>
      </c>
      <c r="G117" s="102">
        <f t="shared" si="0"/>
        <v>267133.53409999999</v>
      </c>
      <c r="H117" s="103">
        <f t="shared" si="0"/>
        <v>7699225.8963999981</v>
      </c>
      <c r="I117" s="99" t="s">
        <v>765</v>
      </c>
      <c r="J117" s="96" t="s">
        <v>765</v>
      </c>
    </row>
    <row r="118" spans="1:10">
      <c r="A118" s="100" t="s">
        <v>768</v>
      </c>
      <c r="B118" s="100" t="s">
        <v>4</v>
      </c>
      <c r="C118" s="100" t="s">
        <v>35</v>
      </c>
      <c r="D118" s="100" t="s">
        <v>32</v>
      </c>
      <c r="E118" s="100" t="s">
        <v>783</v>
      </c>
      <c r="F118" s="100" t="s">
        <v>33</v>
      </c>
      <c r="G118" s="100" t="s">
        <v>766</v>
      </c>
      <c r="H118" s="100" t="s">
        <v>779</v>
      </c>
      <c r="I118" s="100" t="s">
        <v>780</v>
      </c>
      <c r="J118" s="104" t="s">
        <v>784</v>
      </c>
    </row>
    <row r="119" spans="1:10">
      <c r="A119" s="94" t="s">
        <v>507</v>
      </c>
      <c r="B119" s="94" t="s">
        <v>508</v>
      </c>
      <c r="C119" s="95">
        <v>475254.09750000003</v>
      </c>
      <c r="D119" s="95">
        <f>C119*5%</f>
        <v>23762.704875000003</v>
      </c>
      <c r="E119" s="95"/>
      <c r="F119" s="95">
        <f>C119-D119+E119</f>
        <v>451491.39262500004</v>
      </c>
      <c r="G119" s="95"/>
      <c r="H119" s="95">
        <f>F119-G119</f>
        <v>451491.39262500004</v>
      </c>
      <c r="I119" s="101" t="s">
        <v>781</v>
      </c>
      <c r="J119" t="str">
        <f>VLOOKUP(B119,[1]Sheet1!$B:$B,1,0)</f>
        <v>Priyanka Farkya</v>
      </c>
    </row>
    <row r="120" spans="1:10">
      <c r="A120" s="94" t="s">
        <v>278</v>
      </c>
      <c r="B120" s="94" t="s">
        <v>279</v>
      </c>
      <c r="C120" s="95">
        <v>394526.1</v>
      </c>
      <c r="D120" s="95">
        <f t="shared" ref="D120:D183" si="1">C120*5%</f>
        <v>19726.305</v>
      </c>
      <c r="E120" s="95">
        <v>71014.698000000004</v>
      </c>
      <c r="F120" s="95">
        <f t="shared" ref="F120:F183" si="2">C120-D120+E120</f>
        <v>445814.49300000002</v>
      </c>
      <c r="G120" s="95"/>
      <c r="H120" s="95">
        <f t="shared" ref="H120:H183" si="3">F120-G120</f>
        <v>445814.49300000002</v>
      </c>
      <c r="I120" s="94" t="s">
        <v>782</v>
      </c>
      <c r="J120" t="str">
        <f>VLOOKUP(B120,[1]Sheet1!$B:$B,1,0)</f>
        <v>AFCI Services Private Limited</v>
      </c>
    </row>
    <row r="121" spans="1:10">
      <c r="A121" s="94" t="s">
        <v>376</v>
      </c>
      <c r="B121" s="94" t="s">
        <v>377</v>
      </c>
      <c r="C121" s="95">
        <v>531364.88</v>
      </c>
      <c r="D121" s="95">
        <f t="shared" si="1"/>
        <v>26568.244000000002</v>
      </c>
      <c r="E121" s="95"/>
      <c r="F121" s="95">
        <f t="shared" si="2"/>
        <v>504796.636</v>
      </c>
      <c r="G121" s="95">
        <v>100000</v>
      </c>
      <c r="H121" s="95">
        <f t="shared" si="3"/>
        <v>404796.636</v>
      </c>
      <c r="I121" s="94" t="s">
        <v>782</v>
      </c>
      <c r="J121" t="str">
        <f>VLOOKUP(B121,[1]Sheet1!$B:$B,1,0)</f>
        <v>Pratik Kanani</v>
      </c>
    </row>
    <row r="122" spans="1:10">
      <c r="A122" s="94" t="s">
        <v>391</v>
      </c>
      <c r="B122" s="94" t="s">
        <v>392</v>
      </c>
      <c r="C122" s="95">
        <v>396253.93</v>
      </c>
      <c r="D122" s="95">
        <f t="shared" si="1"/>
        <v>19812.696500000002</v>
      </c>
      <c r="E122" s="95"/>
      <c r="F122" s="95">
        <f t="shared" si="2"/>
        <v>376441.23349999997</v>
      </c>
      <c r="G122" s="95"/>
      <c r="H122" s="95">
        <f t="shared" si="3"/>
        <v>376441.23349999997</v>
      </c>
      <c r="I122" s="94" t="s">
        <v>782</v>
      </c>
      <c r="J122" t="str">
        <f>VLOOKUP(B122,[1]Sheet1!$B:$B,1,0)</f>
        <v>Manisha Moghariya</v>
      </c>
    </row>
    <row r="123" spans="1:10">
      <c r="A123" s="94" t="s">
        <v>430</v>
      </c>
      <c r="B123" s="94" t="s">
        <v>428</v>
      </c>
      <c r="C123" s="95">
        <v>315610.625</v>
      </c>
      <c r="D123" s="95">
        <f t="shared" si="1"/>
        <v>15780.53125</v>
      </c>
      <c r="E123" s="95"/>
      <c r="F123" s="95">
        <f t="shared" si="2"/>
        <v>299830.09375</v>
      </c>
      <c r="G123" s="95"/>
      <c r="H123" s="95">
        <f t="shared" si="3"/>
        <v>299830.09375</v>
      </c>
      <c r="I123" s="94" t="s">
        <v>782</v>
      </c>
      <c r="J123" t="str">
        <f>VLOOKUP(B123,[1]Sheet1!$B:$B,1,0)</f>
        <v>Chetan Dandage</v>
      </c>
    </row>
    <row r="124" spans="1:10">
      <c r="A124" s="94" t="s">
        <v>275</v>
      </c>
      <c r="B124" s="94" t="s">
        <v>276</v>
      </c>
      <c r="C124" s="95">
        <v>265086.49</v>
      </c>
      <c r="D124" s="95">
        <f t="shared" si="1"/>
        <v>13254.324500000001</v>
      </c>
      <c r="E124" s="95"/>
      <c r="F124" s="95">
        <f t="shared" si="2"/>
        <v>251832.1655</v>
      </c>
      <c r="G124" s="95"/>
      <c r="H124" s="95">
        <f t="shared" si="3"/>
        <v>251832.1655</v>
      </c>
      <c r="I124" s="94" t="s">
        <v>782</v>
      </c>
      <c r="J124" t="str">
        <f>VLOOKUP(B124,[1]Sheet1!$B:$B,1,0)</f>
        <v>Shah Dhruvang</v>
      </c>
    </row>
    <row r="125" spans="1:10">
      <c r="A125" s="94" t="s">
        <v>399</v>
      </c>
      <c r="B125" s="94" t="s">
        <v>400</v>
      </c>
      <c r="C125" s="95">
        <v>262328.02</v>
      </c>
      <c r="D125" s="95">
        <f t="shared" si="1"/>
        <v>13116.401000000002</v>
      </c>
      <c r="E125" s="95"/>
      <c r="F125" s="95">
        <f t="shared" si="2"/>
        <v>249211.61900000001</v>
      </c>
      <c r="G125" s="95"/>
      <c r="H125" s="95">
        <f t="shared" si="3"/>
        <v>249211.61900000001</v>
      </c>
      <c r="I125" s="94" t="s">
        <v>782</v>
      </c>
      <c r="J125" t="str">
        <f>VLOOKUP(B125,[1]Sheet1!$B:$B,1,0)</f>
        <v>Niraj Parekh</v>
      </c>
    </row>
    <row r="126" spans="1:10">
      <c r="A126" s="94" t="s">
        <v>502</v>
      </c>
      <c r="B126" s="94" t="s">
        <v>503</v>
      </c>
      <c r="C126" s="95">
        <v>218950</v>
      </c>
      <c r="D126" s="95">
        <f t="shared" si="1"/>
        <v>10947.5</v>
      </c>
      <c r="E126" s="95"/>
      <c r="F126" s="95">
        <f t="shared" si="2"/>
        <v>208002.5</v>
      </c>
      <c r="G126" s="95"/>
      <c r="H126" s="95">
        <f t="shared" si="3"/>
        <v>208002.5</v>
      </c>
      <c r="I126" s="101" t="s">
        <v>781</v>
      </c>
      <c r="J126" t="str">
        <f>VLOOKUP(B126,[1]Sheet1!$B:$B,1,0)</f>
        <v>Gaurav Pandey</v>
      </c>
    </row>
    <row r="127" spans="1:10">
      <c r="A127" s="94" t="s">
        <v>42</v>
      </c>
      <c r="B127" s="94" t="s">
        <v>43</v>
      </c>
      <c r="C127" s="95">
        <v>243536.87500000003</v>
      </c>
      <c r="D127" s="95">
        <f t="shared" si="1"/>
        <v>12176.843750000002</v>
      </c>
      <c r="E127" s="95">
        <v>43836.637500000004</v>
      </c>
      <c r="F127" s="95">
        <f t="shared" si="2"/>
        <v>275196.66875000001</v>
      </c>
      <c r="G127" s="95">
        <v>74885.11</v>
      </c>
      <c r="H127" s="95">
        <f t="shared" si="3"/>
        <v>200311.55875000003</v>
      </c>
      <c r="I127" s="94" t="s">
        <v>782</v>
      </c>
      <c r="J127" t="str">
        <f>VLOOKUP(B127,[1]Sheet1!$B:$B,1,0)</f>
        <v>Badafinance S&amp;P Service LLP</v>
      </c>
    </row>
    <row r="128" spans="1:10">
      <c r="A128" s="94" t="s">
        <v>527</v>
      </c>
      <c r="B128" s="94" t="s">
        <v>528</v>
      </c>
      <c r="C128" s="95">
        <v>206410.96000000002</v>
      </c>
      <c r="D128" s="95">
        <f t="shared" si="1"/>
        <v>10320.548000000003</v>
      </c>
      <c r="E128" s="95"/>
      <c r="F128" s="95">
        <f t="shared" si="2"/>
        <v>196090.41200000001</v>
      </c>
      <c r="G128" s="95"/>
      <c r="H128" s="95">
        <f t="shared" si="3"/>
        <v>196090.41200000001</v>
      </c>
      <c r="I128" s="101" t="s">
        <v>781</v>
      </c>
      <c r="J128" t="str">
        <f>VLOOKUP(B128,[1]Sheet1!$B:$B,1,0)</f>
        <v>Bhupendra Kanojiya</v>
      </c>
    </row>
    <row r="129" spans="1:10">
      <c r="A129" s="94" t="s">
        <v>496</v>
      </c>
      <c r="B129" s="94" t="s">
        <v>497</v>
      </c>
      <c r="C129" s="95">
        <v>197378.96500000003</v>
      </c>
      <c r="D129" s="95">
        <f t="shared" si="1"/>
        <v>9868.9482500000013</v>
      </c>
      <c r="E129" s="95"/>
      <c r="F129" s="95">
        <f t="shared" si="2"/>
        <v>187510.01675000001</v>
      </c>
      <c r="G129" s="95"/>
      <c r="H129" s="95">
        <f t="shared" si="3"/>
        <v>187510.01675000001</v>
      </c>
      <c r="I129" s="101" t="s">
        <v>781</v>
      </c>
      <c r="J129" t="str">
        <f>VLOOKUP(B129,[1]Sheet1!$B:$B,1,0)</f>
        <v>RAJESH</v>
      </c>
    </row>
    <row r="130" spans="1:10">
      <c r="A130" s="94" t="s">
        <v>268</v>
      </c>
      <c r="B130" s="94" t="s">
        <v>269</v>
      </c>
      <c r="C130" s="95">
        <v>185135.95500000002</v>
      </c>
      <c r="D130" s="95">
        <f t="shared" si="1"/>
        <v>9256.7977500000015</v>
      </c>
      <c r="E130" s="95"/>
      <c r="F130" s="95">
        <f t="shared" si="2"/>
        <v>175879.15725000002</v>
      </c>
      <c r="G130" s="95"/>
      <c r="H130" s="95">
        <f t="shared" si="3"/>
        <v>175879.15725000002</v>
      </c>
      <c r="I130" s="94" t="s">
        <v>782</v>
      </c>
      <c r="J130" t="str">
        <f>VLOOKUP(B130,[1]Sheet1!$B:$B,1,0)</f>
        <v>UNNATIBEN TANK</v>
      </c>
    </row>
    <row r="131" spans="1:10">
      <c r="A131" s="94" t="s">
        <v>415</v>
      </c>
      <c r="B131" s="94" t="s">
        <v>416</v>
      </c>
      <c r="C131" s="95">
        <v>180520.41999999998</v>
      </c>
      <c r="D131" s="95">
        <f t="shared" si="1"/>
        <v>9026.0209999999988</v>
      </c>
      <c r="E131" s="95"/>
      <c r="F131" s="95">
        <f t="shared" si="2"/>
        <v>171494.39899999998</v>
      </c>
      <c r="G131" s="95"/>
      <c r="H131" s="95">
        <f t="shared" si="3"/>
        <v>171494.39899999998</v>
      </c>
      <c r="I131" s="94" t="s">
        <v>782</v>
      </c>
      <c r="J131" t="str">
        <f>VLOOKUP(B131,[1]Sheet1!$B:$B,1,0)</f>
        <v>Parth Sanghani</v>
      </c>
    </row>
    <row r="132" spans="1:10">
      <c r="A132" s="94" t="s">
        <v>69</v>
      </c>
      <c r="B132" s="94" t="s">
        <v>70</v>
      </c>
      <c r="C132" s="95">
        <v>166744.315</v>
      </c>
      <c r="D132" s="95">
        <f t="shared" si="1"/>
        <v>8337.2157500000012</v>
      </c>
      <c r="E132" s="95"/>
      <c r="F132" s="95">
        <f t="shared" si="2"/>
        <v>158407.09925</v>
      </c>
      <c r="G132" s="95"/>
      <c r="H132" s="95">
        <f t="shared" si="3"/>
        <v>158407.09925</v>
      </c>
      <c r="I132" s="94" t="s">
        <v>782</v>
      </c>
      <c r="J132" t="str">
        <f>VLOOKUP(B132,[1]Sheet1!$B:$B,1,0)</f>
        <v>Abhay singh</v>
      </c>
    </row>
    <row r="133" spans="1:10">
      <c r="A133" s="94" t="s">
        <v>589</v>
      </c>
      <c r="B133" s="94" t="s">
        <v>544</v>
      </c>
      <c r="C133" s="95">
        <v>165358.67249999999</v>
      </c>
      <c r="D133" s="95">
        <f t="shared" si="1"/>
        <v>8267.9336249999997</v>
      </c>
      <c r="E133" s="95"/>
      <c r="F133" s="95">
        <f t="shared" si="2"/>
        <v>157090.73887499998</v>
      </c>
      <c r="G133" s="95"/>
      <c r="H133" s="95">
        <f t="shared" si="3"/>
        <v>157090.73887499998</v>
      </c>
      <c r="I133" s="101" t="s">
        <v>781</v>
      </c>
      <c r="J133" t="str">
        <f>VLOOKUP(B133,[1]Sheet1!$B:$B,1,0)</f>
        <v>Kamini Bhondwe</v>
      </c>
    </row>
    <row r="134" spans="1:10">
      <c r="A134" s="94" t="s">
        <v>538</v>
      </c>
      <c r="B134" s="94" t="s">
        <v>539</v>
      </c>
      <c r="C134" s="95">
        <v>163684.65</v>
      </c>
      <c r="D134" s="95">
        <f t="shared" si="1"/>
        <v>8184.2325000000001</v>
      </c>
      <c r="E134" s="95"/>
      <c r="F134" s="95">
        <f t="shared" si="2"/>
        <v>155500.41749999998</v>
      </c>
      <c r="G134" s="95"/>
      <c r="H134" s="95">
        <f t="shared" si="3"/>
        <v>155500.41749999998</v>
      </c>
      <c r="I134" s="101" t="s">
        <v>781</v>
      </c>
      <c r="J134" t="str">
        <f>VLOOKUP(B134,[1]Sheet1!$B:$B,1,0)</f>
        <v>Damini Dholpuriya</v>
      </c>
    </row>
    <row r="135" spans="1:10">
      <c r="A135" s="94" t="s">
        <v>546</v>
      </c>
      <c r="B135" s="94" t="s">
        <v>547</v>
      </c>
      <c r="C135" s="95">
        <v>156114.31</v>
      </c>
      <c r="D135" s="95">
        <f t="shared" si="1"/>
        <v>7805.7155000000002</v>
      </c>
      <c r="E135" s="95"/>
      <c r="F135" s="95">
        <f t="shared" si="2"/>
        <v>148308.59450000001</v>
      </c>
      <c r="G135" s="95"/>
      <c r="H135" s="95">
        <f t="shared" si="3"/>
        <v>148308.59450000001</v>
      </c>
      <c r="I135" s="101" t="s">
        <v>781</v>
      </c>
      <c r="J135" t="str">
        <f>VLOOKUP(B135,[1]Sheet1!$B:$B,1,0)</f>
        <v>Naveen Ojha</v>
      </c>
    </row>
    <row r="136" spans="1:10">
      <c r="A136" s="94" t="s">
        <v>292</v>
      </c>
      <c r="B136" s="94" t="s">
        <v>293</v>
      </c>
      <c r="C136" s="95">
        <v>143725.34</v>
      </c>
      <c r="D136" s="95">
        <f t="shared" si="1"/>
        <v>7186.2669999999998</v>
      </c>
      <c r="E136" s="95"/>
      <c r="F136" s="95">
        <f t="shared" si="2"/>
        <v>136539.073</v>
      </c>
      <c r="G136" s="95"/>
      <c r="H136" s="95">
        <f t="shared" si="3"/>
        <v>136539.073</v>
      </c>
      <c r="I136" s="94" t="s">
        <v>782</v>
      </c>
      <c r="J136" t="str">
        <f>VLOOKUP(B136,[1]Sheet1!$B:$B,1,0)</f>
        <v>CN Finserve</v>
      </c>
    </row>
    <row r="137" spans="1:10">
      <c r="A137" s="94" t="s">
        <v>73</v>
      </c>
      <c r="B137" s="94" t="s">
        <v>74</v>
      </c>
      <c r="C137" s="95">
        <v>136438.14000000001</v>
      </c>
      <c r="D137" s="95">
        <f t="shared" si="1"/>
        <v>6821.9070000000011</v>
      </c>
      <c r="E137" s="95"/>
      <c r="F137" s="95">
        <f t="shared" si="2"/>
        <v>129616.23300000001</v>
      </c>
      <c r="G137" s="95"/>
      <c r="H137" s="95">
        <f t="shared" si="3"/>
        <v>129616.23300000001</v>
      </c>
      <c r="I137" s="94" t="s">
        <v>782</v>
      </c>
      <c r="J137" t="str">
        <f>VLOOKUP(B137,[1]Sheet1!$B:$B,1,0)</f>
        <v>Bikesh Ganguly</v>
      </c>
    </row>
    <row r="138" spans="1:10">
      <c r="A138" s="94" t="s">
        <v>112</v>
      </c>
      <c r="B138" s="94" t="s">
        <v>113</v>
      </c>
      <c r="C138" s="95">
        <v>130024.31999999998</v>
      </c>
      <c r="D138" s="95">
        <f t="shared" si="1"/>
        <v>6501.2159999999994</v>
      </c>
      <c r="E138" s="95"/>
      <c r="F138" s="95">
        <f t="shared" si="2"/>
        <v>123523.10399999998</v>
      </c>
      <c r="G138" s="95"/>
      <c r="H138" s="95">
        <f t="shared" si="3"/>
        <v>123523.10399999998</v>
      </c>
      <c r="I138" s="94" t="s">
        <v>782</v>
      </c>
      <c r="J138" t="str">
        <f>VLOOKUP(B138,[1]Sheet1!$B:$B,1,0)</f>
        <v>Vishal Salve</v>
      </c>
    </row>
    <row r="139" spans="1:10">
      <c r="A139" s="94" t="s">
        <v>557</v>
      </c>
      <c r="B139" s="94" t="s">
        <v>558</v>
      </c>
      <c r="C139" s="95">
        <v>129318.62849999999</v>
      </c>
      <c r="D139" s="95">
        <f t="shared" si="1"/>
        <v>6465.9314249999998</v>
      </c>
      <c r="E139" s="95"/>
      <c r="F139" s="95">
        <f t="shared" si="2"/>
        <v>122852.69707499999</v>
      </c>
      <c r="G139" s="95"/>
      <c r="H139" s="95">
        <f t="shared" si="3"/>
        <v>122852.69707499999</v>
      </c>
      <c r="I139" s="101" t="s">
        <v>781</v>
      </c>
      <c r="J139" t="str">
        <f>VLOOKUP(B139,[1]Sheet1!$B:$B,1,0)</f>
        <v>Sanjay Nagle</v>
      </c>
    </row>
    <row r="140" spans="1:10">
      <c r="A140" s="94" t="s">
        <v>530</v>
      </c>
      <c r="B140" s="94" t="s">
        <v>531</v>
      </c>
      <c r="C140" s="95">
        <v>126100</v>
      </c>
      <c r="D140" s="95">
        <f t="shared" si="1"/>
        <v>6305</v>
      </c>
      <c r="E140" s="95"/>
      <c r="F140" s="95">
        <f t="shared" si="2"/>
        <v>119795</v>
      </c>
      <c r="G140" s="95"/>
      <c r="H140" s="95">
        <f t="shared" si="3"/>
        <v>119795</v>
      </c>
      <c r="I140" s="101" t="s">
        <v>781</v>
      </c>
      <c r="J140" t="str">
        <f>VLOOKUP(B140,[1]Sheet1!$B:$B,1,0)</f>
        <v>Aman Karode</v>
      </c>
    </row>
    <row r="141" spans="1:10">
      <c r="A141" s="94" t="s">
        <v>284</v>
      </c>
      <c r="B141" s="94" t="s">
        <v>285</v>
      </c>
      <c r="C141" s="95">
        <v>119562.1525</v>
      </c>
      <c r="D141" s="95">
        <f t="shared" si="1"/>
        <v>5978.1076250000006</v>
      </c>
      <c r="E141" s="95"/>
      <c r="F141" s="95">
        <f t="shared" si="2"/>
        <v>113584.04487499999</v>
      </c>
      <c r="G141" s="95"/>
      <c r="H141" s="95">
        <f t="shared" si="3"/>
        <v>113584.04487499999</v>
      </c>
      <c r="I141" s="94" t="s">
        <v>782</v>
      </c>
      <c r="J141" t="str">
        <f>VLOOKUP(B141,[1]Sheet1!$B:$B,1,0)</f>
        <v>Shree Prime Finance</v>
      </c>
    </row>
    <row r="142" spans="1:10">
      <c r="A142" s="94" t="s">
        <v>100</v>
      </c>
      <c r="B142" s="94" t="s">
        <v>101</v>
      </c>
      <c r="C142" s="95">
        <v>116112.5</v>
      </c>
      <c r="D142" s="95">
        <f t="shared" si="1"/>
        <v>5805.625</v>
      </c>
      <c r="E142" s="95"/>
      <c r="F142" s="95">
        <f t="shared" si="2"/>
        <v>110306.875</v>
      </c>
      <c r="G142" s="95"/>
      <c r="H142" s="95">
        <f t="shared" si="3"/>
        <v>110306.875</v>
      </c>
      <c r="I142" s="94" t="s">
        <v>782</v>
      </c>
      <c r="J142" t="str">
        <f>VLOOKUP(B142,[1]Sheet1!$B:$B,1,0)</f>
        <v>Varughese Abraham</v>
      </c>
    </row>
    <row r="143" spans="1:10">
      <c r="A143" s="94" t="s">
        <v>381</v>
      </c>
      <c r="B143" s="94" t="s">
        <v>382</v>
      </c>
      <c r="C143" s="95">
        <v>108894.03250000002</v>
      </c>
      <c r="D143" s="95">
        <f t="shared" si="1"/>
        <v>5444.7016250000015</v>
      </c>
      <c r="E143" s="95"/>
      <c r="F143" s="95">
        <f t="shared" si="2"/>
        <v>103449.33087500001</v>
      </c>
      <c r="G143" s="95"/>
      <c r="H143" s="95">
        <f t="shared" si="3"/>
        <v>103449.33087500001</v>
      </c>
      <c r="I143" s="94" t="s">
        <v>782</v>
      </c>
      <c r="J143" t="str">
        <f>VLOOKUP(B143,[1]Sheet1!$B:$B,1,0)</f>
        <v>Boskeyben Gajjar</v>
      </c>
    </row>
    <row r="144" spans="1:10">
      <c r="A144" s="94" t="s">
        <v>148</v>
      </c>
      <c r="B144" s="94" t="s">
        <v>149</v>
      </c>
      <c r="C144" s="95">
        <v>106875.80999999998</v>
      </c>
      <c r="D144" s="95">
        <f t="shared" si="1"/>
        <v>5343.7904999999992</v>
      </c>
      <c r="E144" s="95"/>
      <c r="F144" s="95">
        <f t="shared" si="2"/>
        <v>101532.01949999998</v>
      </c>
      <c r="G144" s="95"/>
      <c r="H144" s="95">
        <f t="shared" si="3"/>
        <v>101532.01949999998</v>
      </c>
      <c r="I144" s="101" t="s">
        <v>781</v>
      </c>
      <c r="J144" t="str">
        <f>VLOOKUP(B144,[1]Sheet1!$B:$B,1,0)</f>
        <v>Gemini Wasan</v>
      </c>
    </row>
    <row r="145" spans="1:10">
      <c r="A145" s="94" t="s">
        <v>173</v>
      </c>
      <c r="B145" s="94" t="s">
        <v>174</v>
      </c>
      <c r="C145" s="95">
        <v>106230.39</v>
      </c>
      <c r="D145" s="95">
        <f t="shared" si="1"/>
        <v>5311.5195000000003</v>
      </c>
      <c r="E145" s="95"/>
      <c r="F145" s="95">
        <f t="shared" si="2"/>
        <v>100918.8705</v>
      </c>
      <c r="G145" s="95"/>
      <c r="H145" s="95">
        <f t="shared" si="3"/>
        <v>100918.8705</v>
      </c>
      <c r="I145" s="101" t="s">
        <v>781</v>
      </c>
      <c r="J145" t="str">
        <f>VLOOKUP(B145,[1]Sheet1!$B:$B,1,0)</f>
        <v>Sanjeevani Vadvalkar</v>
      </c>
    </row>
    <row r="146" spans="1:10">
      <c r="A146" s="94" t="s">
        <v>108</v>
      </c>
      <c r="B146" s="94" t="s">
        <v>109</v>
      </c>
      <c r="C146" s="95">
        <v>105337.1</v>
      </c>
      <c r="D146" s="95">
        <f t="shared" si="1"/>
        <v>5266.8550000000005</v>
      </c>
      <c r="E146" s="95"/>
      <c r="F146" s="95">
        <f t="shared" si="2"/>
        <v>100070.24500000001</v>
      </c>
      <c r="G146" s="95"/>
      <c r="H146" s="95">
        <f t="shared" si="3"/>
        <v>100070.24500000001</v>
      </c>
      <c r="I146" s="101" t="s">
        <v>781</v>
      </c>
      <c r="J146" t="str">
        <f>VLOOKUP(B146,[1]Sheet1!$B:$B,1,0)</f>
        <v>Bhavika Rajguru</v>
      </c>
    </row>
    <row r="147" spans="1:10">
      <c r="A147" s="94" t="s">
        <v>485</v>
      </c>
      <c r="B147" s="94" t="s">
        <v>486</v>
      </c>
      <c r="C147" s="95">
        <v>104802.82</v>
      </c>
      <c r="D147" s="95">
        <f t="shared" si="1"/>
        <v>5240.1410000000005</v>
      </c>
      <c r="E147" s="95"/>
      <c r="F147" s="95">
        <f t="shared" si="2"/>
        <v>99562.679000000004</v>
      </c>
      <c r="G147" s="95"/>
      <c r="H147" s="95">
        <f t="shared" si="3"/>
        <v>99562.679000000004</v>
      </c>
      <c r="I147" s="94" t="s">
        <v>782</v>
      </c>
      <c r="J147" t="str">
        <f>VLOOKUP(B147,[1]Sheet1!$B:$B,1,0)</f>
        <v>Adarsh Dubey</v>
      </c>
    </row>
    <row r="148" spans="1:10">
      <c r="A148" s="94" t="s">
        <v>301</v>
      </c>
      <c r="B148" s="94" t="s">
        <v>302</v>
      </c>
      <c r="C148" s="95">
        <v>95287.41</v>
      </c>
      <c r="D148" s="95">
        <f t="shared" si="1"/>
        <v>4764.3705</v>
      </c>
      <c r="E148" s="95"/>
      <c r="F148" s="95">
        <f t="shared" si="2"/>
        <v>90523.039499999999</v>
      </c>
      <c r="G148" s="95"/>
      <c r="H148" s="95">
        <f t="shared" si="3"/>
        <v>90523.039499999999</v>
      </c>
      <c r="I148" s="94" t="s">
        <v>782</v>
      </c>
      <c r="J148" t="str">
        <f>VLOOKUP(B148,[1]Sheet1!$B:$B,1,0)</f>
        <v>KRUSHANG PATEL</v>
      </c>
    </row>
    <row r="149" spans="1:10">
      <c r="A149" s="94" t="s">
        <v>560</v>
      </c>
      <c r="B149" s="94" t="s">
        <v>561</v>
      </c>
      <c r="C149" s="95">
        <v>93951.48000000001</v>
      </c>
      <c r="D149" s="95">
        <f t="shared" si="1"/>
        <v>4697.5740000000005</v>
      </c>
      <c r="E149" s="95"/>
      <c r="F149" s="95">
        <f t="shared" si="2"/>
        <v>89253.906000000017</v>
      </c>
      <c r="G149" s="95"/>
      <c r="H149" s="95">
        <f t="shared" si="3"/>
        <v>89253.906000000017</v>
      </c>
      <c r="I149" s="94" t="s">
        <v>782</v>
      </c>
      <c r="J149" t="str">
        <f>VLOOKUP(B149,[1]Sheet1!$B:$B,1,0)</f>
        <v>Rajkumar</v>
      </c>
    </row>
    <row r="150" spans="1:10">
      <c r="A150" s="94" t="s">
        <v>535</v>
      </c>
      <c r="B150" s="94" t="s">
        <v>536</v>
      </c>
      <c r="C150" s="95">
        <v>87900.295000000013</v>
      </c>
      <c r="D150" s="95">
        <f t="shared" si="1"/>
        <v>4395.0147500000012</v>
      </c>
      <c r="E150" s="95"/>
      <c r="F150" s="95">
        <f t="shared" si="2"/>
        <v>83505.280250000011</v>
      </c>
      <c r="G150" s="95"/>
      <c r="H150" s="95">
        <f t="shared" si="3"/>
        <v>83505.280250000011</v>
      </c>
      <c r="I150" s="94" t="s">
        <v>781</v>
      </c>
      <c r="J150" t="str">
        <f>VLOOKUP(B150,[1]Sheet1!$B:$B,1,0)</f>
        <v>Bhavna Likhar</v>
      </c>
    </row>
    <row r="151" spans="1:10">
      <c r="A151" s="94" t="s">
        <v>524</v>
      </c>
      <c r="B151" s="94" t="s">
        <v>525</v>
      </c>
      <c r="C151" s="95">
        <v>80246.880000000005</v>
      </c>
      <c r="D151" s="95">
        <f t="shared" si="1"/>
        <v>4012.3440000000005</v>
      </c>
      <c r="E151" s="95"/>
      <c r="F151" s="95">
        <f t="shared" si="2"/>
        <v>76234.536000000007</v>
      </c>
      <c r="G151" s="95"/>
      <c r="H151" s="95">
        <f t="shared" si="3"/>
        <v>76234.536000000007</v>
      </c>
      <c r="I151" s="94" t="s">
        <v>782</v>
      </c>
      <c r="J151" t="str">
        <f>VLOOKUP(B151,[1]Sheet1!$B:$B,1,0)</f>
        <v>Prince</v>
      </c>
    </row>
    <row r="152" spans="1:10">
      <c r="A152" s="94" t="s">
        <v>53</v>
      </c>
      <c r="B152" s="94" t="s">
        <v>54</v>
      </c>
      <c r="C152" s="95">
        <v>105617.88500000001</v>
      </c>
      <c r="D152" s="95">
        <f t="shared" si="1"/>
        <v>5280.8942500000012</v>
      </c>
      <c r="E152" s="95"/>
      <c r="F152" s="95">
        <f t="shared" si="2"/>
        <v>100336.99075000001</v>
      </c>
      <c r="G152" s="95">
        <v>28795.95</v>
      </c>
      <c r="H152" s="95">
        <f t="shared" si="3"/>
        <v>71541.040750000015</v>
      </c>
      <c r="I152" s="94" t="s">
        <v>782</v>
      </c>
      <c r="J152" t="str">
        <f>VLOOKUP(B152,[1]Sheet1!$B:$B,1,0)</f>
        <v>Dilip Singh</v>
      </c>
    </row>
    <row r="153" spans="1:10">
      <c r="A153" s="94" t="s">
        <v>128</v>
      </c>
      <c r="B153" s="94" t="s">
        <v>129</v>
      </c>
      <c r="C153" s="95">
        <v>67001.680000000008</v>
      </c>
      <c r="D153" s="95">
        <f t="shared" si="1"/>
        <v>3350.0840000000007</v>
      </c>
      <c r="E153" s="95"/>
      <c r="F153" s="95">
        <f t="shared" si="2"/>
        <v>63651.596000000005</v>
      </c>
      <c r="G153" s="95"/>
      <c r="H153" s="95">
        <f t="shared" si="3"/>
        <v>63651.596000000005</v>
      </c>
      <c r="I153" s="101" t="s">
        <v>781</v>
      </c>
      <c r="J153" t="str">
        <f>VLOOKUP(B153,[1]Sheet1!$B:$B,1,0)</f>
        <v>Prasad Naik</v>
      </c>
    </row>
    <row r="154" spans="1:10">
      <c r="A154" s="94" t="s">
        <v>160</v>
      </c>
      <c r="B154" s="94" t="s">
        <v>161</v>
      </c>
      <c r="C154" s="95">
        <v>65195.748</v>
      </c>
      <c r="D154" s="95">
        <f t="shared" si="1"/>
        <v>3259.7874000000002</v>
      </c>
      <c r="E154" s="95"/>
      <c r="F154" s="95">
        <f t="shared" si="2"/>
        <v>61935.960599999999</v>
      </c>
      <c r="G154" s="95"/>
      <c r="H154" s="95">
        <f t="shared" si="3"/>
        <v>61935.960599999999</v>
      </c>
      <c r="I154" s="94" t="s">
        <v>782</v>
      </c>
      <c r="J154" t="str">
        <f>VLOOKUP(B154,[1]Sheet1!$B:$B,1,0)</f>
        <v>Bharat Pawar</v>
      </c>
    </row>
    <row r="155" spans="1:10">
      <c r="A155" s="94" t="s">
        <v>714</v>
      </c>
      <c r="B155" s="94" t="s">
        <v>715</v>
      </c>
      <c r="C155" s="95">
        <v>62370</v>
      </c>
      <c r="D155" s="95">
        <f t="shared" si="1"/>
        <v>3118.5</v>
      </c>
      <c r="E155" s="95"/>
      <c r="F155" s="95">
        <f t="shared" si="2"/>
        <v>59251.5</v>
      </c>
      <c r="G155" s="95"/>
      <c r="H155" s="95">
        <f t="shared" si="3"/>
        <v>59251.5</v>
      </c>
      <c r="I155" s="94" t="s">
        <v>782</v>
      </c>
      <c r="J155" t="str">
        <f>VLOOKUP(B155,[1]Sheet1!$B:$B,1,0)</f>
        <v>Vikas Asthana</v>
      </c>
    </row>
    <row r="156" spans="1:10">
      <c r="A156" s="94" t="s">
        <v>499</v>
      </c>
      <c r="B156" s="94" t="s">
        <v>500</v>
      </c>
      <c r="C156" s="95">
        <v>101492.538</v>
      </c>
      <c r="D156" s="95">
        <f t="shared" si="1"/>
        <v>5074.6269000000002</v>
      </c>
      <c r="E156" s="95"/>
      <c r="F156" s="95">
        <f t="shared" si="2"/>
        <v>96417.911099999998</v>
      </c>
      <c r="G156" s="95">
        <v>37370.015099999997</v>
      </c>
      <c r="H156" s="95">
        <f t="shared" si="3"/>
        <v>59047.896000000001</v>
      </c>
      <c r="I156" s="94" t="s">
        <v>781</v>
      </c>
      <c r="J156" t="str">
        <f>VLOOKUP(B156,[1]Sheet1!$B:$B,1,0)</f>
        <v>Anil Kuwal</v>
      </c>
    </row>
    <row r="157" spans="1:10">
      <c r="A157" s="94" t="s">
        <v>554</v>
      </c>
      <c r="B157" s="94" t="s">
        <v>555</v>
      </c>
      <c r="C157" s="95">
        <v>59885.019</v>
      </c>
      <c r="D157" s="95">
        <f t="shared" si="1"/>
        <v>2994.2509500000001</v>
      </c>
      <c r="E157" s="95"/>
      <c r="F157" s="95">
        <f t="shared" si="2"/>
        <v>56890.768049999999</v>
      </c>
      <c r="G157" s="95"/>
      <c r="H157" s="95">
        <f t="shared" si="3"/>
        <v>56890.768049999999</v>
      </c>
      <c r="I157" s="94" t="s">
        <v>781</v>
      </c>
      <c r="J157" t="str">
        <f>VLOOKUP(B157,[1]Sheet1!$B:$B,1,0)</f>
        <v>Akash Jain</v>
      </c>
    </row>
    <row r="158" spans="1:10">
      <c r="A158" s="94" t="s">
        <v>307</v>
      </c>
      <c r="B158" s="94" t="s">
        <v>308</v>
      </c>
      <c r="C158" s="95">
        <v>56565.61</v>
      </c>
      <c r="D158" s="95">
        <f t="shared" si="1"/>
        <v>2828.2805000000003</v>
      </c>
      <c r="E158" s="95"/>
      <c r="F158" s="95">
        <f t="shared" si="2"/>
        <v>53737.3295</v>
      </c>
      <c r="G158" s="95"/>
      <c r="H158" s="95">
        <f t="shared" si="3"/>
        <v>53737.3295</v>
      </c>
      <c r="I158" s="94" t="s">
        <v>782</v>
      </c>
      <c r="J158" t="str">
        <f>VLOOKUP(B158,[1]Sheet1!$B:$B,1,0)</f>
        <v>RUDRA FINANCIAL SERVICES</v>
      </c>
    </row>
    <row r="159" spans="1:10">
      <c r="A159" s="94" t="s">
        <v>163</v>
      </c>
      <c r="B159" s="94" t="s">
        <v>164</v>
      </c>
      <c r="C159" s="95">
        <v>54293.055</v>
      </c>
      <c r="D159" s="95">
        <f t="shared" si="1"/>
        <v>2714.6527500000002</v>
      </c>
      <c r="E159" s="95"/>
      <c r="F159" s="95">
        <f t="shared" si="2"/>
        <v>51578.402249999999</v>
      </c>
      <c r="G159" s="95"/>
      <c r="H159" s="95">
        <f t="shared" si="3"/>
        <v>51578.402249999999</v>
      </c>
      <c r="I159" s="94" t="s">
        <v>782</v>
      </c>
      <c r="J159" t="str">
        <f>VLOOKUP(B159,[1]Sheet1!$B:$B,1,0)</f>
        <v>Rupesh rane</v>
      </c>
    </row>
    <row r="160" spans="1:10">
      <c r="A160" s="94" t="s">
        <v>115</v>
      </c>
      <c r="B160" s="94" t="s">
        <v>116</v>
      </c>
      <c r="C160" s="95">
        <v>81404.625</v>
      </c>
      <c r="D160" s="95">
        <f t="shared" si="1"/>
        <v>4070.2312500000003</v>
      </c>
      <c r="E160" s="95"/>
      <c r="F160" s="95">
        <f t="shared" si="2"/>
        <v>77334.393750000003</v>
      </c>
      <c r="G160" s="95">
        <v>26082.458999999999</v>
      </c>
      <c r="H160" s="95">
        <f t="shared" si="3"/>
        <v>51251.93475</v>
      </c>
      <c r="I160" s="94" t="s">
        <v>782</v>
      </c>
      <c r="J160" t="str">
        <f>VLOOKUP(B160,[1]Sheet1!$B:$B,1,0)</f>
        <v>Rahul Sharma</v>
      </c>
    </row>
    <row r="161" spans="1:10">
      <c r="A161" s="94" t="s">
        <v>667</v>
      </c>
      <c r="B161" s="94" t="s">
        <v>668</v>
      </c>
      <c r="C161" s="95">
        <v>50214.580000000009</v>
      </c>
      <c r="D161" s="95">
        <f t="shared" si="1"/>
        <v>2510.7290000000007</v>
      </c>
      <c r="E161" s="95"/>
      <c r="F161" s="95">
        <f t="shared" si="2"/>
        <v>47703.85100000001</v>
      </c>
      <c r="G161" s="95"/>
      <c r="H161" s="95">
        <f t="shared" si="3"/>
        <v>47703.85100000001</v>
      </c>
      <c r="I161" s="94" t="s">
        <v>781</v>
      </c>
      <c r="J161" t="str">
        <f>VLOOKUP(B161,[1]Sheet1!$B:$B,1,0)</f>
        <v>Bhagawandas Choure</v>
      </c>
    </row>
    <row r="162" spans="1:10">
      <c r="A162" s="94" t="s">
        <v>84</v>
      </c>
      <c r="B162" s="94" t="s">
        <v>85</v>
      </c>
      <c r="C162" s="95">
        <v>46947.560000000005</v>
      </c>
      <c r="D162" s="95">
        <f t="shared" si="1"/>
        <v>2347.3780000000002</v>
      </c>
      <c r="E162" s="95"/>
      <c r="F162" s="95">
        <f t="shared" si="2"/>
        <v>44600.182000000008</v>
      </c>
      <c r="G162" s="95"/>
      <c r="H162" s="95">
        <f t="shared" si="3"/>
        <v>44600.182000000008</v>
      </c>
      <c r="I162" s="94" t="s">
        <v>781</v>
      </c>
      <c r="J162" t="str">
        <f>VLOOKUP(B162,[1]Sheet1!$B:$B,1,0)</f>
        <v>Gopal Udeshi</v>
      </c>
    </row>
    <row r="163" spans="1:10">
      <c r="A163" s="94" t="s">
        <v>521</v>
      </c>
      <c r="B163" s="94" t="s">
        <v>522</v>
      </c>
      <c r="C163" s="95">
        <v>46632.800000000003</v>
      </c>
      <c r="D163" s="95">
        <f t="shared" si="1"/>
        <v>2331.6400000000003</v>
      </c>
      <c r="E163" s="95"/>
      <c r="F163" s="95">
        <f t="shared" si="2"/>
        <v>44301.16</v>
      </c>
      <c r="G163" s="95"/>
      <c r="H163" s="95">
        <f t="shared" si="3"/>
        <v>44301.16</v>
      </c>
      <c r="I163" s="94" t="s">
        <v>782</v>
      </c>
      <c r="J163" t="str">
        <f>VLOOKUP(B163,[1]Sheet1!$B:$B,1,0)</f>
        <v>Sachin Panchal</v>
      </c>
    </row>
    <row r="164" spans="1:10">
      <c r="A164" s="94" t="s">
        <v>255</v>
      </c>
      <c r="B164" s="94" t="s">
        <v>256</v>
      </c>
      <c r="C164" s="95">
        <v>46037.04</v>
      </c>
      <c r="D164" s="95">
        <f t="shared" si="1"/>
        <v>2301.8520000000003</v>
      </c>
      <c r="E164" s="95"/>
      <c r="F164" s="95">
        <f t="shared" si="2"/>
        <v>43735.188000000002</v>
      </c>
      <c r="G164" s="95"/>
      <c r="H164" s="95">
        <f t="shared" si="3"/>
        <v>43735.188000000002</v>
      </c>
      <c r="I164" s="94" t="s">
        <v>782</v>
      </c>
      <c r="J164" t="str">
        <f>VLOOKUP(B164,[1]Sheet1!$B:$B,1,0)</f>
        <v>gANESH PALAV</v>
      </c>
    </row>
    <row r="165" spans="1:10">
      <c r="A165" s="94" t="s">
        <v>197</v>
      </c>
      <c r="B165" s="94" t="s">
        <v>198</v>
      </c>
      <c r="C165" s="95">
        <v>43891.39</v>
      </c>
      <c r="D165" s="95">
        <f t="shared" si="1"/>
        <v>2194.5695000000001</v>
      </c>
      <c r="E165" s="95"/>
      <c r="F165" s="95">
        <f t="shared" si="2"/>
        <v>41696.820500000002</v>
      </c>
      <c r="G165" s="95"/>
      <c r="H165" s="95">
        <f t="shared" si="3"/>
        <v>41696.820500000002</v>
      </c>
      <c r="I165" s="94" t="s">
        <v>782</v>
      </c>
      <c r="J165" t="str">
        <f>VLOOKUP(B165,[1]Sheet1!$B:$B,1,0)</f>
        <v>Prabha Gupta</v>
      </c>
    </row>
    <row r="166" spans="1:10">
      <c r="A166" s="94" t="s">
        <v>321</v>
      </c>
      <c r="B166" s="94" t="s">
        <v>322</v>
      </c>
      <c r="C166" s="95">
        <v>42107.310000000005</v>
      </c>
      <c r="D166" s="95">
        <f t="shared" si="1"/>
        <v>2105.3655000000003</v>
      </c>
      <c r="E166" s="95"/>
      <c r="F166" s="95">
        <f t="shared" si="2"/>
        <v>40001.944500000005</v>
      </c>
      <c r="G166" s="95"/>
      <c r="H166" s="95">
        <f t="shared" si="3"/>
        <v>40001.944500000005</v>
      </c>
      <c r="I166" s="94" t="s">
        <v>782</v>
      </c>
      <c r="J166" t="str">
        <f>VLOOKUP(B166,[1]Sheet1!$B:$B,1,0)</f>
        <v>Thakor Shalini</v>
      </c>
    </row>
    <row r="167" spans="1:10">
      <c r="A167" s="94" t="s">
        <v>631</v>
      </c>
      <c r="B167" s="94" t="s">
        <v>632</v>
      </c>
      <c r="C167" s="95">
        <v>41020</v>
      </c>
      <c r="D167" s="95">
        <f t="shared" si="1"/>
        <v>2051</v>
      </c>
      <c r="E167" s="95"/>
      <c r="F167" s="95">
        <f t="shared" si="2"/>
        <v>38969</v>
      </c>
      <c r="G167" s="95"/>
      <c r="H167" s="95">
        <f t="shared" si="3"/>
        <v>38969</v>
      </c>
      <c r="I167" s="94" t="s">
        <v>782</v>
      </c>
      <c r="J167" t="str">
        <f>VLOOKUP(B167,[1]Sheet1!$B:$B,1,0)</f>
        <v>Pradeep Rajput</v>
      </c>
    </row>
    <row r="168" spans="1:10">
      <c r="A168" s="94" t="s">
        <v>78</v>
      </c>
      <c r="B168" s="94" t="s">
        <v>79</v>
      </c>
      <c r="C168" s="95">
        <v>38900.75</v>
      </c>
      <c r="D168" s="95">
        <f t="shared" si="1"/>
        <v>1945.0375000000001</v>
      </c>
      <c r="E168" s="95"/>
      <c r="F168" s="95">
        <f t="shared" si="2"/>
        <v>36955.712500000001</v>
      </c>
      <c r="G168" s="95"/>
      <c r="H168" s="95">
        <f t="shared" si="3"/>
        <v>36955.712500000001</v>
      </c>
      <c r="I168" s="94" t="s">
        <v>782</v>
      </c>
      <c r="J168" t="str">
        <f>VLOOKUP(B168,[1]Sheet1!$B:$B,1,0)</f>
        <v>Nitin Bajaj</v>
      </c>
    </row>
    <row r="169" spans="1:10">
      <c r="A169" s="94" t="s">
        <v>176</v>
      </c>
      <c r="B169" s="94" t="s">
        <v>177</v>
      </c>
      <c r="C169" s="95">
        <v>37500</v>
      </c>
      <c r="D169" s="95">
        <f t="shared" si="1"/>
        <v>1875</v>
      </c>
      <c r="E169" s="95"/>
      <c r="F169" s="95">
        <f t="shared" si="2"/>
        <v>35625</v>
      </c>
      <c r="G169" s="95"/>
      <c r="H169" s="95">
        <f t="shared" si="3"/>
        <v>35625</v>
      </c>
      <c r="I169" s="94" t="s">
        <v>781</v>
      </c>
      <c r="J169" t="str">
        <f>VLOOKUP(B169,[1]Sheet1!$B:$B,1,0)</f>
        <v>Prabdeep Jaggi</v>
      </c>
    </row>
    <row r="170" spans="1:10">
      <c r="A170" s="94" t="s">
        <v>153</v>
      </c>
      <c r="B170" s="94" t="s">
        <v>154</v>
      </c>
      <c r="C170" s="95">
        <v>37056.575000000004</v>
      </c>
      <c r="D170" s="95">
        <f t="shared" si="1"/>
        <v>1852.8287500000004</v>
      </c>
      <c r="E170" s="95"/>
      <c r="F170" s="95">
        <f t="shared" si="2"/>
        <v>35203.746250000004</v>
      </c>
      <c r="G170" s="95"/>
      <c r="H170" s="95">
        <f t="shared" si="3"/>
        <v>35203.746250000004</v>
      </c>
      <c r="I170" s="94" t="s">
        <v>782</v>
      </c>
      <c r="J170" t="str">
        <f>VLOOKUP(B170,[1]Sheet1!$B:$B,1,0)</f>
        <v>Amit Singh</v>
      </c>
    </row>
    <row r="171" spans="1:10">
      <c r="A171" s="94" t="s">
        <v>744</v>
      </c>
      <c r="B171" s="94" t="s">
        <v>745</v>
      </c>
      <c r="C171" s="95">
        <v>36586.74</v>
      </c>
      <c r="D171" s="95">
        <f t="shared" si="1"/>
        <v>1829.337</v>
      </c>
      <c r="E171" s="95"/>
      <c r="F171" s="95">
        <f t="shared" si="2"/>
        <v>34757.402999999998</v>
      </c>
      <c r="G171" s="95"/>
      <c r="H171" s="95">
        <f t="shared" si="3"/>
        <v>34757.402999999998</v>
      </c>
      <c r="I171" s="94" t="s">
        <v>782</v>
      </c>
      <c r="J171" t="str">
        <f>VLOOKUP(B171,[1]Sheet1!$B:$B,1,0)</f>
        <v>Piyush chaurasiya</v>
      </c>
    </row>
    <row r="172" spans="1:10">
      <c r="A172" s="94" t="s">
        <v>605</v>
      </c>
      <c r="B172" s="94" t="s">
        <v>606</v>
      </c>
      <c r="C172" s="95">
        <v>35764.18</v>
      </c>
      <c r="D172" s="95">
        <f t="shared" si="1"/>
        <v>1788.2090000000001</v>
      </c>
      <c r="E172" s="95"/>
      <c r="F172" s="95">
        <f t="shared" si="2"/>
        <v>33975.970999999998</v>
      </c>
      <c r="G172" s="95"/>
      <c r="H172" s="95">
        <f t="shared" si="3"/>
        <v>33975.970999999998</v>
      </c>
      <c r="I172" s="94" t="s">
        <v>782</v>
      </c>
      <c r="J172" t="str">
        <f>VLOOKUP(B172,[1]Sheet1!$B:$B,1,0)</f>
        <v>Ashish Jain</v>
      </c>
    </row>
    <row r="173" spans="1:10">
      <c r="A173" s="94" t="s">
        <v>335</v>
      </c>
      <c r="B173" s="94" t="s">
        <v>336</v>
      </c>
      <c r="C173" s="95">
        <v>35200.959999999999</v>
      </c>
      <c r="D173" s="95">
        <f t="shared" si="1"/>
        <v>1760.048</v>
      </c>
      <c r="E173" s="95"/>
      <c r="F173" s="95">
        <f t="shared" si="2"/>
        <v>33440.911999999997</v>
      </c>
      <c r="G173" s="95"/>
      <c r="H173" s="95">
        <f t="shared" si="3"/>
        <v>33440.911999999997</v>
      </c>
      <c r="I173" s="94" t="s">
        <v>782</v>
      </c>
      <c r="J173" t="str">
        <f>VLOOKUP(B173,[1]Sheet1!$B:$B,1,0)</f>
        <v>GADHADARA RAHUL NAVINCHANDRA</v>
      </c>
    </row>
    <row r="174" spans="1:10">
      <c r="A174" s="94" t="s">
        <v>137</v>
      </c>
      <c r="B174" s="94" t="s">
        <v>138</v>
      </c>
      <c r="C174" s="95">
        <v>34686.270000000004</v>
      </c>
      <c r="D174" s="95">
        <f t="shared" si="1"/>
        <v>1734.3135000000002</v>
      </c>
      <c r="E174" s="95"/>
      <c r="F174" s="95">
        <f t="shared" si="2"/>
        <v>32951.9565</v>
      </c>
      <c r="G174" s="95"/>
      <c r="H174" s="95">
        <f t="shared" si="3"/>
        <v>32951.9565</v>
      </c>
      <c r="I174" s="94" t="s">
        <v>782</v>
      </c>
      <c r="J174" t="str">
        <f>VLOOKUP(B174,[1]Sheet1!$B:$B,1,0)</f>
        <v>Sumit Panjwani</v>
      </c>
    </row>
    <row r="175" spans="1:10">
      <c r="A175" s="94" t="s">
        <v>488</v>
      </c>
      <c r="B175" s="94" t="s">
        <v>489</v>
      </c>
      <c r="C175" s="95">
        <v>33131.67</v>
      </c>
      <c r="D175" s="95">
        <f t="shared" si="1"/>
        <v>1656.5835</v>
      </c>
      <c r="E175" s="95"/>
      <c r="F175" s="95">
        <f t="shared" si="2"/>
        <v>31475.086499999998</v>
      </c>
      <c r="G175" s="95"/>
      <c r="H175" s="95">
        <f t="shared" si="3"/>
        <v>31475.086499999998</v>
      </c>
      <c r="I175" s="94" t="s">
        <v>782</v>
      </c>
      <c r="J175" t="str">
        <f>VLOOKUP(B175,[1]Sheet1!$B:$B,1,0)</f>
        <v>Barkha Menghani</v>
      </c>
    </row>
    <row r="176" spans="1:10">
      <c r="A176" s="94" t="s">
        <v>615</v>
      </c>
      <c r="B176" s="94" t="s">
        <v>616</v>
      </c>
      <c r="C176" s="95">
        <v>32771.71</v>
      </c>
      <c r="D176" s="95">
        <f t="shared" si="1"/>
        <v>1638.5855000000001</v>
      </c>
      <c r="E176" s="95"/>
      <c r="F176" s="95">
        <f t="shared" si="2"/>
        <v>31133.124499999998</v>
      </c>
      <c r="G176" s="95"/>
      <c r="H176" s="95">
        <f t="shared" si="3"/>
        <v>31133.124499999998</v>
      </c>
      <c r="I176" s="94" t="s">
        <v>781</v>
      </c>
      <c r="J176" t="str">
        <f>VLOOKUP(B176,[1]Sheet1!$B:$B,1,0)</f>
        <v>Manoj Tirole</v>
      </c>
    </row>
    <row r="177" spans="1:10">
      <c r="A177" s="94" t="s">
        <v>737</v>
      </c>
      <c r="B177" s="94" t="s">
        <v>738</v>
      </c>
      <c r="C177" s="95">
        <v>30800</v>
      </c>
      <c r="D177" s="95">
        <f t="shared" si="1"/>
        <v>1540</v>
      </c>
      <c r="E177" s="95"/>
      <c r="F177" s="95">
        <f t="shared" si="2"/>
        <v>29260</v>
      </c>
      <c r="G177" s="95"/>
      <c r="H177" s="95">
        <f t="shared" si="3"/>
        <v>29260</v>
      </c>
      <c r="I177" s="94" t="s">
        <v>782</v>
      </c>
      <c r="J177" t="str">
        <f>VLOOKUP(B177,[1]Sheet1!$B:$B,1,0)</f>
        <v>Sarla Singh</v>
      </c>
    </row>
    <row r="178" spans="1:10">
      <c r="A178" s="94" t="s">
        <v>327</v>
      </c>
      <c r="B178" s="94" t="s">
        <v>328</v>
      </c>
      <c r="C178" s="95">
        <v>24546.75</v>
      </c>
      <c r="D178" s="95">
        <f t="shared" si="1"/>
        <v>1227.3375000000001</v>
      </c>
      <c r="E178" s="95">
        <v>4418.415</v>
      </c>
      <c r="F178" s="95">
        <f t="shared" si="2"/>
        <v>27737.827499999999</v>
      </c>
      <c r="G178" s="95"/>
      <c r="H178" s="95">
        <f t="shared" si="3"/>
        <v>27737.827499999999</v>
      </c>
      <c r="I178" s="94" t="s">
        <v>782</v>
      </c>
      <c r="J178" t="str">
        <f>VLOOKUP(B178,[1]Sheet1!$B:$B,1,0)</f>
        <v>DHIRAN SOLUTIONS LLP</v>
      </c>
    </row>
    <row r="179" spans="1:10">
      <c r="A179" s="94" t="s">
        <v>583</v>
      </c>
      <c r="B179" s="94" t="s">
        <v>584</v>
      </c>
      <c r="C179" s="95">
        <v>27000</v>
      </c>
      <c r="D179" s="95">
        <f t="shared" si="1"/>
        <v>1350</v>
      </c>
      <c r="E179" s="95"/>
      <c r="F179" s="95">
        <f t="shared" si="2"/>
        <v>25650</v>
      </c>
      <c r="G179" s="95"/>
      <c r="H179" s="95">
        <f t="shared" si="3"/>
        <v>25650</v>
      </c>
      <c r="I179" s="94" t="s">
        <v>782</v>
      </c>
      <c r="J179" t="str">
        <f>VLOOKUP(B179,[1]Sheet1!$B:$B,1,0)</f>
        <v>Ashish Kumar Sahu</v>
      </c>
    </row>
    <row r="180" spans="1:10">
      <c r="A180" s="94" t="s">
        <v>231</v>
      </c>
      <c r="B180" s="94" t="s">
        <v>232</v>
      </c>
      <c r="C180" s="95">
        <v>26359.255000000001</v>
      </c>
      <c r="D180" s="95">
        <f t="shared" si="1"/>
        <v>1317.9627500000001</v>
      </c>
      <c r="E180" s="95"/>
      <c r="F180" s="95">
        <f t="shared" si="2"/>
        <v>25041.292250000002</v>
      </c>
      <c r="G180" s="95"/>
      <c r="H180" s="95">
        <f t="shared" si="3"/>
        <v>25041.292250000002</v>
      </c>
      <c r="I180" s="94" t="s">
        <v>782</v>
      </c>
      <c r="J180" t="str">
        <f>VLOOKUP(B180,[1]Sheet1!$B:$B,1,0)</f>
        <v>Wasim vohra</v>
      </c>
    </row>
    <row r="181" spans="1:10">
      <c r="A181" s="94" t="s">
        <v>593</v>
      </c>
      <c r="B181" s="94" t="s">
        <v>594</v>
      </c>
      <c r="C181" s="95">
        <v>25404.175000000003</v>
      </c>
      <c r="D181" s="95">
        <f t="shared" si="1"/>
        <v>1270.2087500000002</v>
      </c>
      <c r="E181" s="95"/>
      <c r="F181" s="95">
        <f t="shared" si="2"/>
        <v>24133.966250000001</v>
      </c>
      <c r="G181" s="95"/>
      <c r="H181" s="95">
        <f t="shared" si="3"/>
        <v>24133.966250000001</v>
      </c>
      <c r="I181" s="94" t="s">
        <v>782</v>
      </c>
      <c r="J181" t="str">
        <f>VLOOKUP(B181,[1]Sheet1!$B:$B,1,0)</f>
        <v>Gajendra kumar sharma</v>
      </c>
    </row>
    <row r="182" spans="1:10">
      <c r="A182" s="94" t="s">
        <v>324</v>
      </c>
      <c r="B182" s="94" t="s">
        <v>325</v>
      </c>
      <c r="C182" s="95">
        <v>23975</v>
      </c>
      <c r="D182" s="95">
        <f t="shared" si="1"/>
        <v>1198.75</v>
      </c>
      <c r="E182" s="95"/>
      <c r="F182" s="95">
        <f t="shared" si="2"/>
        <v>22776.25</v>
      </c>
      <c r="G182" s="95"/>
      <c r="H182" s="95">
        <f t="shared" si="3"/>
        <v>22776.25</v>
      </c>
      <c r="I182" s="94" t="s">
        <v>782</v>
      </c>
      <c r="J182" t="str">
        <f>VLOOKUP(B182,[1]Sheet1!$B:$B,1,0)</f>
        <v>Gurudev Auto Finance</v>
      </c>
    </row>
    <row r="183" spans="1:10">
      <c r="A183" s="94" t="s">
        <v>64</v>
      </c>
      <c r="B183" s="94" t="s">
        <v>65</v>
      </c>
      <c r="C183" s="95">
        <v>23621.45</v>
      </c>
      <c r="D183" s="95">
        <f t="shared" si="1"/>
        <v>1181.0725</v>
      </c>
      <c r="E183" s="95"/>
      <c r="F183" s="95">
        <f t="shared" si="2"/>
        <v>22440.377500000002</v>
      </c>
      <c r="G183" s="95"/>
      <c r="H183" s="95">
        <f t="shared" si="3"/>
        <v>22440.377500000002</v>
      </c>
      <c r="I183" s="94" t="s">
        <v>782</v>
      </c>
      <c r="J183" t="str">
        <f>VLOOKUP(B183,[1]Sheet1!$B:$B,1,0)</f>
        <v>Seema Dhaware</v>
      </c>
    </row>
    <row r="184" spans="1:10">
      <c r="A184" s="94" t="s">
        <v>406</v>
      </c>
      <c r="B184" s="94" t="s">
        <v>407</v>
      </c>
      <c r="C184" s="95">
        <v>23339.94</v>
      </c>
      <c r="D184" s="95">
        <f t="shared" ref="D184:D223" si="4">C184*5%</f>
        <v>1166.9970000000001</v>
      </c>
      <c r="E184" s="95"/>
      <c r="F184" s="95">
        <f t="shared" ref="F184:F225" si="5">C184-D184+E184</f>
        <v>22172.942999999999</v>
      </c>
      <c r="G184" s="95"/>
      <c r="H184" s="95">
        <f t="shared" ref="H184:H225" si="6">F184-G184</f>
        <v>22172.942999999999</v>
      </c>
      <c r="I184" s="94" t="s">
        <v>782</v>
      </c>
      <c r="J184" t="str">
        <f>VLOOKUP(B184,[1]Sheet1!$B:$B,1,0)</f>
        <v>Kiran Kumar</v>
      </c>
    </row>
    <row r="185" spans="1:10">
      <c r="A185" s="94" t="s">
        <v>410</v>
      </c>
      <c r="B185" s="94" t="s">
        <v>411</v>
      </c>
      <c r="C185" s="95">
        <v>19544.622500000001</v>
      </c>
      <c r="D185" s="95">
        <f t="shared" si="4"/>
        <v>977.23112500000013</v>
      </c>
      <c r="E185" s="95"/>
      <c r="F185" s="95">
        <f t="shared" si="5"/>
        <v>18567.391375000003</v>
      </c>
      <c r="G185" s="95"/>
      <c r="H185" s="95">
        <f t="shared" si="6"/>
        <v>18567.391375000003</v>
      </c>
      <c r="I185" s="94" t="s">
        <v>782</v>
      </c>
      <c r="J185" t="str">
        <f>VLOOKUP(B185,[1]Sheet1!$B:$B,1,0)</f>
        <v>Mahesh Nakum</v>
      </c>
    </row>
    <row r="186" spans="1:10">
      <c r="A186" s="94" t="s">
        <v>168</v>
      </c>
      <c r="B186" s="94" t="s">
        <v>169</v>
      </c>
      <c r="C186" s="95">
        <v>19006.2</v>
      </c>
      <c r="D186" s="95">
        <f t="shared" si="4"/>
        <v>950.31000000000006</v>
      </c>
      <c r="E186" s="95"/>
      <c r="F186" s="95">
        <f t="shared" si="5"/>
        <v>18055.89</v>
      </c>
      <c r="G186" s="95"/>
      <c r="H186" s="95">
        <f t="shared" si="6"/>
        <v>18055.89</v>
      </c>
      <c r="I186" s="94" t="s">
        <v>782</v>
      </c>
      <c r="J186" t="str">
        <f>VLOOKUP(B186,[1]Sheet1!$B:$B,1,0)</f>
        <v>CAR GIANT WHEELS</v>
      </c>
    </row>
    <row r="187" spans="1:10">
      <c r="A187" s="94" t="s">
        <v>221</v>
      </c>
      <c r="B187" s="94" t="s">
        <v>222</v>
      </c>
      <c r="C187" s="95">
        <v>18449.939999999999</v>
      </c>
      <c r="D187" s="95">
        <f t="shared" si="4"/>
        <v>922.49699999999996</v>
      </c>
      <c r="E187" s="95"/>
      <c r="F187" s="95">
        <f t="shared" si="5"/>
        <v>17527.442999999999</v>
      </c>
      <c r="G187" s="95"/>
      <c r="H187" s="95">
        <f t="shared" si="6"/>
        <v>17527.442999999999</v>
      </c>
      <c r="I187" s="94" t="s">
        <v>782</v>
      </c>
      <c r="J187" t="str">
        <f>VLOOKUP(B187,[1]Sheet1!$B:$B,1,0)</f>
        <v>Mukesh Dhangar</v>
      </c>
    </row>
    <row r="188" spans="1:10">
      <c r="A188" s="94" t="s">
        <v>657</v>
      </c>
      <c r="B188" s="94" t="s">
        <v>658</v>
      </c>
      <c r="C188" s="95">
        <v>18398.52</v>
      </c>
      <c r="D188" s="95">
        <f t="shared" si="4"/>
        <v>919.92600000000004</v>
      </c>
      <c r="E188" s="95"/>
      <c r="F188" s="95">
        <f t="shared" si="5"/>
        <v>17478.594000000001</v>
      </c>
      <c r="G188" s="95"/>
      <c r="H188" s="95">
        <f t="shared" si="6"/>
        <v>17478.594000000001</v>
      </c>
      <c r="I188" s="94" t="s">
        <v>782</v>
      </c>
      <c r="J188" t="str">
        <f>VLOOKUP(B188,[1]Sheet1!$B:$B,1,0)</f>
        <v>Abhishek Singh</v>
      </c>
    </row>
    <row r="189" spans="1:10">
      <c r="A189" s="94" t="s">
        <v>250</v>
      </c>
      <c r="B189" s="94" t="s">
        <v>251</v>
      </c>
      <c r="C189" s="95">
        <v>16986.93</v>
      </c>
      <c r="D189" s="95">
        <f t="shared" si="4"/>
        <v>849.34650000000011</v>
      </c>
      <c r="E189" s="95"/>
      <c r="F189" s="95">
        <f t="shared" si="5"/>
        <v>16137.583500000001</v>
      </c>
      <c r="G189" s="95"/>
      <c r="H189" s="95">
        <f t="shared" si="6"/>
        <v>16137.583500000001</v>
      </c>
      <c r="I189" s="94" t="s">
        <v>782</v>
      </c>
      <c r="J189" t="str">
        <f>VLOOKUP(B189,[1]Sheet1!$B:$B,1,0)</f>
        <v>Ganesh More</v>
      </c>
    </row>
    <row r="190" spans="1:10">
      <c r="A190" s="94" t="s">
        <v>449</v>
      </c>
      <c r="B190" s="94" t="s">
        <v>450</v>
      </c>
      <c r="C190" s="95">
        <v>16592.712500000001</v>
      </c>
      <c r="D190" s="95">
        <f t="shared" si="4"/>
        <v>829.63562500000012</v>
      </c>
      <c r="E190" s="95"/>
      <c r="F190" s="95">
        <f t="shared" si="5"/>
        <v>15763.076875000001</v>
      </c>
      <c r="G190" s="95"/>
      <c r="H190" s="95">
        <f t="shared" si="6"/>
        <v>15763.076875000001</v>
      </c>
      <c r="I190" s="94" t="s">
        <v>782</v>
      </c>
      <c r="J190" t="str">
        <f>VLOOKUP(B190,[1]Sheet1!$B:$B,1,0)</f>
        <v>Richa Singh</v>
      </c>
    </row>
    <row r="191" spans="1:10">
      <c r="A191" s="94" t="s">
        <v>213</v>
      </c>
      <c r="B191" s="94" t="s">
        <v>214</v>
      </c>
      <c r="C191" s="95">
        <v>16211.08</v>
      </c>
      <c r="D191" s="95">
        <f t="shared" si="4"/>
        <v>810.55400000000009</v>
      </c>
      <c r="E191" s="95"/>
      <c r="F191" s="95">
        <f t="shared" si="5"/>
        <v>15400.526</v>
      </c>
      <c r="G191" s="95"/>
      <c r="H191" s="95">
        <f t="shared" si="6"/>
        <v>15400.526</v>
      </c>
      <c r="I191" s="94" t="s">
        <v>782</v>
      </c>
      <c r="J191" t="str">
        <f>VLOOKUP(B191,[1]Sheet1!$B:$B,1,0)</f>
        <v>Kalpesh Tailor</v>
      </c>
    </row>
    <row r="192" spans="1:10">
      <c r="A192" s="94" t="s">
        <v>777</v>
      </c>
      <c r="B192" s="94" t="s">
        <v>776</v>
      </c>
      <c r="C192" s="95">
        <v>15794.48</v>
      </c>
      <c r="D192" s="95">
        <f t="shared" si="4"/>
        <v>789.72400000000005</v>
      </c>
      <c r="E192" s="95"/>
      <c r="F192" s="95">
        <f t="shared" si="5"/>
        <v>15004.755999999999</v>
      </c>
      <c r="G192" s="95"/>
      <c r="H192" s="95">
        <f t="shared" si="6"/>
        <v>15004.755999999999</v>
      </c>
      <c r="I192" s="94" t="s">
        <v>782</v>
      </c>
      <c r="J192" t="str">
        <f>VLOOKUP(B192,[1]Sheet1!$B:$B,1,0)</f>
        <v>Vikramjeet Gautam</v>
      </c>
    </row>
    <row r="193" spans="1:10">
      <c r="A193" s="94" t="s">
        <v>541</v>
      </c>
      <c r="B193" s="94" t="s">
        <v>542</v>
      </c>
      <c r="C193" s="95">
        <v>15455.3575</v>
      </c>
      <c r="D193" s="95">
        <f t="shared" si="4"/>
        <v>772.767875</v>
      </c>
      <c r="E193" s="95"/>
      <c r="F193" s="95">
        <f t="shared" si="5"/>
        <v>14682.589625000001</v>
      </c>
      <c r="G193" s="95"/>
      <c r="H193" s="95">
        <f t="shared" si="6"/>
        <v>14682.589625000001</v>
      </c>
      <c r="I193" s="94" t="s">
        <v>782</v>
      </c>
      <c r="J193" t="str">
        <f>VLOOKUP(B193,[1]Sheet1!$B:$B,1,0)</f>
        <v>Ruchi Belwanshi</v>
      </c>
    </row>
    <row r="194" spans="1:10">
      <c r="A194" s="94" t="s">
        <v>145</v>
      </c>
      <c r="B194" s="94" t="s">
        <v>146</v>
      </c>
      <c r="C194" s="95">
        <v>15284.609999999999</v>
      </c>
      <c r="D194" s="95">
        <f t="shared" si="4"/>
        <v>764.23050000000001</v>
      </c>
      <c r="E194" s="95"/>
      <c r="F194" s="95">
        <f t="shared" si="5"/>
        <v>14520.379499999999</v>
      </c>
      <c r="G194" s="95"/>
      <c r="H194" s="95">
        <f t="shared" si="6"/>
        <v>14520.379499999999</v>
      </c>
      <c r="I194" s="94" t="s">
        <v>782</v>
      </c>
      <c r="J194" t="str">
        <f>VLOOKUP(B194,[1]Sheet1!$B:$B,1,0)</f>
        <v>Shruti Patil</v>
      </c>
    </row>
    <row r="195" spans="1:10">
      <c r="A195" s="94" t="s">
        <v>684</v>
      </c>
      <c r="B195" s="94" t="s">
        <v>685</v>
      </c>
      <c r="C195" s="95">
        <v>14700</v>
      </c>
      <c r="D195" s="95">
        <f t="shared" si="4"/>
        <v>735</v>
      </c>
      <c r="E195" s="95"/>
      <c r="F195" s="95">
        <f t="shared" si="5"/>
        <v>13965</v>
      </c>
      <c r="G195" s="95"/>
      <c r="H195" s="95">
        <f t="shared" si="6"/>
        <v>13965</v>
      </c>
      <c r="I195" s="94" t="s">
        <v>782</v>
      </c>
      <c r="J195" t="str">
        <f>VLOOKUP(B195,[1]Sheet1!$B:$B,1,0)</f>
        <v>Manoj kumar badode</v>
      </c>
    </row>
    <row r="196" spans="1:10">
      <c r="A196" s="94" t="s">
        <v>596</v>
      </c>
      <c r="B196" s="94" t="s">
        <v>597</v>
      </c>
      <c r="C196" s="95">
        <v>14600</v>
      </c>
      <c r="D196" s="95">
        <f t="shared" si="4"/>
        <v>730</v>
      </c>
      <c r="E196" s="95"/>
      <c r="F196" s="95">
        <f t="shared" si="5"/>
        <v>13870</v>
      </c>
      <c r="G196" s="95"/>
      <c r="H196" s="95">
        <f t="shared" si="6"/>
        <v>13870</v>
      </c>
      <c r="I196" s="94" t="s">
        <v>782</v>
      </c>
      <c r="J196" t="str">
        <f>VLOOKUP(B196,[1]Sheet1!$B:$B,1,0)</f>
        <v>Bhagwan Singh</v>
      </c>
    </row>
    <row r="197" spans="1:10">
      <c r="A197" s="94" t="s">
        <v>379</v>
      </c>
      <c r="B197" s="94" t="s">
        <v>446</v>
      </c>
      <c r="C197" s="95">
        <v>14221.77</v>
      </c>
      <c r="D197" s="95">
        <f t="shared" si="4"/>
        <v>711.08850000000007</v>
      </c>
      <c r="E197" s="95"/>
      <c r="F197" s="95">
        <f t="shared" si="5"/>
        <v>13510.681500000001</v>
      </c>
      <c r="G197" s="95"/>
      <c r="H197" s="95">
        <f t="shared" si="6"/>
        <v>13510.681500000001</v>
      </c>
      <c r="I197" s="94" t="s">
        <v>782</v>
      </c>
      <c r="J197" t="str">
        <f>VLOOKUP(B197,[1]Sheet1!$B:$B,1,0)</f>
        <v>Nirmalsinh Chauhan</v>
      </c>
    </row>
    <row r="198" spans="1:10">
      <c r="A198" s="94" t="s">
        <v>423</v>
      </c>
      <c r="B198" s="94" t="s">
        <v>424</v>
      </c>
      <c r="C198" s="95">
        <v>14174.1</v>
      </c>
      <c r="D198" s="95">
        <f t="shared" si="4"/>
        <v>708.70500000000004</v>
      </c>
      <c r="E198" s="95"/>
      <c r="F198" s="95">
        <f t="shared" si="5"/>
        <v>13465.395</v>
      </c>
      <c r="G198" s="95"/>
      <c r="H198" s="95">
        <f t="shared" si="6"/>
        <v>13465.395</v>
      </c>
      <c r="I198" s="94" t="s">
        <v>782</v>
      </c>
      <c r="J198" t="str">
        <f>VLOOKUP(B198,[1]Sheet1!$B:$B,1,0)</f>
        <v>Haresh Baldaniya</v>
      </c>
    </row>
    <row r="199" spans="1:10">
      <c r="A199" s="94" t="s">
        <v>50</v>
      </c>
      <c r="B199" s="94" t="s">
        <v>51</v>
      </c>
      <c r="C199" s="95">
        <v>13494.75</v>
      </c>
      <c r="D199" s="95">
        <f t="shared" si="4"/>
        <v>674.73750000000007</v>
      </c>
      <c r="E199" s="95"/>
      <c r="F199" s="95">
        <f t="shared" si="5"/>
        <v>12820.012500000001</v>
      </c>
      <c r="G199" s="95"/>
      <c r="H199" s="95">
        <f t="shared" si="6"/>
        <v>12820.012500000001</v>
      </c>
      <c r="I199" s="94" t="s">
        <v>782</v>
      </c>
      <c r="J199" t="str">
        <f>VLOOKUP(B199,[1]Sheet1!$B:$B,1,0)</f>
        <v>Sameer Khan</v>
      </c>
    </row>
    <row r="200" spans="1:10">
      <c r="A200" s="94" t="s">
        <v>134</v>
      </c>
      <c r="B200" s="94" t="s">
        <v>135</v>
      </c>
      <c r="C200" s="95">
        <v>12357.119999999999</v>
      </c>
      <c r="D200" s="95">
        <f t="shared" si="4"/>
        <v>617.85599999999999</v>
      </c>
      <c r="E200" s="95"/>
      <c r="F200" s="95">
        <f t="shared" si="5"/>
        <v>11739.263999999999</v>
      </c>
      <c r="G200" s="95"/>
      <c r="H200" s="95">
        <f t="shared" si="6"/>
        <v>11739.263999999999</v>
      </c>
      <c r="I200" s="94" t="s">
        <v>782</v>
      </c>
      <c r="J200" t="str">
        <f>VLOOKUP(B200,[1]Sheet1!$B:$B,1,0)</f>
        <v>Rajesh Hemdev</v>
      </c>
    </row>
    <row r="201" spans="1:10">
      <c r="A201" s="94" t="s">
        <v>95</v>
      </c>
      <c r="B201" s="94" t="s">
        <v>96</v>
      </c>
      <c r="C201" s="95">
        <v>12034.560000000001</v>
      </c>
      <c r="D201" s="95">
        <f t="shared" si="4"/>
        <v>601.72800000000007</v>
      </c>
      <c r="E201" s="95"/>
      <c r="F201" s="95">
        <f t="shared" si="5"/>
        <v>11432.832000000002</v>
      </c>
      <c r="G201" s="95"/>
      <c r="H201" s="95">
        <f t="shared" si="6"/>
        <v>11432.832000000002</v>
      </c>
      <c r="I201" s="94" t="s">
        <v>782</v>
      </c>
      <c r="J201" t="str">
        <f>VLOOKUP(B201,[1]Sheet1!$B:$B,1,0)</f>
        <v>Hardeep Singh Arora</v>
      </c>
    </row>
    <row r="202" spans="1:10">
      <c r="A202" s="94" t="s">
        <v>304</v>
      </c>
      <c r="B202" s="94" t="s">
        <v>305</v>
      </c>
      <c r="C202" s="95">
        <v>11925</v>
      </c>
      <c r="D202" s="95">
        <f t="shared" si="4"/>
        <v>596.25</v>
      </c>
      <c r="E202" s="95"/>
      <c r="F202" s="95">
        <f t="shared" si="5"/>
        <v>11328.75</v>
      </c>
      <c r="G202" s="95"/>
      <c r="H202" s="95">
        <f t="shared" si="6"/>
        <v>11328.75</v>
      </c>
      <c r="I202" s="94" t="s">
        <v>782</v>
      </c>
      <c r="J202" t="str">
        <f>VLOOKUP(B202,[1]Sheet1!$B:$B,1,0)</f>
        <v>HARSHA INFO SERVICES</v>
      </c>
    </row>
    <row r="203" spans="1:10">
      <c r="A203" s="94" t="s">
        <v>81</v>
      </c>
      <c r="B203" s="94" t="s">
        <v>82</v>
      </c>
      <c r="C203" s="95">
        <v>11832.259</v>
      </c>
      <c r="D203" s="95">
        <f t="shared" si="4"/>
        <v>591.61295000000007</v>
      </c>
      <c r="E203" s="95"/>
      <c r="F203" s="95">
        <f t="shared" si="5"/>
        <v>11240.646049999999</v>
      </c>
      <c r="G203" s="95"/>
      <c r="H203" s="95">
        <f t="shared" si="6"/>
        <v>11240.646049999999</v>
      </c>
      <c r="I203" s="94" t="s">
        <v>782</v>
      </c>
      <c r="J203" t="str">
        <f>VLOOKUP(B203,[1]Sheet1!$B:$B,1,0)</f>
        <v>Uday Prajapati</v>
      </c>
    </row>
    <row r="204" spans="1:10">
      <c r="A204" s="94" t="s">
        <v>122</v>
      </c>
      <c r="B204" s="94" t="s">
        <v>123</v>
      </c>
      <c r="C204" s="95">
        <v>11407.65</v>
      </c>
      <c r="D204" s="95">
        <f t="shared" si="4"/>
        <v>570.38250000000005</v>
      </c>
      <c r="E204" s="95"/>
      <c r="F204" s="95">
        <f t="shared" si="5"/>
        <v>10837.2675</v>
      </c>
      <c r="G204" s="95"/>
      <c r="H204" s="95">
        <f t="shared" si="6"/>
        <v>10837.2675</v>
      </c>
      <c r="I204" s="94" t="s">
        <v>782</v>
      </c>
      <c r="J204" t="str">
        <f>VLOOKUP(B204,[1]Sheet1!$B:$B,1,0)</f>
        <v>Sarah Steven Rajamani</v>
      </c>
    </row>
    <row r="205" spans="1:10">
      <c r="A205" s="94" t="s">
        <v>699</v>
      </c>
      <c r="B205" s="94" t="s">
        <v>700</v>
      </c>
      <c r="C205" s="95">
        <v>11216.48</v>
      </c>
      <c r="D205" s="95">
        <f t="shared" si="4"/>
        <v>560.82399999999996</v>
      </c>
      <c r="E205" s="95"/>
      <c r="F205" s="95">
        <f t="shared" si="5"/>
        <v>10655.655999999999</v>
      </c>
      <c r="G205" s="95"/>
      <c r="H205" s="95">
        <f t="shared" si="6"/>
        <v>10655.655999999999</v>
      </c>
      <c r="I205" s="94" t="s">
        <v>782</v>
      </c>
      <c r="J205" t="str">
        <f>VLOOKUP(B205,[1]Sheet1!$B:$B,1,0)</f>
        <v>Bharti Rajput</v>
      </c>
    </row>
    <row r="206" spans="1:10">
      <c r="A206" s="94" t="s">
        <v>246</v>
      </c>
      <c r="B206" s="94" t="s">
        <v>247</v>
      </c>
      <c r="C206" s="95">
        <v>10482.539999999999</v>
      </c>
      <c r="D206" s="95">
        <f t="shared" si="4"/>
        <v>524.12699999999995</v>
      </c>
      <c r="E206" s="95"/>
      <c r="F206" s="95">
        <f t="shared" si="5"/>
        <v>9958.4129999999986</v>
      </c>
      <c r="G206" s="95"/>
      <c r="H206" s="95">
        <f t="shared" si="6"/>
        <v>9958.4129999999986</v>
      </c>
      <c r="I206" s="94" t="s">
        <v>782</v>
      </c>
      <c r="J206" t="str">
        <f>VLOOKUP(B206,[1]Sheet1!$B:$B,1,0)</f>
        <v>Chetan Prajapati</v>
      </c>
    </row>
    <row r="207" spans="1:10">
      <c r="A207" s="94" t="s">
        <v>104</v>
      </c>
      <c r="B207" s="94" t="s">
        <v>105</v>
      </c>
      <c r="C207" s="95">
        <v>10455.960000000001</v>
      </c>
      <c r="D207" s="95">
        <f t="shared" si="4"/>
        <v>522.79800000000012</v>
      </c>
      <c r="E207" s="95"/>
      <c r="F207" s="95">
        <f t="shared" si="5"/>
        <v>9933.1620000000003</v>
      </c>
      <c r="G207" s="95"/>
      <c r="H207" s="95">
        <f t="shared" si="6"/>
        <v>9933.1620000000003</v>
      </c>
      <c r="I207" s="94" t="s">
        <v>782</v>
      </c>
      <c r="J207" t="str">
        <f>VLOOKUP(B207,[1]Sheet1!$B:$B,1,0)</f>
        <v>Suneeta Yadav</v>
      </c>
    </row>
    <row r="208" spans="1:10">
      <c r="A208" s="94" t="s">
        <v>663</v>
      </c>
      <c r="B208" s="94" t="s">
        <v>664</v>
      </c>
      <c r="C208" s="95">
        <v>10431.539999999999</v>
      </c>
      <c r="D208" s="95">
        <f t="shared" si="4"/>
        <v>521.577</v>
      </c>
      <c r="E208" s="95"/>
      <c r="F208" s="95">
        <f t="shared" si="5"/>
        <v>9909.9629999999997</v>
      </c>
      <c r="G208" s="95"/>
      <c r="H208" s="95">
        <f t="shared" si="6"/>
        <v>9909.9629999999997</v>
      </c>
      <c r="I208" s="94" t="s">
        <v>782</v>
      </c>
      <c r="J208" t="str">
        <f>VLOOKUP(B208,[1]Sheet1!$B:$B,1,0)</f>
        <v>Aakash Umre</v>
      </c>
    </row>
    <row r="209" spans="1:10">
      <c r="A209" s="94" t="s">
        <v>703</v>
      </c>
      <c r="B209" s="94" t="s">
        <v>704</v>
      </c>
      <c r="C209" s="95">
        <v>10400</v>
      </c>
      <c r="D209" s="95">
        <f t="shared" si="4"/>
        <v>520</v>
      </c>
      <c r="E209" s="95"/>
      <c r="F209" s="95">
        <f t="shared" si="5"/>
        <v>9880</v>
      </c>
      <c r="G209" s="95"/>
      <c r="H209" s="95">
        <f t="shared" si="6"/>
        <v>9880</v>
      </c>
      <c r="I209" s="94" t="s">
        <v>782</v>
      </c>
      <c r="J209" t="str">
        <f>VLOOKUP(B209,[1]Sheet1!$B:$B,1,0)</f>
        <v>Sarif Khan</v>
      </c>
    </row>
    <row r="210" spans="1:10">
      <c r="A210" s="94" t="s">
        <v>236</v>
      </c>
      <c r="B210" s="94" t="s">
        <v>237</v>
      </c>
      <c r="C210" s="95">
        <v>10331.32</v>
      </c>
      <c r="D210" s="95">
        <f t="shared" si="4"/>
        <v>516.56600000000003</v>
      </c>
      <c r="E210" s="95"/>
      <c r="F210" s="95">
        <f t="shared" si="5"/>
        <v>9814.753999999999</v>
      </c>
      <c r="G210" s="95"/>
      <c r="H210" s="95">
        <f t="shared" si="6"/>
        <v>9814.753999999999</v>
      </c>
      <c r="I210" s="94" t="s">
        <v>782</v>
      </c>
      <c r="J210" t="str">
        <f>VLOOKUP(B210,[1]Sheet1!$B:$B,1,0)</f>
        <v>Dipesh Lalwani</v>
      </c>
    </row>
    <row r="211" spans="1:10">
      <c r="A211" s="94" t="s">
        <v>345</v>
      </c>
      <c r="B211" s="94" t="s">
        <v>346</v>
      </c>
      <c r="C211" s="95">
        <v>10000</v>
      </c>
      <c r="D211" s="95">
        <f t="shared" si="4"/>
        <v>500</v>
      </c>
      <c r="E211" s="95"/>
      <c r="F211" s="95">
        <f t="shared" si="5"/>
        <v>9500</v>
      </c>
      <c r="G211" s="95"/>
      <c r="H211" s="95">
        <f t="shared" si="6"/>
        <v>9500</v>
      </c>
      <c r="I211" s="94" t="s">
        <v>782</v>
      </c>
      <c r="J211" t="str">
        <f>VLOOKUP(B211,[1]Sheet1!$B:$B,1,0)</f>
        <v xml:space="preserve">SHREE AUTO FINANCIAL SERVICES </v>
      </c>
    </row>
    <row r="212" spans="1:10">
      <c r="A212" s="94" t="s">
        <v>243</v>
      </c>
      <c r="B212" s="94" t="s">
        <v>244</v>
      </c>
      <c r="C212" s="95">
        <v>9409.35</v>
      </c>
      <c r="D212" s="95">
        <f t="shared" si="4"/>
        <v>470.46750000000003</v>
      </c>
      <c r="E212" s="95"/>
      <c r="F212" s="95">
        <f t="shared" si="5"/>
        <v>8938.8824999999997</v>
      </c>
      <c r="G212" s="95"/>
      <c r="H212" s="95">
        <f t="shared" si="6"/>
        <v>8938.8824999999997</v>
      </c>
      <c r="I212" s="94" t="s">
        <v>782</v>
      </c>
      <c r="J212" t="str">
        <f>VLOOKUP(B212,[1]Sheet1!$B:$B,1,0)</f>
        <v>Huzoor Shaikh</v>
      </c>
    </row>
    <row r="213" spans="1:10">
      <c r="A213" s="94" t="s">
        <v>92</v>
      </c>
      <c r="B213" s="94" t="s">
        <v>93</v>
      </c>
      <c r="C213" s="95">
        <v>8346.26</v>
      </c>
      <c r="D213" s="95">
        <f t="shared" si="4"/>
        <v>417.31300000000005</v>
      </c>
      <c r="E213" s="95"/>
      <c r="F213" s="95">
        <f t="shared" si="5"/>
        <v>7928.9470000000001</v>
      </c>
      <c r="G213" s="95"/>
      <c r="H213" s="95">
        <f t="shared" si="6"/>
        <v>7928.9470000000001</v>
      </c>
      <c r="I213" s="94" t="s">
        <v>782</v>
      </c>
      <c r="J213" t="str">
        <f>VLOOKUP(B213,[1]Sheet1!$B:$B,1,0)</f>
        <v>Sherali Zaidi</v>
      </c>
    </row>
    <row r="214" spans="1:10">
      <c r="A214" s="94" t="s">
        <v>59</v>
      </c>
      <c r="B214" s="94" t="s">
        <v>60</v>
      </c>
      <c r="C214" s="95">
        <v>7620.72</v>
      </c>
      <c r="D214" s="95">
        <f t="shared" si="4"/>
        <v>381.03600000000006</v>
      </c>
      <c r="E214" s="95"/>
      <c r="F214" s="95">
        <f t="shared" si="5"/>
        <v>7239.6840000000002</v>
      </c>
      <c r="G214" s="95"/>
      <c r="H214" s="95">
        <f t="shared" si="6"/>
        <v>7239.6840000000002</v>
      </c>
      <c r="I214" s="94" t="s">
        <v>782</v>
      </c>
      <c r="J214" t="str">
        <f>VLOOKUP(B214,[1]Sheet1!$B:$B,1,0)</f>
        <v>PRASHANT BABAN LOHOT</v>
      </c>
    </row>
    <row r="215" spans="1:10">
      <c r="A215" s="94" t="s">
        <v>572</v>
      </c>
      <c r="B215" s="94" t="s">
        <v>573</v>
      </c>
      <c r="C215" s="95">
        <v>7500</v>
      </c>
      <c r="D215" s="95">
        <f t="shared" si="4"/>
        <v>375</v>
      </c>
      <c r="E215" s="95"/>
      <c r="F215" s="95">
        <f t="shared" si="5"/>
        <v>7125</v>
      </c>
      <c r="G215" s="95"/>
      <c r="H215" s="95">
        <f t="shared" si="6"/>
        <v>7125</v>
      </c>
      <c r="I215" s="94" t="s">
        <v>782</v>
      </c>
      <c r="J215" t="str">
        <f>VLOOKUP(B215,[1]Sheet1!$B:$B,1,0)</f>
        <v>Abhishek Parohar</v>
      </c>
    </row>
    <row r="216" spans="1:10">
      <c r="A216" s="94" t="s">
        <v>205</v>
      </c>
      <c r="B216" s="94" t="s">
        <v>206</v>
      </c>
      <c r="C216" s="95">
        <v>6176.2</v>
      </c>
      <c r="D216" s="95">
        <f t="shared" si="4"/>
        <v>308.81</v>
      </c>
      <c r="E216" s="95"/>
      <c r="F216" s="95">
        <f t="shared" si="5"/>
        <v>5867.3899999999994</v>
      </c>
      <c r="G216" s="95"/>
      <c r="H216" s="95">
        <f t="shared" si="6"/>
        <v>5867.3899999999994</v>
      </c>
      <c r="I216" s="94" t="s">
        <v>782</v>
      </c>
      <c r="J216" t="str">
        <f>VLOOKUP(B216,[1]Sheet1!$B:$B,1,0)</f>
        <v>Sagar Kanse</v>
      </c>
    </row>
    <row r="217" spans="1:10">
      <c r="A217" s="94" t="s">
        <v>119</v>
      </c>
      <c r="B217" s="94" t="s">
        <v>120</v>
      </c>
      <c r="C217" s="95">
        <v>5859.9800000000005</v>
      </c>
      <c r="D217" s="95">
        <f t="shared" si="4"/>
        <v>292.99900000000002</v>
      </c>
      <c r="E217" s="95"/>
      <c r="F217" s="95">
        <f t="shared" si="5"/>
        <v>5566.9810000000007</v>
      </c>
      <c r="G217" s="95"/>
      <c r="H217" s="95">
        <f t="shared" si="6"/>
        <v>5566.9810000000007</v>
      </c>
      <c r="I217" s="94" t="s">
        <v>782</v>
      </c>
      <c r="J217" t="str">
        <f>VLOOKUP(B217,[1]Sheet1!$B:$B,1,0)</f>
        <v>Ritin Shetty</v>
      </c>
    </row>
    <row r="218" spans="1:10">
      <c r="A218" s="94" t="s">
        <v>208</v>
      </c>
      <c r="B218" s="94" t="s">
        <v>209</v>
      </c>
      <c r="C218" s="95">
        <v>5852.42</v>
      </c>
      <c r="D218" s="95">
        <f t="shared" si="4"/>
        <v>292.62100000000004</v>
      </c>
      <c r="E218" s="95"/>
      <c r="F218" s="95">
        <f t="shared" si="5"/>
        <v>5559.799</v>
      </c>
      <c r="G218" s="95"/>
      <c r="H218" s="95">
        <f t="shared" si="6"/>
        <v>5559.799</v>
      </c>
      <c r="I218" s="94" t="s">
        <v>782</v>
      </c>
      <c r="J218" t="str">
        <f>VLOOKUP(B218,[1]Sheet1!$B:$B,1,0)</f>
        <v>Umesh Chandok</v>
      </c>
    </row>
    <row r="219" spans="1:10">
      <c r="A219" s="94" t="s">
        <v>315</v>
      </c>
      <c r="B219" s="94" t="s">
        <v>316</v>
      </c>
      <c r="C219" s="95">
        <v>5000</v>
      </c>
      <c r="D219" s="95">
        <f t="shared" si="4"/>
        <v>250</v>
      </c>
      <c r="E219" s="95"/>
      <c r="F219" s="95">
        <f t="shared" si="5"/>
        <v>4750</v>
      </c>
      <c r="G219" s="95"/>
      <c r="H219" s="95">
        <f t="shared" si="6"/>
        <v>4750</v>
      </c>
      <c r="I219" s="94" t="s">
        <v>782</v>
      </c>
      <c r="J219" t="str">
        <f>VLOOKUP(B219,[1]Sheet1!$B:$B,1,0)</f>
        <v>Z PLUS CONSULTING</v>
      </c>
    </row>
    <row r="220" spans="1:10">
      <c r="A220" s="94" t="s">
        <v>677</v>
      </c>
      <c r="B220" s="94" t="s">
        <v>678</v>
      </c>
      <c r="C220" s="95">
        <v>4500</v>
      </c>
      <c r="D220" s="95">
        <f t="shared" si="4"/>
        <v>225</v>
      </c>
      <c r="E220" s="95"/>
      <c r="F220" s="95">
        <f t="shared" si="5"/>
        <v>4275</v>
      </c>
      <c r="G220" s="95"/>
      <c r="H220" s="95">
        <f t="shared" si="6"/>
        <v>4275</v>
      </c>
      <c r="I220" s="94" t="s">
        <v>782</v>
      </c>
      <c r="J220" t="str">
        <f>VLOOKUP(B220,[1]Sheet1!$B:$B,1,0)</f>
        <v>Pawan Sen</v>
      </c>
    </row>
    <row r="221" spans="1:10">
      <c r="A221" s="94" t="s">
        <v>281</v>
      </c>
      <c r="B221" s="94" t="s">
        <v>282</v>
      </c>
      <c r="C221" s="95">
        <v>4375</v>
      </c>
      <c r="D221" s="95">
        <f t="shared" si="4"/>
        <v>218.75</v>
      </c>
      <c r="E221" s="95"/>
      <c r="F221" s="95">
        <f t="shared" si="5"/>
        <v>4156.25</v>
      </c>
      <c r="G221" s="95"/>
      <c r="H221" s="95">
        <f t="shared" si="6"/>
        <v>4156.25</v>
      </c>
      <c r="I221" s="94" t="s">
        <v>782</v>
      </c>
      <c r="J221" t="str">
        <f>VLOOKUP(B221,[1]Sheet1!$B:$B,1,0)</f>
        <v>Faizan Shaikh</v>
      </c>
    </row>
    <row r="222" spans="1:10">
      <c r="A222" s="94" t="s">
        <v>189</v>
      </c>
      <c r="B222" s="94" t="s">
        <v>190</v>
      </c>
      <c r="C222" s="95">
        <v>4076.14</v>
      </c>
      <c r="D222" s="95">
        <f t="shared" si="4"/>
        <v>203.80700000000002</v>
      </c>
      <c r="E222" s="95"/>
      <c r="F222" s="95">
        <f t="shared" si="5"/>
        <v>3872.3329999999996</v>
      </c>
      <c r="G222" s="95"/>
      <c r="H222" s="95">
        <f t="shared" si="6"/>
        <v>3872.3329999999996</v>
      </c>
      <c r="I222" s="94" t="s">
        <v>782</v>
      </c>
      <c r="J222" t="str">
        <f>VLOOKUP(B222,[1]Sheet1!$B:$B,1,0)</f>
        <v>Gurunath Bhoir</v>
      </c>
    </row>
    <row r="223" spans="1:10">
      <c r="A223" s="94" t="s">
        <v>695</v>
      </c>
      <c r="B223" s="94" t="s">
        <v>696</v>
      </c>
      <c r="C223" s="95">
        <v>3200</v>
      </c>
      <c r="D223" s="95">
        <f t="shared" si="4"/>
        <v>160</v>
      </c>
      <c r="E223" s="95"/>
      <c r="F223" s="95">
        <f t="shared" si="5"/>
        <v>3040</v>
      </c>
      <c r="G223" s="95"/>
      <c r="H223" s="95">
        <f t="shared" si="6"/>
        <v>3040</v>
      </c>
      <c r="I223" s="94" t="s">
        <v>782</v>
      </c>
      <c r="J223" t="str">
        <f>VLOOKUP(B223,[1]Sheet1!$B:$B,1,0)</f>
        <v>Madhur Chouhan</v>
      </c>
    </row>
    <row r="224" spans="1:10">
      <c r="A224" s="94" t="s">
        <v>140</v>
      </c>
      <c r="B224" s="94" t="s">
        <v>141</v>
      </c>
      <c r="C224" s="95">
        <v>0</v>
      </c>
      <c r="D224" s="95">
        <v>0</v>
      </c>
      <c r="E224" s="95"/>
      <c r="F224" s="95">
        <f t="shared" si="5"/>
        <v>0</v>
      </c>
      <c r="G224" s="95"/>
      <c r="H224" s="95">
        <f t="shared" si="6"/>
        <v>0</v>
      </c>
      <c r="I224" s="94"/>
      <c r="J224" t="e">
        <f>VLOOKUP(B224,[1]Sheet1!$B:$B,1,0)</f>
        <v>#N/A</v>
      </c>
    </row>
    <row r="225" spans="1:10">
      <c r="A225" s="94" t="s">
        <v>228</v>
      </c>
      <c r="B225" s="94" t="s">
        <v>229</v>
      </c>
      <c r="C225" s="95">
        <v>0</v>
      </c>
      <c r="D225" s="95">
        <v>0</v>
      </c>
      <c r="E225" s="95"/>
      <c r="F225" s="95">
        <f t="shared" si="5"/>
        <v>0</v>
      </c>
      <c r="G225" s="95"/>
      <c r="H225" s="95">
        <f t="shared" si="6"/>
        <v>0</v>
      </c>
      <c r="I225" s="94"/>
      <c r="J225" t="e">
        <f>VLOOKUP(B225,[1]Sheet1!$B:$B,1,0)</f>
        <v>#N/A</v>
      </c>
    </row>
    <row r="226" spans="1:10">
      <c r="A226" s="97" t="s">
        <v>769</v>
      </c>
      <c r="B226" s="97"/>
      <c r="C226" s="97">
        <v>8260094.3999999976</v>
      </c>
      <c r="D226" s="97">
        <v>413004.72000000003</v>
      </c>
      <c r="E226" s="97">
        <v>119269.75050000001</v>
      </c>
      <c r="F226" s="97">
        <v>7866359.4304999998</v>
      </c>
      <c r="G226" s="97">
        <v>167133.53410000002</v>
      </c>
      <c r="H226" s="97">
        <v>7699225.8964</v>
      </c>
    </row>
  </sheetData>
  <sortState xmlns:xlrd2="http://schemas.microsoft.com/office/spreadsheetml/2017/richdata2" ref="A119:H225">
    <sortCondition descending="1" ref="H119:H225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5E6B-717D-40DE-B4BA-C80AF3915FE6}">
  <sheetPr filterMode="1"/>
  <dimension ref="A1:AW449"/>
  <sheetViews>
    <sheetView workbookViewId="0">
      <selection activeCell="E2" sqref="A2:XFD2"/>
    </sheetView>
  </sheetViews>
  <sheetFormatPr defaultRowHeight="14.4"/>
  <cols>
    <col min="1" max="1" width="6.88671875" bestFit="1" customWidth="1"/>
    <col min="2" max="2" width="6.6640625" bestFit="1" customWidth="1"/>
    <col min="3" max="3" width="10.109375" bestFit="1" customWidth="1"/>
    <col min="4" max="4" width="16" bestFit="1" customWidth="1"/>
    <col min="5" max="5" width="30.88671875" bestFit="1" customWidth="1"/>
    <col min="6" max="6" width="29.88671875" bestFit="1" customWidth="1"/>
    <col min="7" max="7" width="9.5546875" customWidth="1"/>
    <col min="8" max="8" width="12.88671875" bestFit="1" customWidth="1"/>
    <col min="9" max="9" width="15.5546875" bestFit="1" customWidth="1"/>
    <col min="10" max="10" width="11.44140625" bestFit="1" customWidth="1"/>
    <col min="11" max="11" width="11" bestFit="1" customWidth="1"/>
    <col min="12" max="12" width="8.6640625" hidden="1" customWidth="1"/>
    <col min="13" max="13" width="14.88671875" style="28" bestFit="1" customWidth="1"/>
    <col min="14" max="14" width="7" hidden="1" customWidth="1"/>
    <col min="15" max="15" width="7.109375" bestFit="1" customWidth="1"/>
    <col min="16" max="16" width="6.88671875" bestFit="1" customWidth="1"/>
    <col min="17" max="17" width="6" bestFit="1" customWidth="1"/>
    <col min="18" max="18" width="12.6640625" bestFit="1" customWidth="1"/>
    <col min="19" max="19" width="10.33203125" bestFit="1" customWidth="1"/>
    <col min="20" max="20" width="15.88671875" customWidth="1"/>
    <col min="21" max="21" width="12.33203125" customWidth="1"/>
    <col min="22" max="22" width="8.6640625" customWidth="1"/>
    <col min="23" max="23" width="18.5546875" customWidth="1"/>
    <col min="24" max="24" width="14.88671875" customWidth="1"/>
    <col min="25" max="25" width="8" customWidth="1"/>
    <col min="26" max="27" width="10.109375" customWidth="1"/>
    <col min="28" max="28" width="12.109375" customWidth="1"/>
    <col min="29" max="29" width="10.88671875" bestFit="1" customWidth="1"/>
    <col min="30" max="30" width="11.5546875" bestFit="1" customWidth="1"/>
    <col min="31" max="31" width="7.6640625" bestFit="1" customWidth="1"/>
    <col min="32" max="32" width="11.5546875" bestFit="1" customWidth="1"/>
    <col min="33" max="33" width="4" bestFit="1" customWidth="1"/>
    <col min="34" max="34" width="9.88671875" bestFit="1" customWidth="1"/>
    <col min="35" max="35" width="14.88671875" bestFit="1" customWidth="1"/>
    <col min="36" max="36" width="11.33203125" bestFit="1" customWidth="1"/>
    <col min="37" max="37" width="9" bestFit="1" customWidth="1"/>
    <col min="38" max="38" width="12" bestFit="1" customWidth="1"/>
    <col min="39" max="39" width="12" customWidth="1"/>
    <col min="40" max="40" width="15.109375" bestFit="1" customWidth="1"/>
    <col min="41" max="41" width="12.109375" bestFit="1" customWidth="1"/>
    <col min="42" max="43" width="12.109375" customWidth="1"/>
    <col min="44" max="44" width="10.33203125" bestFit="1" customWidth="1"/>
    <col min="45" max="45" width="14.44140625" bestFit="1" customWidth="1"/>
    <col min="46" max="46" width="12.88671875" bestFit="1" customWidth="1"/>
    <col min="47" max="47" width="11.44140625" bestFit="1" customWidth="1"/>
    <col min="48" max="49" width="13.33203125" bestFit="1" customWidth="1"/>
  </cols>
  <sheetData>
    <row r="1" spans="1:49">
      <c r="M1" s="29">
        <f>SUBTOTAL(9,M3:M446)</f>
        <v>2467758</v>
      </c>
      <c r="AD1" s="29">
        <f>SUBTOTAL(9,AD3:AD446)</f>
        <v>106029.11500000001</v>
      </c>
      <c r="AF1" s="29">
        <f>SUBTOTAL(9,AF3:AF446)</f>
        <v>98982.7</v>
      </c>
      <c r="AH1" s="63"/>
      <c r="AJ1" s="29">
        <f>SUBTOTAL(9,AJ3:AJ446)</f>
        <v>87900.295000000013</v>
      </c>
      <c r="AL1" s="29">
        <f t="shared" ref="AL1:AR1" si="0">SUBTOTAL(9,AL3:AL446)</f>
        <v>4395.0147500000003</v>
      </c>
      <c r="AM1" s="29">
        <f t="shared" si="0"/>
        <v>0</v>
      </c>
      <c r="AN1" s="29">
        <f t="shared" si="0"/>
        <v>0</v>
      </c>
      <c r="AO1" s="29">
        <f t="shared" si="0"/>
        <v>83505.280250000011</v>
      </c>
      <c r="AP1" s="29">
        <f t="shared" si="0"/>
        <v>0</v>
      </c>
      <c r="AQ1" s="29">
        <f t="shared" si="0"/>
        <v>83505.280250000011</v>
      </c>
      <c r="AR1" s="29">
        <f t="shared" si="0"/>
        <v>11082.404999999995</v>
      </c>
    </row>
    <row r="2" spans="1:49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3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32</v>
      </c>
      <c r="AL2" s="1" t="s">
        <v>37</v>
      </c>
      <c r="AM2" s="1" t="s">
        <v>763</v>
      </c>
      <c r="AN2" s="1" t="s">
        <v>764</v>
      </c>
      <c r="AO2" s="1" t="s">
        <v>33</v>
      </c>
      <c r="AP2" s="1" t="s">
        <v>766</v>
      </c>
      <c r="AQ2" s="1" t="s">
        <v>767</v>
      </c>
      <c r="AR2" s="1" t="s">
        <v>36</v>
      </c>
      <c r="AS2" s="1" t="s">
        <v>38</v>
      </c>
      <c r="AT2" s="1" t="s">
        <v>39</v>
      </c>
      <c r="AU2" s="1" t="s">
        <v>40</v>
      </c>
      <c r="AV2" s="1" t="s">
        <v>41</v>
      </c>
      <c r="AW2" s="88" t="s">
        <v>762</v>
      </c>
    </row>
    <row r="3" spans="1:49" hidden="1">
      <c r="A3" s="4">
        <v>1</v>
      </c>
      <c r="B3" s="5">
        <v>44866</v>
      </c>
      <c r="C3" s="6">
        <v>44888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46</v>
      </c>
      <c r="J3" s="4" t="s">
        <v>47</v>
      </c>
      <c r="K3" s="4" t="s">
        <v>48</v>
      </c>
      <c r="L3" s="30" t="s">
        <v>49</v>
      </c>
      <c r="M3" s="7">
        <v>800000</v>
      </c>
      <c r="N3" s="4">
        <v>27443</v>
      </c>
      <c r="O3" s="4">
        <v>36</v>
      </c>
      <c r="P3" s="8">
        <v>0.1426</v>
      </c>
      <c r="Q3" s="4">
        <v>11800</v>
      </c>
      <c r="R3" s="4">
        <v>3625</v>
      </c>
      <c r="S3" s="4">
        <v>885</v>
      </c>
      <c r="T3" s="4">
        <v>1179</v>
      </c>
      <c r="U3" s="4"/>
      <c r="V3" s="4"/>
      <c r="W3" s="9">
        <v>785371</v>
      </c>
      <c r="X3" s="4"/>
      <c r="Y3" s="4"/>
      <c r="Z3" s="4"/>
      <c r="AA3" s="4"/>
      <c r="AB3" s="4"/>
      <c r="AC3" s="8">
        <v>4.2500000000000003E-2</v>
      </c>
      <c r="AD3" s="49">
        <f>AC3*M3</f>
        <v>34000</v>
      </c>
      <c r="AE3" s="10">
        <v>0.09</v>
      </c>
      <c r="AF3" s="49">
        <f>AD3/(1+AE3)</f>
        <v>31192.660550458713</v>
      </c>
      <c r="AG3" s="4"/>
      <c r="AH3" s="4"/>
      <c r="AI3" s="8">
        <v>3.3000000000000002E-2</v>
      </c>
      <c r="AJ3" s="49">
        <f>M3*AI3</f>
        <v>26400</v>
      </c>
      <c r="AK3" s="10">
        <v>0.05</v>
      </c>
      <c r="AL3" s="49">
        <f>AJ3*5%</f>
        <v>1320</v>
      </c>
      <c r="AM3" s="49">
        <f>AJ3*18%</f>
        <v>4752</v>
      </c>
      <c r="AN3" s="49"/>
      <c r="AO3" s="49">
        <f>AJ3-AL3+AM3</f>
        <v>29832</v>
      </c>
      <c r="AP3" s="49"/>
      <c r="AQ3" s="49">
        <f>AO3-AP3</f>
        <v>29832</v>
      </c>
      <c r="AR3" s="49">
        <f t="shared" ref="AR3:AR66" si="1">AF3-AJ3</f>
        <v>4792.6605504587133</v>
      </c>
      <c r="AS3" s="4"/>
      <c r="AT3" s="4"/>
      <c r="AU3" s="4"/>
      <c r="AV3" s="4"/>
    </row>
    <row r="4" spans="1:49" hidden="1">
      <c r="A4" s="4">
        <v>2</v>
      </c>
      <c r="B4" s="5">
        <v>44866</v>
      </c>
      <c r="C4" s="6">
        <v>44891</v>
      </c>
      <c r="D4" s="4" t="s">
        <v>50</v>
      </c>
      <c r="E4" s="4" t="s">
        <v>51</v>
      </c>
      <c r="F4" s="4" t="s">
        <v>52</v>
      </c>
      <c r="G4" s="4" t="s">
        <v>45</v>
      </c>
      <c r="H4" s="4" t="s">
        <v>46</v>
      </c>
      <c r="I4" s="4" t="s">
        <v>56</v>
      </c>
      <c r="J4" s="4" t="s">
        <v>57</v>
      </c>
      <c r="K4" s="4" t="s">
        <v>58</v>
      </c>
      <c r="L4" s="30" t="s">
        <v>49</v>
      </c>
      <c r="M4" s="7">
        <v>316434</v>
      </c>
      <c r="N4" s="4">
        <v>9463</v>
      </c>
      <c r="O4" s="4">
        <v>48</v>
      </c>
      <c r="P4" s="8">
        <v>0.19009999999999999</v>
      </c>
      <c r="Q4" s="4"/>
      <c r="R4" s="4"/>
      <c r="S4" s="4"/>
      <c r="T4" s="4"/>
      <c r="U4" s="4"/>
      <c r="V4" s="4"/>
      <c r="W4" s="9"/>
      <c r="X4" s="4"/>
      <c r="Y4" s="4"/>
      <c r="Z4" s="4"/>
      <c r="AA4" s="4"/>
      <c r="AB4" s="4"/>
      <c r="AC4" s="8">
        <v>4.2500000000000003E-2</v>
      </c>
      <c r="AD4" s="49">
        <f t="shared" ref="AD4:AD67" si="2">AC4*M4</f>
        <v>13448.445000000002</v>
      </c>
      <c r="AE4" s="10">
        <v>0.18</v>
      </c>
      <c r="AF4" s="49">
        <f t="shared" ref="AF4:AF67" si="3">AD4/(1+AE4)</f>
        <v>11396.987288135595</v>
      </c>
      <c r="AG4" s="4"/>
      <c r="AH4" s="4"/>
      <c r="AI4" s="10">
        <v>0.02</v>
      </c>
      <c r="AJ4" s="49">
        <f t="shared" ref="AJ4:AJ11" si="4">M4*AI4</f>
        <v>6328.68</v>
      </c>
      <c r="AK4" s="10">
        <v>0.05</v>
      </c>
      <c r="AL4" s="49">
        <f t="shared" ref="AL4:AL67" si="5">AJ4*5%</f>
        <v>316.43400000000003</v>
      </c>
      <c r="AM4" s="49"/>
      <c r="AN4" s="49"/>
      <c r="AO4" s="49">
        <f t="shared" ref="AO4:AO67" si="6">AJ4-AL4+AM4</f>
        <v>6012.2460000000001</v>
      </c>
      <c r="AP4" s="49"/>
      <c r="AQ4" s="49">
        <f t="shared" ref="AQ4:AQ67" si="7">AO4-AP4</f>
        <v>6012.2460000000001</v>
      </c>
      <c r="AR4" s="49">
        <f t="shared" si="1"/>
        <v>5068.3072881355947</v>
      </c>
      <c r="AS4" s="4"/>
      <c r="AT4" s="4"/>
      <c r="AU4" s="4"/>
      <c r="AV4" s="4"/>
    </row>
    <row r="5" spans="1:49" hidden="1">
      <c r="A5" s="12">
        <v>3</v>
      </c>
      <c r="B5" s="5">
        <v>44866</v>
      </c>
      <c r="C5" s="6">
        <v>44895</v>
      </c>
      <c r="D5" s="4" t="s">
        <v>53</v>
      </c>
      <c r="E5" s="4" t="s">
        <v>54</v>
      </c>
      <c r="F5" s="4" t="s">
        <v>55</v>
      </c>
      <c r="G5" s="4" t="s">
        <v>45</v>
      </c>
      <c r="H5" s="4" t="s">
        <v>46</v>
      </c>
      <c r="I5" s="4" t="s">
        <v>56</v>
      </c>
      <c r="J5" s="4" t="s">
        <v>57</v>
      </c>
      <c r="K5" s="4" t="s">
        <v>58</v>
      </c>
      <c r="L5" s="30" t="s">
        <v>49</v>
      </c>
      <c r="M5" s="7">
        <v>1212461</v>
      </c>
      <c r="N5" s="4">
        <v>28865</v>
      </c>
      <c r="O5" s="4">
        <v>59</v>
      </c>
      <c r="P5" s="8">
        <v>0.14510000000000001</v>
      </c>
      <c r="Q5" s="4">
        <v>9094</v>
      </c>
      <c r="R5" s="4">
        <v>4300</v>
      </c>
      <c r="S5" s="4"/>
      <c r="T5" s="4">
        <v>1475</v>
      </c>
      <c r="U5" s="4"/>
      <c r="V5" s="4"/>
      <c r="W5" s="9"/>
      <c r="X5" s="4"/>
      <c r="Y5" s="4"/>
      <c r="Z5" s="4"/>
      <c r="AA5" s="4"/>
      <c r="AB5" s="4"/>
      <c r="AC5" s="8">
        <v>4.2500000000000003E-2</v>
      </c>
      <c r="AD5" s="49">
        <f t="shared" si="2"/>
        <v>51529.592500000006</v>
      </c>
      <c r="AE5" s="10">
        <v>0.18</v>
      </c>
      <c r="AF5" s="49">
        <f t="shared" si="3"/>
        <v>43669.146186440688</v>
      </c>
      <c r="AG5" s="4"/>
      <c r="AH5" s="4"/>
      <c r="AI5" s="8">
        <v>2.5000000000000001E-2</v>
      </c>
      <c r="AJ5" s="49">
        <f t="shared" si="4"/>
        <v>30311.525000000001</v>
      </c>
      <c r="AK5" s="10">
        <v>0.05</v>
      </c>
      <c r="AL5" s="49">
        <f t="shared" si="5"/>
        <v>1515.5762500000001</v>
      </c>
      <c r="AM5" s="49"/>
      <c r="AN5" s="49"/>
      <c r="AO5" s="49">
        <f t="shared" si="6"/>
        <v>28795.948750000003</v>
      </c>
      <c r="AP5" s="49">
        <v>28795.95</v>
      </c>
      <c r="AQ5" s="49">
        <f t="shared" si="7"/>
        <v>-1.2499999975261744E-3</v>
      </c>
      <c r="AR5" s="49">
        <f t="shared" si="1"/>
        <v>13357.621186440687</v>
      </c>
      <c r="AS5" s="4"/>
      <c r="AT5" s="4"/>
      <c r="AU5" s="4"/>
      <c r="AV5" s="4"/>
    </row>
    <row r="6" spans="1:49" hidden="1">
      <c r="A6" s="4">
        <v>4</v>
      </c>
      <c r="B6" s="5">
        <v>44866</v>
      </c>
      <c r="C6" s="6">
        <v>44894</v>
      </c>
      <c r="D6" s="4" t="s">
        <v>59</v>
      </c>
      <c r="E6" s="4" t="s">
        <v>60</v>
      </c>
      <c r="F6" s="4" t="s">
        <v>61</v>
      </c>
      <c r="G6" s="4" t="s">
        <v>45</v>
      </c>
      <c r="H6" s="4" t="s">
        <v>46</v>
      </c>
      <c r="I6" s="4" t="s">
        <v>62</v>
      </c>
      <c r="J6" s="4" t="s">
        <v>63</v>
      </c>
      <c r="K6" s="4" t="s">
        <v>58</v>
      </c>
      <c r="L6" s="30" t="s">
        <v>49</v>
      </c>
      <c r="M6" s="7">
        <v>410714</v>
      </c>
      <c r="N6" s="4">
        <v>12987</v>
      </c>
      <c r="O6" s="4">
        <v>48</v>
      </c>
      <c r="P6" s="8">
        <v>0.18509999999999999</v>
      </c>
      <c r="Q6" s="4"/>
      <c r="R6" s="4"/>
      <c r="S6" s="4"/>
      <c r="T6" s="4"/>
      <c r="U6" s="4"/>
      <c r="V6" s="4"/>
      <c r="W6" s="9">
        <v>381036</v>
      </c>
      <c r="X6" s="4"/>
      <c r="Y6" s="4"/>
      <c r="Z6" s="4"/>
      <c r="AA6" s="4"/>
      <c r="AB6" s="4"/>
      <c r="AC6" s="10">
        <v>0.03</v>
      </c>
      <c r="AD6" s="49">
        <f t="shared" si="2"/>
        <v>12321.42</v>
      </c>
      <c r="AE6" s="10">
        <v>0.18</v>
      </c>
      <c r="AF6" s="49">
        <f t="shared" si="3"/>
        <v>10441.881355932204</v>
      </c>
      <c r="AG6" s="4"/>
      <c r="AH6" s="4"/>
      <c r="AI6" s="10">
        <v>0.02</v>
      </c>
      <c r="AJ6" s="49">
        <f>W6*AI6</f>
        <v>7620.72</v>
      </c>
      <c r="AK6" s="10">
        <v>0.05</v>
      </c>
      <c r="AL6" s="49">
        <f t="shared" si="5"/>
        <v>381.03600000000006</v>
      </c>
      <c r="AM6" s="49"/>
      <c r="AN6" s="49"/>
      <c r="AO6" s="49">
        <f t="shared" si="6"/>
        <v>7239.6840000000002</v>
      </c>
      <c r="AP6" s="49"/>
      <c r="AQ6" s="49">
        <f t="shared" si="7"/>
        <v>7239.6840000000002</v>
      </c>
      <c r="AR6" s="49">
        <f t="shared" si="1"/>
        <v>2821.1613559322041</v>
      </c>
      <c r="AS6" s="4"/>
      <c r="AT6" s="4"/>
      <c r="AU6" s="4"/>
      <c r="AV6" s="4"/>
    </row>
    <row r="7" spans="1:49" hidden="1">
      <c r="A7" s="4">
        <v>5</v>
      </c>
      <c r="B7" s="5">
        <v>44866</v>
      </c>
      <c r="C7" s="6">
        <v>44886</v>
      </c>
      <c r="D7" s="4" t="s">
        <v>64</v>
      </c>
      <c r="E7" s="4" t="s">
        <v>65</v>
      </c>
      <c r="F7" s="4" t="s">
        <v>66</v>
      </c>
      <c r="G7" s="4" t="s">
        <v>45</v>
      </c>
      <c r="H7" s="4" t="s">
        <v>46</v>
      </c>
      <c r="I7" s="4" t="s">
        <v>67</v>
      </c>
      <c r="J7" s="4" t="s">
        <v>68</v>
      </c>
      <c r="K7" s="4" t="s">
        <v>48</v>
      </c>
      <c r="L7" s="30" t="s">
        <v>49</v>
      </c>
      <c r="M7" s="11">
        <v>554000</v>
      </c>
      <c r="N7" s="4">
        <v>13375</v>
      </c>
      <c r="O7" s="4">
        <v>60</v>
      </c>
      <c r="P7" s="10">
        <v>0.16</v>
      </c>
      <c r="Q7" s="4">
        <v>4000</v>
      </c>
      <c r="R7" s="4">
        <v>3300</v>
      </c>
      <c r="S7" s="4">
        <v>885</v>
      </c>
      <c r="T7" s="4">
        <v>500</v>
      </c>
      <c r="U7" s="4"/>
      <c r="V7" s="4"/>
      <c r="W7" s="9"/>
      <c r="X7" s="4"/>
      <c r="Y7" s="4"/>
      <c r="Z7" s="4"/>
      <c r="AA7" s="4"/>
      <c r="AB7" s="4"/>
      <c r="AC7" s="8">
        <v>4.4999999999999998E-2</v>
      </c>
      <c r="AD7" s="49">
        <f t="shared" si="2"/>
        <v>24930</v>
      </c>
      <c r="AE7" s="10">
        <v>0.09</v>
      </c>
      <c r="AF7" s="49">
        <f t="shared" si="3"/>
        <v>22871.559633027522</v>
      </c>
      <c r="AG7" s="4"/>
      <c r="AH7" s="4"/>
      <c r="AI7" s="10">
        <v>0.03</v>
      </c>
      <c r="AJ7" s="49">
        <f t="shared" si="4"/>
        <v>16620</v>
      </c>
      <c r="AK7" s="10">
        <v>0.05</v>
      </c>
      <c r="AL7" s="49">
        <f t="shared" si="5"/>
        <v>831</v>
      </c>
      <c r="AM7" s="49"/>
      <c r="AN7" s="49"/>
      <c r="AO7" s="49">
        <f t="shared" si="6"/>
        <v>15789</v>
      </c>
      <c r="AP7" s="49"/>
      <c r="AQ7" s="49">
        <f t="shared" si="7"/>
        <v>15789</v>
      </c>
      <c r="AR7" s="49">
        <f t="shared" si="1"/>
        <v>6251.5596330275221</v>
      </c>
      <c r="AS7" s="4"/>
      <c r="AT7" s="4"/>
      <c r="AU7" s="4"/>
      <c r="AV7" s="4"/>
    </row>
    <row r="8" spans="1:49" hidden="1">
      <c r="A8" s="12">
        <v>6</v>
      </c>
      <c r="B8" s="5">
        <v>44866</v>
      </c>
      <c r="C8" s="6">
        <v>44894</v>
      </c>
      <c r="D8" s="4" t="s">
        <v>69</v>
      </c>
      <c r="E8" s="4" t="s">
        <v>70</v>
      </c>
      <c r="F8" s="4" t="s">
        <v>71</v>
      </c>
      <c r="G8" s="4" t="s">
        <v>45</v>
      </c>
      <c r="H8" s="4" t="s">
        <v>46</v>
      </c>
      <c r="I8" s="4" t="s">
        <v>72</v>
      </c>
      <c r="J8" s="4" t="s">
        <v>57</v>
      </c>
      <c r="K8" s="4" t="s">
        <v>58</v>
      </c>
      <c r="L8" s="30" t="s">
        <v>49</v>
      </c>
      <c r="M8" s="7">
        <v>391694</v>
      </c>
      <c r="N8" s="4">
        <v>14164</v>
      </c>
      <c r="O8" s="4">
        <v>36</v>
      </c>
      <c r="P8" s="8">
        <v>0.1802</v>
      </c>
      <c r="Q8" s="4">
        <v>4740</v>
      </c>
      <c r="R8" s="4">
        <v>2475</v>
      </c>
      <c r="S8" s="4"/>
      <c r="T8" s="4"/>
      <c r="U8" s="4"/>
      <c r="V8" s="4"/>
      <c r="W8" s="9">
        <v>352785</v>
      </c>
      <c r="X8" s="4"/>
      <c r="Y8" s="4"/>
      <c r="Z8" s="4"/>
      <c r="AA8" s="4"/>
      <c r="AB8" s="4"/>
      <c r="AC8" s="8">
        <v>4.2500000000000003E-2</v>
      </c>
      <c r="AD8" s="49">
        <f t="shared" si="2"/>
        <v>16646.995000000003</v>
      </c>
      <c r="AE8" s="10">
        <v>0.18</v>
      </c>
      <c r="AF8" s="49">
        <f t="shared" si="3"/>
        <v>14107.622881355936</v>
      </c>
      <c r="AG8" s="4"/>
      <c r="AH8" s="4"/>
      <c r="AI8" s="10">
        <v>0.02</v>
      </c>
      <c r="AJ8" s="49">
        <f t="shared" si="4"/>
        <v>7833.88</v>
      </c>
      <c r="AK8" s="10">
        <v>0.05</v>
      </c>
      <c r="AL8" s="49">
        <f t="shared" si="5"/>
        <v>391.69400000000002</v>
      </c>
      <c r="AM8" s="49"/>
      <c r="AN8" s="49"/>
      <c r="AO8" s="49">
        <f t="shared" si="6"/>
        <v>7442.1859999999997</v>
      </c>
      <c r="AP8" s="49"/>
      <c r="AQ8" s="49">
        <f t="shared" si="7"/>
        <v>7442.1859999999997</v>
      </c>
      <c r="AR8" s="49">
        <f t="shared" si="1"/>
        <v>6273.7428813559354</v>
      </c>
      <c r="AS8" s="4"/>
      <c r="AT8" s="4"/>
      <c r="AU8" s="4"/>
      <c r="AV8" s="4"/>
    </row>
    <row r="9" spans="1:49" hidden="1">
      <c r="A9" s="4">
        <v>7</v>
      </c>
      <c r="B9" s="5">
        <v>44866</v>
      </c>
      <c r="C9" s="6">
        <v>44889</v>
      </c>
      <c r="D9" s="4" t="s">
        <v>73</v>
      </c>
      <c r="E9" s="4" t="s">
        <v>74</v>
      </c>
      <c r="F9" s="4" t="s">
        <v>75</v>
      </c>
      <c r="G9" s="4" t="s">
        <v>45</v>
      </c>
      <c r="H9" s="4" t="s">
        <v>46</v>
      </c>
      <c r="I9" s="4" t="s">
        <v>56</v>
      </c>
      <c r="J9" s="4" t="s">
        <v>47</v>
      </c>
      <c r="K9" s="4" t="s">
        <v>76</v>
      </c>
      <c r="L9" s="30" t="s">
        <v>49</v>
      </c>
      <c r="M9" s="7">
        <v>773000</v>
      </c>
      <c r="N9" s="4">
        <v>19577</v>
      </c>
      <c r="O9" s="4">
        <v>54</v>
      </c>
      <c r="P9" s="8">
        <v>0.14510000000000001</v>
      </c>
      <c r="Q9" s="4">
        <v>7080</v>
      </c>
      <c r="R9" s="4">
        <v>2625</v>
      </c>
      <c r="S9" s="4">
        <v>885</v>
      </c>
      <c r="T9" s="4">
        <v>1179</v>
      </c>
      <c r="U9" s="4"/>
      <c r="V9" s="4"/>
      <c r="W9" s="9">
        <v>761231</v>
      </c>
      <c r="X9" s="4"/>
      <c r="Y9" s="4"/>
      <c r="Z9" s="4"/>
      <c r="AA9" s="4"/>
      <c r="AB9" s="4"/>
      <c r="AC9" s="8">
        <v>4.2500000000000003E-2</v>
      </c>
      <c r="AD9" s="49">
        <f t="shared" si="2"/>
        <v>32852.5</v>
      </c>
      <c r="AE9" s="10">
        <v>0.09</v>
      </c>
      <c r="AF9" s="49">
        <f t="shared" si="3"/>
        <v>30139.908256880732</v>
      </c>
      <c r="AG9" s="4"/>
      <c r="AH9" s="4"/>
      <c r="AI9" s="8">
        <v>0.03</v>
      </c>
      <c r="AJ9" s="49">
        <f t="shared" si="4"/>
        <v>23190</v>
      </c>
      <c r="AK9" s="10">
        <v>0.05</v>
      </c>
      <c r="AL9" s="49">
        <f t="shared" si="5"/>
        <v>1159.5</v>
      </c>
      <c r="AM9" s="49"/>
      <c r="AN9" s="49"/>
      <c r="AO9" s="49">
        <f t="shared" si="6"/>
        <v>22030.5</v>
      </c>
      <c r="AP9" s="49"/>
      <c r="AQ9" s="49">
        <f t="shared" si="7"/>
        <v>22030.5</v>
      </c>
      <c r="AR9" s="49">
        <f t="shared" si="1"/>
        <v>6949.9082568807316</v>
      </c>
      <c r="AS9" s="4"/>
      <c r="AT9" s="4"/>
      <c r="AU9" s="4"/>
      <c r="AV9" s="4"/>
    </row>
    <row r="10" spans="1:49" hidden="1">
      <c r="A10" s="4">
        <v>8</v>
      </c>
      <c r="B10" s="5">
        <v>44866</v>
      </c>
      <c r="C10" s="6">
        <v>44884</v>
      </c>
      <c r="D10" s="4" t="s">
        <v>42</v>
      </c>
      <c r="E10" s="4" t="s">
        <v>43</v>
      </c>
      <c r="F10" s="4" t="s">
        <v>77</v>
      </c>
      <c r="G10" s="4" t="s">
        <v>45</v>
      </c>
      <c r="H10" s="4" t="s">
        <v>46</v>
      </c>
      <c r="I10" s="4" t="s">
        <v>46</v>
      </c>
      <c r="J10" s="4" t="s">
        <v>47</v>
      </c>
      <c r="K10" s="4" t="s">
        <v>48</v>
      </c>
      <c r="L10" s="30" t="s">
        <v>49</v>
      </c>
      <c r="M10" s="7">
        <v>2008182</v>
      </c>
      <c r="N10" s="4">
        <v>46998</v>
      </c>
      <c r="O10" s="4">
        <v>60</v>
      </c>
      <c r="P10" s="8">
        <v>0.1426</v>
      </c>
      <c r="Q10" s="4">
        <v>11800</v>
      </c>
      <c r="R10" s="4">
        <v>6400</v>
      </c>
      <c r="S10" s="4">
        <v>1180</v>
      </c>
      <c r="T10" s="4">
        <v>1179</v>
      </c>
      <c r="U10" s="4"/>
      <c r="V10" s="4"/>
      <c r="W10" s="9"/>
      <c r="X10" s="4"/>
      <c r="Y10" s="4"/>
      <c r="Z10" s="4"/>
      <c r="AA10" s="4"/>
      <c r="AB10" s="4"/>
      <c r="AC10" s="8">
        <v>4.2500000000000003E-2</v>
      </c>
      <c r="AD10" s="49">
        <f t="shared" si="2"/>
        <v>85347.735000000001</v>
      </c>
      <c r="AE10" s="10">
        <v>0.09</v>
      </c>
      <c r="AF10" s="49">
        <f t="shared" si="3"/>
        <v>78300.674311926603</v>
      </c>
      <c r="AG10" s="4"/>
      <c r="AH10" s="4"/>
      <c r="AI10" s="8">
        <v>3.3000000000000002E-2</v>
      </c>
      <c r="AJ10" s="49">
        <f t="shared" si="4"/>
        <v>66270.006000000008</v>
      </c>
      <c r="AK10" s="10">
        <v>0.05</v>
      </c>
      <c r="AL10" s="49">
        <f t="shared" si="5"/>
        <v>3313.5003000000006</v>
      </c>
      <c r="AM10" s="49">
        <f>AJ10*18%</f>
        <v>11928.60108</v>
      </c>
      <c r="AN10" s="49"/>
      <c r="AO10" s="49">
        <f t="shared" si="6"/>
        <v>74885.106780000002</v>
      </c>
      <c r="AP10" s="49">
        <v>74885.11</v>
      </c>
      <c r="AQ10" s="49">
        <f t="shared" si="7"/>
        <v>-3.2199999986914918E-3</v>
      </c>
      <c r="AR10" s="49">
        <f t="shared" si="1"/>
        <v>12030.668311926594</v>
      </c>
      <c r="AS10" s="4"/>
      <c r="AT10" s="4"/>
      <c r="AU10" s="4"/>
      <c r="AV10" s="4"/>
    </row>
    <row r="11" spans="1:49" hidden="1">
      <c r="A11" s="12">
        <v>9</v>
      </c>
      <c r="B11" s="5">
        <v>44896</v>
      </c>
      <c r="C11" s="6">
        <v>44896</v>
      </c>
      <c r="D11" s="4" t="s">
        <v>78</v>
      </c>
      <c r="E11" s="4" t="s">
        <v>79</v>
      </c>
      <c r="F11" s="4" t="s">
        <v>80</v>
      </c>
      <c r="G11" s="4" t="s">
        <v>45</v>
      </c>
      <c r="H11" s="4" t="s">
        <v>46</v>
      </c>
      <c r="I11" s="4" t="s">
        <v>62</v>
      </c>
      <c r="J11" s="4" t="s">
        <v>87</v>
      </c>
      <c r="K11" s="4" t="s">
        <v>58</v>
      </c>
      <c r="L11" s="30" t="s">
        <v>49</v>
      </c>
      <c r="M11" s="7">
        <v>480111</v>
      </c>
      <c r="N11" s="4">
        <v>11385</v>
      </c>
      <c r="O11" s="4">
        <v>60</v>
      </c>
      <c r="P11" s="8">
        <v>0.14499999999999999</v>
      </c>
      <c r="Q11" s="4"/>
      <c r="R11" s="4"/>
      <c r="S11" s="4"/>
      <c r="T11" s="4"/>
      <c r="U11" s="4"/>
      <c r="V11" s="4"/>
      <c r="W11" s="9">
        <v>464411</v>
      </c>
      <c r="X11" s="4"/>
      <c r="Y11" s="4"/>
      <c r="Z11" s="4"/>
      <c r="AA11" s="4"/>
      <c r="AB11" s="4"/>
      <c r="AC11" s="10">
        <v>0.04</v>
      </c>
      <c r="AD11" s="49">
        <f t="shared" si="2"/>
        <v>19204.439999999999</v>
      </c>
      <c r="AE11" s="10">
        <v>0.18</v>
      </c>
      <c r="AF11" s="49">
        <f t="shared" si="3"/>
        <v>16274.949152542373</v>
      </c>
      <c r="AG11" s="4"/>
      <c r="AH11" s="4"/>
      <c r="AI11" s="10">
        <v>0.03</v>
      </c>
      <c r="AJ11" s="49">
        <f t="shared" si="4"/>
        <v>14403.33</v>
      </c>
      <c r="AK11" s="10">
        <v>0.05</v>
      </c>
      <c r="AL11" s="49">
        <f t="shared" si="5"/>
        <v>720.16650000000004</v>
      </c>
      <c r="AM11" s="49"/>
      <c r="AN11" s="49"/>
      <c r="AO11" s="49">
        <f t="shared" si="6"/>
        <v>13683.163500000001</v>
      </c>
      <c r="AP11" s="49"/>
      <c r="AQ11" s="49">
        <f t="shared" si="7"/>
        <v>13683.163500000001</v>
      </c>
      <c r="AR11" s="49">
        <f t="shared" si="1"/>
        <v>1871.6191525423728</v>
      </c>
      <c r="AS11" s="4"/>
      <c r="AT11" s="4"/>
      <c r="AU11" s="4"/>
      <c r="AV11" s="4"/>
    </row>
    <row r="12" spans="1:49" hidden="1">
      <c r="A12" s="4">
        <v>10</v>
      </c>
      <c r="B12" s="5">
        <v>44896</v>
      </c>
      <c r="C12" s="6">
        <v>44896</v>
      </c>
      <c r="D12" s="4" t="s">
        <v>81</v>
      </c>
      <c r="E12" s="4" t="s">
        <v>82</v>
      </c>
      <c r="F12" s="4" t="s">
        <v>83</v>
      </c>
      <c r="G12" s="4" t="s">
        <v>45</v>
      </c>
      <c r="H12" s="4" t="s">
        <v>46</v>
      </c>
      <c r="I12" s="4" t="s">
        <v>62</v>
      </c>
      <c r="J12" s="4" t="s">
        <v>63</v>
      </c>
      <c r="K12" s="4" t="s">
        <v>58</v>
      </c>
      <c r="L12" s="30" t="s">
        <v>49</v>
      </c>
      <c r="M12" s="7">
        <v>273848</v>
      </c>
      <c r="N12" s="4">
        <v>8205</v>
      </c>
      <c r="O12" s="4">
        <v>48</v>
      </c>
      <c r="P12" s="8">
        <v>0.1802</v>
      </c>
      <c r="Q12" s="4"/>
      <c r="R12" s="4"/>
      <c r="S12" s="4"/>
      <c r="T12" s="4"/>
      <c r="U12" s="4"/>
      <c r="V12" s="4"/>
      <c r="W12" s="9">
        <v>258523</v>
      </c>
      <c r="X12" s="4"/>
      <c r="Y12" s="4"/>
      <c r="Z12" s="4"/>
      <c r="AA12" s="4"/>
      <c r="AB12" s="4"/>
      <c r="AC12" s="10">
        <v>0.03</v>
      </c>
      <c r="AD12" s="49">
        <f t="shared" si="2"/>
        <v>8215.44</v>
      </c>
      <c r="AE12" s="10">
        <v>0.18</v>
      </c>
      <c r="AF12" s="49">
        <f t="shared" si="3"/>
        <v>6962.2372881355941</v>
      </c>
      <c r="AG12" s="4"/>
      <c r="AH12" s="4"/>
      <c r="AI12" s="10">
        <v>0.02</v>
      </c>
      <c r="AJ12" s="49">
        <f>W12*AI12</f>
        <v>5170.46</v>
      </c>
      <c r="AK12" s="10">
        <v>0.05</v>
      </c>
      <c r="AL12" s="49">
        <f t="shared" si="5"/>
        <v>258.52300000000002</v>
      </c>
      <c r="AM12" s="49"/>
      <c r="AN12" s="49"/>
      <c r="AO12" s="49">
        <f t="shared" si="6"/>
        <v>4911.9369999999999</v>
      </c>
      <c r="AP12" s="49"/>
      <c r="AQ12" s="49">
        <f t="shared" si="7"/>
        <v>4911.9369999999999</v>
      </c>
      <c r="AR12" s="49">
        <f t="shared" si="1"/>
        <v>1791.7772881355941</v>
      </c>
      <c r="AS12" s="4"/>
      <c r="AT12" s="4"/>
      <c r="AU12" s="4"/>
      <c r="AV12" s="4"/>
    </row>
    <row r="13" spans="1:49" hidden="1">
      <c r="A13" s="4">
        <v>11</v>
      </c>
      <c r="B13" s="5">
        <v>44896</v>
      </c>
      <c r="C13" s="6">
        <v>44896</v>
      </c>
      <c r="D13" s="4" t="s">
        <v>84</v>
      </c>
      <c r="E13" s="4" t="s">
        <v>85</v>
      </c>
      <c r="F13" s="4" t="s">
        <v>86</v>
      </c>
      <c r="G13" s="4" t="s">
        <v>88</v>
      </c>
      <c r="H13" s="4" t="s">
        <v>89</v>
      </c>
      <c r="I13" s="4" t="s">
        <v>90</v>
      </c>
      <c r="J13" s="4" t="s">
        <v>91</v>
      </c>
      <c r="K13" s="4" t="s">
        <v>58</v>
      </c>
      <c r="L13" s="30" t="s">
        <v>49</v>
      </c>
      <c r="M13" s="7">
        <v>652296</v>
      </c>
      <c r="N13" s="4">
        <v>24087</v>
      </c>
      <c r="O13" s="4">
        <v>33</v>
      </c>
      <c r="P13" s="8">
        <v>0.14499999999999999</v>
      </c>
      <c r="Q13" s="4">
        <v>6600</v>
      </c>
      <c r="R13" s="4">
        <v>1600</v>
      </c>
      <c r="S13" s="4">
        <v>1100</v>
      </c>
      <c r="T13" s="4"/>
      <c r="U13" s="4"/>
      <c r="V13" s="4"/>
      <c r="W13" s="9"/>
      <c r="X13" s="4"/>
      <c r="Y13" s="4"/>
      <c r="Z13" s="4"/>
      <c r="AA13" s="4"/>
      <c r="AB13" s="4"/>
      <c r="AC13" s="8">
        <v>4.4999999999999998E-2</v>
      </c>
      <c r="AD13" s="49">
        <f t="shared" si="2"/>
        <v>29353.32</v>
      </c>
      <c r="AE13" s="10">
        <v>0.18</v>
      </c>
      <c r="AF13" s="49">
        <f t="shared" si="3"/>
        <v>24875.694915254237</v>
      </c>
      <c r="AG13" s="4"/>
      <c r="AH13" s="4"/>
      <c r="AI13" s="10">
        <v>0.03</v>
      </c>
      <c r="AJ13" s="49">
        <f>M13*AI13</f>
        <v>19568.88</v>
      </c>
      <c r="AK13" s="10">
        <v>0.05</v>
      </c>
      <c r="AL13" s="49">
        <f t="shared" si="5"/>
        <v>978.44400000000007</v>
      </c>
      <c r="AM13" s="49"/>
      <c r="AN13" s="49"/>
      <c r="AO13" s="49">
        <f t="shared" si="6"/>
        <v>18590.436000000002</v>
      </c>
      <c r="AP13" s="49"/>
      <c r="AQ13" s="49">
        <f t="shared" si="7"/>
        <v>18590.436000000002</v>
      </c>
      <c r="AR13" s="49">
        <f t="shared" si="1"/>
        <v>5306.8149152542355</v>
      </c>
      <c r="AS13" s="4"/>
      <c r="AT13" s="4"/>
      <c r="AU13" s="4"/>
      <c r="AV13" s="4"/>
    </row>
    <row r="14" spans="1:49" hidden="1">
      <c r="A14" s="12">
        <v>12</v>
      </c>
      <c r="B14" s="5">
        <v>44896</v>
      </c>
      <c r="C14" s="6">
        <v>44897</v>
      </c>
      <c r="D14" s="4" t="s">
        <v>92</v>
      </c>
      <c r="E14" s="4" t="s">
        <v>93</v>
      </c>
      <c r="F14" s="4" t="s">
        <v>93</v>
      </c>
      <c r="G14" s="4" t="s">
        <v>45</v>
      </c>
      <c r="H14" s="4" t="s">
        <v>46</v>
      </c>
      <c r="I14" s="4" t="s">
        <v>56</v>
      </c>
      <c r="J14" s="4" t="s">
        <v>57</v>
      </c>
      <c r="K14" s="4" t="s">
        <v>58</v>
      </c>
      <c r="L14" s="30" t="s">
        <v>49</v>
      </c>
      <c r="M14" s="7">
        <v>417313</v>
      </c>
      <c r="N14" s="4">
        <v>10374</v>
      </c>
      <c r="O14" s="4">
        <v>60</v>
      </c>
      <c r="P14" s="8">
        <v>0.1701</v>
      </c>
      <c r="Q14" s="4"/>
      <c r="R14" s="4"/>
      <c r="S14" s="4"/>
      <c r="T14" s="4"/>
      <c r="U14" s="4"/>
      <c r="V14" s="4"/>
      <c r="W14" s="9"/>
      <c r="X14" s="4"/>
      <c r="Y14" s="4"/>
      <c r="Z14" s="4"/>
      <c r="AA14" s="4"/>
      <c r="AB14" s="4"/>
      <c r="AC14" s="8">
        <v>4.2500000000000003E-2</v>
      </c>
      <c r="AD14" s="49">
        <f t="shared" si="2"/>
        <v>17735.802500000002</v>
      </c>
      <c r="AE14" s="10">
        <v>0.18</v>
      </c>
      <c r="AF14" s="49">
        <f t="shared" si="3"/>
        <v>15030.341101694918</v>
      </c>
      <c r="AG14" s="4"/>
      <c r="AH14" s="4"/>
      <c r="AI14" s="10">
        <v>0.02</v>
      </c>
      <c r="AJ14" s="49">
        <f t="shared" ref="AJ14:AJ18" si="8">M14*AI14</f>
        <v>8346.26</v>
      </c>
      <c r="AK14" s="10">
        <v>0.05</v>
      </c>
      <c r="AL14" s="49">
        <f t="shared" si="5"/>
        <v>417.31300000000005</v>
      </c>
      <c r="AM14" s="49"/>
      <c r="AN14" s="49"/>
      <c r="AO14" s="49">
        <f t="shared" si="6"/>
        <v>7928.9470000000001</v>
      </c>
      <c r="AP14" s="49"/>
      <c r="AQ14" s="49">
        <f t="shared" si="7"/>
        <v>7928.9470000000001</v>
      </c>
      <c r="AR14" s="49">
        <f t="shared" si="1"/>
        <v>6684.0811016949174</v>
      </c>
      <c r="AS14" s="4"/>
      <c r="AT14" s="4"/>
      <c r="AU14" s="4"/>
      <c r="AV14" s="4"/>
    </row>
    <row r="15" spans="1:49" hidden="1">
      <c r="A15" s="4">
        <v>13</v>
      </c>
      <c r="B15" s="5">
        <v>44896</v>
      </c>
      <c r="C15" s="6">
        <v>44897</v>
      </c>
      <c r="D15" s="4" t="s">
        <v>69</v>
      </c>
      <c r="E15" s="4" t="s">
        <v>70</v>
      </c>
      <c r="F15" s="4" t="s">
        <v>94</v>
      </c>
      <c r="G15" s="4" t="s">
        <v>45</v>
      </c>
      <c r="H15" s="4" t="s">
        <v>46</v>
      </c>
      <c r="I15" s="4" t="s">
        <v>72</v>
      </c>
      <c r="J15" s="4" t="s">
        <v>98</v>
      </c>
      <c r="K15" s="4" t="s">
        <v>58</v>
      </c>
      <c r="L15" s="30" t="s">
        <v>49</v>
      </c>
      <c r="M15" s="7">
        <v>337858</v>
      </c>
      <c r="N15" s="4">
        <v>9319</v>
      </c>
      <c r="O15" s="4">
        <v>48</v>
      </c>
      <c r="P15" s="8">
        <v>0.14510000000000001</v>
      </c>
      <c r="Q15" s="4">
        <v>4000</v>
      </c>
      <c r="R15" s="4">
        <v>1200</v>
      </c>
      <c r="S15" s="4"/>
      <c r="T15" s="4">
        <v>2360</v>
      </c>
      <c r="U15" s="4"/>
      <c r="V15" s="4"/>
      <c r="W15" s="9"/>
      <c r="X15" s="4"/>
      <c r="Y15" s="4"/>
      <c r="Z15" s="4"/>
      <c r="AA15" s="4"/>
      <c r="AB15" s="4"/>
      <c r="AC15" s="8">
        <v>0.04</v>
      </c>
      <c r="AD15" s="49">
        <f t="shared" si="2"/>
        <v>13514.32</v>
      </c>
      <c r="AE15" s="10">
        <v>0.18</v>
      </c>
      <c r="AF15" s="49">
        <f t="shared" si="3"/>
        <v>11452.813559322034</v>
      </c>
      <c r="AG15" s="4"/>
      <c r="AH15" s="4"/>
      <c r="AI15" s="10">
        <v>0.03</v>
      </c>
      <c r="AJ15" s="49">
        <f t="shared" si="8"/>
        <v>10135.74</v>
      </c>
      <c r="AK15" s="10">
        <v>0.05</v>
      </c>
      <c r="AL15" s="49">
        <f t="shared" si="5"/>
        <v>506.78700000000003</v>
      </c>
      <c r="AM15" s="49"/>
      <c r="AN15" s="49"/>
      <c r="AO15" s="49">
        <f t="shared" si="6"/>
        <v>9628.9529999999995</v>
      </c>
      <c r="AP15" s="49"/>
      <c r="AQ15" s="49">
        <f t="shared" si="7"/>
        <v>9628.9529999999995</v>
      </c>
      <c r="AR15" s="49">
        <f t="shared" si="1"/>
        <v>1317.0735593220343</v>
      </c>
      <c r="AS15" s="4"/>
      <c r="AT15" s="4"/>
      <c r="AU15" s="4"/>
      <c r="AV15" s="4"/>
    </row>
    <row r="16" spans="1:49" hidden="1">
      <c r="A16" s="4">
        <v>14</v>
      </c>
      <c r="B16" s="5">
        <v>44896</v>
      </c>
      <c r="C16" s="6">
        <v>44897</v>
      </c>
      <c r="D16" s="4" t="s">
        <v>95</v>
      </c>
      <c r="E16" s="4" t="s">
        <v>96</v>
      </c>
      <c r="F16" s="4" t="s">
        <v>97</v>
      </c>
      <c r="G16" s="4" t="s">
        <v>45</v>
      </c>
      <c r="H16" s="4" t="s">
        <v>46</v>
      </c>
      <c r="I16" s="4" t="s">
        <v>99</v>
      </c>
      <c r="J16" s="4" t="s">
        <v>63</v>
      </c>
      <c r="K16" s="4" t="s">
        <v>58</v>
      </c>
      <c r="L16" s="30" t="s">
        <v>49</v>
      </c>
      <c r="M16" s="7">
        <v>254464</v>
      </c>
      <c r="N16" s="4">
        <v>8197</v>
      </c>
      <c r="O16" s="4">
        <v>48</v>
      </c>
      <c r="P16" s="8">
        <v>0.19009999999999999</v>
      </c>
      <c r="Q16" s="4">
        <v>5090</v>
      </c>
      <c r="R16" s="4">
        <v>1000</v>
      </c>
      <c r="S16" s="4"/>
      <c r="T16" s="4"/>
      <c r="U16" s="4"/>
      <c r="V16" s="4"/>
      <c r="W16" s="9">
        <v>233907</v>
      </c>
      <c r="X16" s="4"/>
      <c r="Y16" s="4"/>
      <c r="Z16" s="4"/>
      <c r="AA16" s="4"/>
      <c r="AB16" s="4"/>
      <c r="AC16" s="10">
        <v>0.03</v>
      </c>
      <c r="AD16" s="49">
        <f t="shared" si="2"/>
        <v>7633.92</v>
      </c>
      <c r="AE16" s="10">
        <v>0.18</v>
      </c>
      <c r="AF16" s="49">
        <f t="shared" si="3"/>
        <v>6469.42372881356</v>
      </c>
      <c r="AG16" s="4"/>
      <c r="AH16" s="4"/>
      <c r="AI16" s="10">
        <v>0.02</v>
      </c>
      <c r="AJ16" s="49">
        <f>W16*AI16</f>
        <v>4678.1400000000003</v>
      </c>
      <c r="AK16" s="10">
        <v>0.05</v>
      </c>
      <c r="AL16" s="49">
        <f t="shared" si="5"/>
        <v>233.90700000000004</v>
      </c>
      <c r="AM16" s="49"/>
      <c r="AN16" s="49"/>
      <c r="AO16" s="49">
        <f t="shared" si="6"/>
        <v>4444.2330000000002</v>
      </c>
      <c r="AP16" s="49"/>
      <c r="AQ16" s="49">
        <f t="shared" si="7"/>
        <v>4444.2330000000002</v>
      </c>
      <c r="AR16" s="49">
        <f t="shared" si="1"/>
        <v>1791.2837288135597</v>
      </c>
      <c r="AS16" s="4"/>
      <c r="AT16" s="4"/>
      <c r="AU16" s="4"/>
      <c r="AV16" s="4"/>
    </row>
    <row r="17" spans="1:48" s="59" customFormat="1" hidden="1">
      <c r="A17" s="12">
        <v>15</v>
      </c>
      <c r="B17" s="53">
        <v>44896</v>
      </c>
      <c r="C17" s="54">
        <v>44897</v>
      </c>
      <c r="D17" s="12" t="s">
        <v>100</v>
      </c>
      <c r="E17" s="12" t="s">
        <v>101</v>
      </c>
      <c r="F17" s="12" t="s">
        <v>102</v>
      </c>
      <c r="G17" s="32" t="s">
        <v>45</v>
      </c>
      <c r="H17" s="12" t="s">
        <v>46</v>
      </c>
      <c r="I17" s="12" t="s">
        <v>56</v>
      </c>
      <c r="J17" s="12" t="s">
        <v>68</v>
      </c>
      <c r="K17" s="12" t="s">
        <v>58</v>
      </c>
      <c r="L17" s="30" t="s">
        <v>49</v>
      </c>
      <c r="M17" s="55">
        <v>837697</v>
      </c>
      <c r="N17" s="4">
        <v>27628</v>
      </c>
      <c r="O17" s="12">
        <v>36</v>
      </c>
      <c r="P17" s="58">
        <v>0.11509999999999999</v>
      </c>
      <c r="Q17" s="12"/>
      <c r="R17" s="12"/>
      <c r="S17" s="12">
        <v>885</v>
      </c>
      <c r="T17" s="4"/>
      <c r="U17" s="4"/>
      <c r="V17" s="4"/>
      <c r="W17" s="9"/>
      <c r="X17" s="4"/>
      <c r="Y17" s="4"/>
      <c r="Z17" s="4"/>
      <c r="AA17" s="4"/>
      <c r="AB17" s="4"/>
      <c r="AC17" s="58">
        <v>4.4999999999999998E-2</v>
      </c>
      <c r="AD17" s="70">
        <f t="shared" si="2"/>
        <v>37696.364999999998</v>
      </c>
      <c r="AE17" s="60">
        <v>0.09</v>
      </c>
      <c r="AF17" s="70">
        <f t="shared" si="3"/>
        <v>34583.821100917427</v>
      </c>
      <c r="AG17" s="12"/>
      <c r="AH17" s="12"/>
      <c r="AI17" s="56">
        <v>0.03</v>
      </c>
      <c r="AJ17" s="49">
        <f t="shared" si="8"/>
        <v>25130.91</v>
      </c>
      <c r="AK17" s="10">
        <v>0.05</v>
      </c>
      <c r="AL17" s="49">
        <f t="shared" si="5"/>
        <v>1256.5455000000002</v>
      </c>
      <c r="AM17" s="49"/>
      <c r="AN17" s="49"/>
      <c r="AO17" s="49">
        <f t="shared" si="6"/>
        <v>23874.3645</v>
      </c>
      <c r="AP17" s="49"/>
      <c r="AQ17" s="49">
        <f t="shared" si="7"/>
        <v>23874.3645</v>
      </c>
      <c r="AR17" s="49">
        <f t="shared" si="1"/>
        <v>9452.9111009174267</v>
      </c>
      <c r="AS17" s="12"/>
      <c r="AT17" s="12"/>
      <c r="AU17" s="12"/>
      <c r="AV17" s="12"/>
    </row>
    <row r="18" spans="1:48" hidden="1">
      <c r="A18" s="4">
        <v>16</v>
      </c>
      <c r="B18" s="5">
        <v>44896</v>
      </c>
      <c r="C18" s="6">
        <v>44898</v>
      </c>
      <c r="D18" s="4" t="s">
        <v>69</v>
      </c>
      <c r="E18" s="4" t="s">
        <v>70</v>
      </c>
      <c r="F18" s="4" t="s">
        <v>103</v>
      </c>
      <c r="G18" s="4" t="s">
        <v>45</v>
      </c>
      <c r="H18" s="4" t="s">
        <v>46</v>
      </c>
      <c r="I18" s="4" t="s">
        <v>72</v>
      </c>
      <c r="J18" s="4" t="s">
        <v>98</v>
      </c>
      <c r="K18" s="4" t="s">
        <v>58</v>
      </c>
      <c r="L18" s="30" t="s">
        <v>49</v>
      </c>
      <c r="M18" s="7">
        <v>831359</v>
      </c>
      <c r="N18" s="4">
        <v>33403</v>
      </c>
      <c r="O18" s="4">
        <v>30</v>
      </c>
      <c r="P18" s="10">
        <v>0.15</v>
      </c>
      <c r="Q18" s="4">
        <v>8000</v>
      </c>
      <c r="R18" s="4">
        <v>3900</v>
      </c>
      <c r="S18" s="4"/>
      <c r="T18" s="4">
        <v>2360</v>
      </c>
      <c r="U18" s="4"/>
      <c r="V18" s="4"/>
      <c r="W18" s="9"/>
      <c r="X18" s="4"/>
      <c r="Y18" s="4"/>
      <c r="Z18" s="4"/>
      <c r="AA18" s="4"/>
      <c r="AB18" s="4"/>
      <c r="AC18" s="8">
        <v>0.04</v>
      </c>
      <c r="AD18" s="49">
        <f t="shared" si="2"/>
        <v>33254.36</v>
      </c>
      <c r="AE18" s="10">
        <v>0.18</v>
      </c>
      <c r="AF18" s="49">
        <f t="shared" si="3"/>
        <v>28181.661016949154</v>
      </c>
      <c r="AG18" s="4"/>
      <c r="AH18" s="4"/>
      <c r="AI18" s="10">
        <v>0.03</v>
      </c>
      <c r="AJ18" s="49">
        <f t="shared" si="8"/>
        <v>24940.77</v>
      </c>
      <c r="AK18" s="10">
        <v>0.05</v>
      </c>
      <c r="AL18" s="49">
        <f t="shared" si="5"/>
        <v>1247.0385000000001</v>
      </c>
      <c r="AM18" s="49"/>
      <c r="AN18" s="49"/>
      <c r="AO18" s="49">
        <f t="shared" si="6"/>
        <v>23693.731500000002</v>
      </c>
      <c r="AP18" s="49"/>
      <c r="AQ18" s="49">
        <f t="shared" si="7"/>
        <v>23693.731500000002</v>
      </c>
      <c r="AR18" s="49">
        <f t="shared" si="1"/>
        <v>3240.8910169491537</v>
      </c>
      <c r="AS18" s="4"/>
      <c r="AT18" s="4"/>
      <c r="AU18" s="4"/>
      <c r="AV18" s="4"/>
    </row>
    <row r="19" spans="1:48" hidden="1">
      <c r="A19" s="4">
        <v>17</v>
      </c>
      <c r="B19" s="5">
        <v>44896</v>
      </c>
      <c r="C19" s="6">
        <v>44898</v>
      </c>
      <c r="D19" s="4" t="s">
        <v>104</v>
      </c>
      <c r="E19" s="4" t="s">
        <v>105</v>
      </c>
      <c r="F19" s="4" t="s">
        <v>106</v>
      </c>
      <c r="G19" s="4" t="s">
        <v>88</v>
      </c>
      <c r="H19" s="4" t="s">
        <v>89</v>
      </c>
      <c r="I19" s="4" t="s">
        <v>90</v>
      </c>
      <c r="J19" s="4" t="s">
        <v>57</v>
      </c>
      <c r="K19" s="4" t="s">
        <v>107</v>
      </c>
      <c r="L19" s="30" t="s">
        <v>49</v>
      </c>
      <c r="M19" s="7">
        <v>313370</v>
      </c>
      <c r="N19" s="4">
        <v>11331</v>
      </c>
      <c r="O19" s="4">
        <v>36</v>
      </c>
      <c r="P19" s="8">
        <v>0.18010000000000001</v>
      </c>
      <c r="Q19" s="4"/>
      <c r="R19" s="4"/>
      <c r="S19" s="4"/>
      <c r="T19" s="4"/>
      <c r="U19" s="4"/>
      <c r="V19" s="4"/>
      <c r="W19" s="9"/>
      <c r="X19" s="4"/>
      <c r="Y19" s="4"/>
      <c r="Z19" s="4"/>
      <c r="AA19" s="4"/>
      <c r="AB19" s="4"/>
      <c r="AC19" s="8">
        <v>4.2500000000000003E-2</v>
      </c>
      <c r="AD19" s="49">
        <f t="shared" si="2"/>
        <v>13318.225</v>
      </c>
      <c r="AE19" s="10">
        <v>0.18</v>
      </c>
      <c r="AF19" s="49">
        <f t="shared" si="3"/>
        <v>11286.631355932204</v>
      </c>
      <c r="AG19" s="4"/>
      <c r="AH19" s="4"/>
      <c r="AI19" s="10">
        <v>0.02</v>
      </c>
      <c r="AJ19" s="49">
        <f t="shared" ref="AJ19:AJ23" si="9">M19*AI19</f>
        <v>6267.4000000000005</v>
      </c>
      <c r="AK19" s="10">
        <v>0.05</v>
      </c>
      <c r="AL19" s="49">
        <f t="shared" si="5"/>
        <v>313.37000000000006</v>
      </c>
      <c r="AM19" s="49"/>
      <c r="AN19" s="49"/>
      <c r="AO19" s="49">
        <f t="shared" si="6"/>
        <v>5954.0300000000007</v>
      </c>
      <c r="AP19" s="49"/>
      <c r="AQ19" s="49">
        <f t="shared" si="7"/>
        <v>5954.0300000000007</v>
      </c>
      <c r="AR19" s="49">
        <f t="shared" si="1"/>
        <v>5019.2313559322038</v>
      </c>
      <c r="AS19" s="4"/>
      <c r="AT19" s="4"/>
      <c r="AU19" s="4"/>
      <c r="AV19" s="4"/>
    </row>
    <row r="20" spans="1:48" hidden="1">
      <c r="A20" s="12">
        <v>18</v>
      </c>
      <c r="B20" s="5">
        <v>44896</v>
      </c>
      <c r="C20" s="6">
        <v>44900</v>
      </c>
      <c r="D20" s="12" t="s">
        <v>108</v>
      </c>
      <c r="E20" s="12" t="s">
        <v>109</v>
      </c>
      <c r="F20" s="4" t="s">
        <v>110</v>
      </c>
      <c r="G20" s="4" t="s">
        <v>88</v>
      </c>
      <c r="H20" s="4" t="s">
        <v>89</v>
      </c>
      <c r="I20" s="4" t="s">
        <v>90</v>
      </c>
      <c r="J20" s="4" t="s">
        <v>68</v>
      </c>
      <c r="K20" s="4" t="s">
        <v>58</v>
      </c>
      <c r="L20" s="30" t="s">
        <v>49</v>
      </c>
      <c r="M20" s="7">
        <v>626142</v>
      </c>
      <c r="N20" s="4">
        <v>21560</v>
      </c>
      <c r="O20" s="4">
        <v>36</v>
      </c>
      <c r="P20" s="8">
        <v>0.1452</v>
      </c>
      <c r="Q20" s="4">
        <v>5500</v>
      </c>
      <c r="R20" s="4"/>
      <c r="S20" s="4">
        <v>885</v>
      </c>
      <c r="T20" s="4"/>
      <c r="U20" s="4"/>
      <c r="V20" s="4"/>
      <c r="W20" s="9">
        <v>601325</v>
      </c>
      <c r="X20" s="4"/>
      <c r="Y20" s="4"/>
      <c r="Z20" s="4"/>
      <c r="AA20" s="4"/>
      <c r="AB20" s="4"/>
      <c r="AC20" s="8">
        <v>4.4999999999999998E-2</v>
      </c>
      <c r="AD20" s="49">
        <f t="shared" si="2"/>
        <v>28176.39</v>
      </c>
      <c r="AE20" s="10">
        <v>0.09</v>
      </c>
      <c r="AF20" s="49">
        <f t="shared" si="3"/>
        <v>25849.899082568805</v>
      </c>
      <c r="AG20" s="4"/>
      <c r="AH20" s="4"/>
      <c r="AI20" s="10">
        <v>0.03</v>
      </c>
      <c r="AJ20" s="49">
        <f t="shared" si="9"/>
        <v>18784.259999999998</v>
      </c>
      <c r="AK20" s="10">
        <v>0.05</v>
      </c>
      <c r="AL20" s="49">
        <f t="shared" si="5"/>
        <v>939.21299999999997</v>
      </c>
      <c r="AM20" s="49"/>
      <c r="AN20" s="49"/>
      <c r="AO20" s="49">
        <f t="shared" si="6"/>
        <v>17845.046999999999</v>
      </c>
      <c r="AP20" s="49"/>
      <c r="AQ20" s="49">
        <f t="shared" si="7"/>
        <v>17845.046999999999</v>
      </c>
      <c r="AR20" s="49">
        <f t="shared" si="1"/>
        <v>7065.6390825688068</v>
      </c>
      <c r="AS20" s="4"/>
      <c r="AT20" s="4"/>
      <c r="AU20" s="4" t="s">
        <v>111</v>
      </c>
      <c r="AV20" s="10">
        <v>0</v>
      </c>
    </row>
    <row r="21" spans="1:48" hidden="1">
      <c r="A21" s="4">
        <v>19</v>
      </c>
      <c r="B21" s="5">
        <v>44896</v>
      </c>
      <c r="C21" s="6">
        <v>44900</v>
      </c>
      <c r="D21" s="4" t="s">
        <v>112</v>
      </c>
      <c r="E21" s="4" t="s">
        <v>113</v>
      </c>
      <c r="F21" s="4" t="s">
        <v>114</v>
      </c>
      <c r="G21" s="4" t="s">
        <v>45</v>
      </c>
      <c r="H21" s="4" t="s">
        <v>46</v>
      </c>
      <c r="I21" s="4" t="s">
        <v>67</v>
      </c>
      <c r="J21" s="4" t="s">
        <v>68</v>
      </c>
      <c r="K21" s="4" t="s">
        <v>48</v>
      </c>
      <c r="L21" s="30" t="s">
        <v>49</v>
      </c>
      <c r="M21" s="7">
        <v>606400</v>
      </c>
      <c r="N21" s="4">
        <v>14746</v>
      </c>
      <c r="O21" s="4">
        <v>60</v>
      </c>
      <c r="P21" s="10">
        <v>0.16</v>
      </c>
      <c r="Q21" s="4">
        <v>6600</v>
      </c>
      <c r="R21" s="4">
        <v>3600</v>
      </c>
      <c r="S21" s="4">
        <v>885</v>
      </c>
      <c r="T21" s="4"/>
      <c r="U21" s="4"/>
      <c r="V21" s="4"/>
      <c r="W21" s="9"/>
      <c r="X21" s="4"/>
      <c r="Y21" s="4"/>
      <c r="Z21" s="4"/>
      <c r="AA21" s="4"/>
      <c r="AB21" s="4"/>
      <c r="AC21" s="8">
        <v>4.4999999999999998E-2</v>
      </c>
      <c r="AD21" s="49">
        <f t="shared" si="2"/>
        <v>27288</v>
      </c>
      <c r="AE21" s="10">
        <v>0.09</v>
      </c>
      <c r="AF21" s="49">
        <f t="shared" si="3"/>
        <v>25034.862385321099</v>
      </c>
      <c r="AG21" s="4"/>
      <c r="AH21" s="4"/>
      <c r="AI21" s="10">
        <v>0.03</v>
      </c>
      <c r="AJ21" s="49">
        <f t="shared" si="9"/>
        <v>18192</v>
      </c>
      <c r="AK21" s="10">
        <v>0.05</v>
      </c>
      <c r="AL21" s="49">
        <f t="shared" si="5"/>
        <v>909.6</v>
      </c>
      <c r="AM21" s="49"/>
      <c r="AN21" s="49"/>
      <c r="AO21" s="49">
        <f t="shared" si="6"/>
        <v>17282.400000000001</v>
      </c>
      <c r="AP21" s="49"/>
      <c r="AQ21" s="49">
        <f t="shared" si="7"/>
        <v>17282.400000000001</v>
      </c>
      <c r="AR21" s="49">
        <f t="shared" si="1"/>
        <v>6842.8623853210993</v>
      </c>
      <c r="AS21" s="4"/>
      <c r="AT21" s="4"/>
      <c r="AU21" s="4"/>
      <c r="AV21" s="4"/>
    </row>
    <row r="22" spans="1:48" hidden="1">
      <c r="A22" s="4">
        <v>20</v>
      </c>
      <c r="B22" s="5">
        <v>44896</v>
      </c>
      <c r="C22" s="6">
        <v>44900</v>
      </c>
      <c r="D22" s="4" t="s">
        <v>115</v>
      </c>
      <c r="E22" s="4" t="s">
        <v>116</v>
      </c>
      <c r="F22" s="4" t="s">
        <v>117</v>
      </c>
      <c r="G22" s="4" t="s">
        <v>45</v>
      </c>
      <c r="H22" s="4" t="s">
        <v>46</v>
      </c>
      <c r="I22" s="4" t="s">
        <v>46</v>
      </c>
      <c r="J22" s="4" t="s">
        <v>68</v>
      </c>
      <c r="K22" s="4" t="s">
        <v>58</v>
      </c>
      <c r="L22" s="30" t="s">
        <v>49</v>
      </c>
      <c r="M22" s="11">
        <v>913742</v>
      </c>
      <c r="N22" s="4">
        <v>22255</v>
      </c>
      <c r="O22" s="4">
        <v>60</v>
      </c>
      <c r="P22" s="10">
        <v>0.16</v>
      </c>
      <c r="Q22" s="4">
        <v>9000</v>
      </c>
      <c r="R22" s="4">
        <v>4200</v>
      </c>
      <c r="S22" s="4">
        <v>885</v>
      </c>
      <c r="T22" s="4"/>
      <c r="U22" s="4"/>
      <c r="V22" s="4"/>
      <c r="W22" s="9"/>
      <c r="X22" s="4"/>
      <c r="Y22" s="4"/>
      <c r="Z22" s="4"/>
      <c r="AA22" s="4"/>
      <c r="AB22" s="4"/>
      <c r="AC22" s="8">
        <v>4.4999999999999998E-2</v>
      </c>
      <c r="AD22" s="49">
        <f t="shared" si="2"/>
        <v>41118.39</v>
      </c>
      <c r="AE22" s="10">
        <v>0.09</v>
      </c>
      <c r="AF22" s="49">
        <f t="shared" si="3"/>
        <v>37723.293577981647</v>
      </c>
      <c r="AG22" s="4"/>
      <c r="AH22" s="4"/>
      <c r="AI22" s="10">
        <v>0.03</v>
      </c>
      <c r="AJ22" s="49">
        <f t="shared" si="9"/>
        <v>27412.26</v>
      </c>
      <c r="AK22" s="10">
        <v>0.05</v>
      </c>
      <c r="AL22" s="49">
        <f t="shared" si="5"/>
        <v>1370.6130000000001</v>
      </c>
      <c r="AM22" s="49"/>
      <c r="AN22" s="49" t="s">
        <v>765</v>
      </c>
      <c r="AO22" s="49">
        <f t="shared" si="6"/>
        <v>26041.646999999997</v>
      </c>
      <c r="AP22" s="28">
        <v>26082.458999999999</v>
      </c>
      <c r="AQ22" s="49">
        <f t="shared" si="7"/>
        <v>-40.812000000001717</v>
      </c>
      <c r="AR22" s="49">
        <f t="shared" si="1"/>
        <v>10311.033577981649</v>
      </c>
      <c r="AS22" s="4"/>
      <c r="AT22" s="4"/>
      <c r="AU22" s="4" t="s">
        <v>118</v>
      </c>
      <c r="AV22" s="10">
        <v>0</v>
      </c>
    </row>
    <row r="23" spans="1:48" hidden="1">
      <c r="A23" s="12">
        <v>21</v>
      </c>
      <c r="B23" s="5">
        <v>44896</v>
      </c>
      <c r="C23" s="6">
        <v>44901</v>
      </c>
      <c r="D23" s="4" t="s">
        <v>119</v>
      </c>
      <c r="E23" s="4" t="s">
        <v>120</v>
      </c>
      <c r="F23" s="4" t="s">
        <v>121</v>
      </c>
      <c r="G23" s="4" t="s">
        <v>45</v>
      </c>
      <c r="H23" s="4" t="s">
        <v>46</v>
      </c>
      <c r="I23" s="4" t="s">
        <v>99</v>
      </c>
      <c r="J23" s="4" t="s">
        <v>57</v>
      </c>
      <c r="K23" s="4" t="s">
        <v>58</v>
      </c>
      <c r="L23" s="30" t="s">
        <v>49</v>
      </c>
      <c r="M23" s="7">
        <v>292999</v>
      </c>
      <c r="N23" s="4">
        <v>8610</v>
      </c>
      <c r="O23" s="4">
        <v>48</v>
      </c>
      <c r="P23" s="8">
        <v>0.1802</v>
      </c>
      <c r="Q23" s="4"/>
      <c r="R23" s="4"/>
      <c r="S23" s="4"/>
      <c r="T23" s="4"/>
      <c r="U23" s="4"/>
      <c r="V23" s="4"/>
      <c r="W23" s="9"/>
      <c r="X23" s="4"/>
      <c r="Y23" s="4"/>
      <c r="Z23" s="4"/>
      <c r="AA23" s="4"/>
      <c r="AB23" s="4"/>
      <c r="AC23" s="8">
        <v>4.2500000000000003E-2</v>
      </c>
      <c r="AD23" s="49">
        <f t="shared" si="2"/>
        <v>12452.4575</v>
      </c>
      <c r="AE23" s="10">
        <v>0.18</v>
      </c>
      <c r="AF23" s="49">
        <f t="shared" si="3"/>
        <v>10552.930084745763</v>
      </c>
      <c r="AG23" s="4"/>
      <c r="AH23" s="4"/>
      <c r="AI23" s="10">
        <v>0.02</v>
      </c>
      <c r="AJ23" s="49">
        <f t="shared" si="9"/>
        <v>5859.9800000000005</v>
      </c>
      <c r="AK23" s="10">
        <v>0.05</v>
      </c>
      <c r="AL23" s="49">
        <f t="shared" si="5"/>
        <v>292.99900000000002</v>
      </c>
      <c r="AM23" s="49"/>
      <c r="AN23" s="49"/>
      <c r="AO23" s="49">
        <f t="shared" si="6"/>
        <v>5566.9810000000007</v>
      </c>
      <c r="AP23" s="49"/>
      <c r="AQ23" s="49">
        <f t="shared" si="7"/>
        <v>5566.9810000000007</v>
      </c>
      <c r="AR23" s="49">
        <f t="shared" si="1"/>
        <v>4692.950084745763</v>
      </c>
      <c r="AS23" s="4"/>
      <c r="AT23" s="4"/>
      <c r="AU23" s="4"/>
      <c r="AV23" s="4"/>
    </row>
    <row r="24" spans="1:48" s="59" customFormat="1" hidden="1">
      <c r="A24" s="12">
        <v>22</v>
      </c>
      <c r="B24" s="53">
        <v>44896</v>
      </c>
      <c r="C24" s="54">
        <v>44901</v>
      </c>
      <c r="D24" s="12" t="s">
        <v>122</v>
      </c>
      <c r="E24" s="12" t="s">
        <v>123</v>
      </c>
      <c r="F24" s="12" t="s">
        <v>124</v>
      </c>
      <c r="G24" s="4" t="s">
        <v>88</v>
      </c>
      <c r="H24" s="12" t="s">
        <v>89</v>
      </c>
      <c r="I24" s="12" t="s">
        <v>90</v>
      </c>
      <c r="J24" s="12" t="s">
        <v>125</v>
      </c>
      <c r="K24" s="12" t="s">
        <v>126</v>
      </c>
      <c r="L24" s="30" t="s">
        <v>49</v>
      </c>
      <c r="M24" s="55">
        <v>2307998</v>
      </c>
      <c r="N24" s="4">
        <v>47363</v>
      </c>
      <c r="O24" s="12">
        <v>60</v>
      </c>
      <c r="P24" s="56">
        <v>8.5099999999999995E-2</v>
      </c>
      <c r="Q24" s="12">
        <v>4130</v>
      </c>
      <c r="R24" s="12">
        <v>12140</v>
      </c>
      <c r="S24" s="12"/>
      <c r="T24" s="4">
        <v>2200</v>
      </c>
      <c r="U24" s="4"/>
      <c r="V24" s="4"/>
      <c r="W24" s="9">
        <v>2281530</v>
      </c>
      <c r="X24" s="4"/>
      <c r="Y24" s="4"/>
      <c r="Z24" s="4"/>
      <c r="AA24" s="4"/>
      <c r="AB24" s="4"/>
      <c r="AC24" s="56">
        <v>7.4999999999999997E-3</v>
      </c>
      <c r="AD24" s="70">
        <f t="shared" si="2"/>
        <v>17309.985000000001</v>
      </c>
      <c r="AE24" s="60">
        <v>0.18</v>
      </c>
      <c r="AF24" s="70">
        <f t="shared" si="3"/>
        <v>14669.478813559323</v>
      </c>
      <c r="AG24" s="12"/>
      <c r="AH24" s="12"/>
      <c r="AI24" s="58">
        <v>5.0000000000000001E-3</v>
      </c>
      <c r="AJ24" s="49">
        <f>W24*AI24</f>
        <v>11407.65</v>
      </c>
      <c r="AK24" s="10">
        <v>0.05</v>
      </c>
      <c r="AL24" s="49">
        <f t="shared" si="5"/>
        <v>570.38250000000005</v>
      </c>
      <c r="AM24" s="49"/>
      <c r="AN24" s="49"/>
      <c r="AO24" s="49">
        <f t="shared" si="6"/>
        <v>10837.2675</v>
      </c>
      <c r="AP24" s="49"/>
      <c r="AQ24" s="49">
        <f t="shared" si="7"/>
        <v>10837.2675</v>
      </c>
      <c r="AR24" s="49">
        <f t="shared" si="1"/>
        <v>3261.828813559323</v>
      </c>
      <c r="AS24" s="12"/>
      <c r="AT24" s="12"/>
      <c r="AU24" s="12"/>
      <c r="AV24" s="12"/>
    </row>
    <row r="25" spans="1:48" hidden="1">
      <c r="A25" s="4">
        <v>23</v>
      </c>
      <c r="B25" s="5">
        <v>44896</v>
      </c>
      <c r="C25" s="6">
        <v>44901</v>
      </c>
      <c r="D25" s="4" t="s">
        <v>95</v>
      </c>
      <c r="E25" s="4" t="s">
        <v>96</v>
      </c>
      <c r="F25" s="4" t="s">
        <v>127</v>
      </c>
      <c r="G25" s="4" t="s">
        <v>45</v>
      </c>
      <c r="H25" s="4" t="s">
        <v>46</v>
      </c>
      <c r="I25" s="4" t="s">
        <v>99</v>
      </c>
      <c r="J25" s="4" t="s">
        <v>57</v>
      </c>
      <c r="K25" s="4" t="s">
        <v>58</v>
      </c>
      <c r="L25" s="30" t="s">
        <v>49</v>
      </c>
      <c r="M25" s="7">
        <v>367821</v>
      </c>
      <c r="N25" s="4">
        <v>11095</v>
      </c>
      <c r="O25" s="4">
        <v>48</v>
      </c>
      <c r="P25" s="8">
        <v>0.19500000000000001</v>
      </c>
      <c r="Q25" s="4"/>
      <c r="R25" s="4"/>
      <c r="S25" s="4"/>
      <c r="T25" s="4"/>
      <c r="U25" s="4"/>
      <c r="V25" s="4"/>
      <c r="W25" s="9"/>
      <c r="X25" s="4"/>
      <c r="Y25" s="4"/>
      <c r="Z25" s="4"/>
      <c r="AA25" s="4"/>
      <c r="AB25" s="4"/>
      <c r="AC25" s="8">
        <v>4.2500000000000003E-2</v>
      </c>
      <c r="AD25" s="49">
        <f t="shared" si="2"/>
        <v>15632.392500000002</v>
      </c>
      <c r="AE25" s="10">
        <v>0.18</v>
      </c>
      <c r="AF25" s="49">
        <f t="shared" si="3"/>
        <v>13247.79025423729</v>
      </c>
      <c r="AG25" s="4"/>
      <c r="AH25" s="4"/>
      <c r="AI25" s="10">
        <v>0.02</v>
      </c>
      <c r="AJ25" s="49">
        <f t="shared" ref="AJ25:AJ31" si="10">M25*AI25</f>
        <v>7356.42</v>
      </c>
      <c r="AK25" s="10">
        <v>0.05</v>
      </c>
      <c r="AL25" s="49">
        <f t="shared" si="5"/>
        <v>367.82100000000003</v>
      </c>
      <c r="AM25" s="49"/>
      <c r="AN25" s="49"/>
      <c r="AO25" s="49">
        <f t="shared" si="6"/>
        <v>6988.5990000000002</v>
      </c>
      <c r="AP25" s="49"/>
      <c r="AQ25" s="49">
        <f t="shared" si="7"/>
        <v>6988.5990000000002</v>
      </c>
      <c r="AR25" s="49">
        <f t="shared" si="1"/>
        <v>5891.3702542372903</v>
      </c>
      <c r="AS25" s="4"/>
      <c r="AT25" s="4"/>
      <c r="AU25" s="4"/>
      <c r="AV25" s="4"/>
    </row>
    <row r="26" spans="1:48" s="59" customFormat="1" hidden="1">
      <c r="A26" s="12">
        <v>24</v>
      </c>
      <c r="B26" s="53">
        <v>44896</v>
      </c>
      <c r="C26" s="54">
        <v>44903</v>
      </c>
      <c r="D26" s="12" t="s">
        <v>128</v>
      </c>
      <c r="E26" s="12" t="s">
        <v>129</v>
      </c>
      <c r="F26" s="12" t="s">
        <v>130</v>
      </c>
      <c r="G26" s="32" t="s">
        <v>45</v>
      </c>
      <c r="H26" s="12" t="s">
        <v>46</v>
      </c>
      <c r="I26" s="12" t="s">
        <v>46</v>
      </c>
      <c r="J26" s="12" t="s">
        <v>68</v>
      </c>
      <c r="K26" s="12" t="s">
        <v>48</v>
      </c>
      <c r="L26" s="32" t="s">
        <v>49</v>
      </c>
      <c r="M26" s="55">
        <v>683268</v>
      </c>
      <c r="N26" s="32">
        <v>27700</v>
      </c>
      <c r="O26" s="12">
        <v>30</v>
      </c>
      <c r="P26" s="56">
        <v>0.1575</v>
      </c>
      <c r="Q26" s="12">
        <v>5500</v>
      </c>
      <c r="R26" s="12">
        <v>3300</v>
      </c>
      <c r="S26" s="12">
        <v>885</v>
      </c>
      <c r="T26" s="4"/>
      <c r="U26" s="4"/>
      <c r="V26" s="4"/>
      <c r="W26" s="9"/>
      <c r="X26" s="4"/>
      <c r="Y26" s="4"/>
      <c r="Z26" s="4"/>
      <c r="AA26" s="4"/>
      <c r="AB26" s="4"/>
      <c r="AC26" s="56">
        <v>3.7499999999999999E-2</v>
      </c>
      <c r="AD26" s="70">
        <f t="shared" si="2"/>
        <v>25622.55</v>
      </c>
      <c r="AE26" s="60">
        <v>0.09</v>
      </c>
      <c r="AF26" s="70">
        <f t="shared" si="3"/>
        <v>23506.926605504585</v>
      </c>
      <c r="AG26" s="12"/>
      <c r="AH26" s="12"/>
      <c r="AI26" s="56">
        <v>2.5000000000000001E-2</v>
      </c>
      <c r="AJ26" s="49">
        <f t="shared" si="10"/>
        <v>17081.7</v>
      </c>
      <c r="AK26" s="10">
        <v>0.05</v>
      </c>
      <c r="AL26" s="49">
        <f t="shared" si="5"/>
        <v>854.08500000000004</v>
      </c>
      <c r="AM26" s="49"/>
      <c r="AN26" s="49"/>
      <c r="AO26" s="49">
        <f t="shared" si="6"/>
        <v>16227.615000000002</v>
      </c>
      <c r="AP26" s="49"/>
      <c r="AQ26" s="49">
        <f t="shared" si="7"/>
        <v>16227.615000000002</v>
      </c>
      <c r="AR26" s="49">
        <f t="shared" si="1"/>
        <v>6425.2266055045839</v>
      </c>
      <c r="AS26" s="12"/>
      <c r="AT26" s="12"/>
      <c r="AU26" s="12" t="s">
        <v>111</v>
      </c>
      <c r="AV26" s="60">
        <v>0</v>
      </c>
    </row>
    <row r="27" spans="1:48" hidden="1">
      <c r="A27" s="4">
        <v>25</v>
      </c>
      <c r="B27" s="5">
        <v>44896</v>
      </c>
      <c r="C27" s="6">
        <v>44903</v>
      </c>
      <c r="D27" s="4" t="s">
        <v>112</v>
      </c>
      <c r="E27" s="4" t="s">
        <v>113</v>
      </c>
      <c r="F27" s="4" t="s">
        <v>131</v>
      </c>
      <c r="G27" s="4" t="s">
        <v>45</v>
      </c>
      <c r="H27" s="4" t="s">
        <v>46</v>
      </c>
      <c r="I27" s="4" t="s">
        <v>67</v>
      </c>
      <c r="J27" s="4" t="s">
        <v>125</v>
      </c>
      <c r="K27" s="4" t="s">
        <v>76</v>
      </c>
      <c r="L27" s="30" t="s">
        <v>49</v>
      </c>
      <c r="M27" s="7">
        <v>907434</v>
      </c>
      <c r="N27" s="4">
        <v>20880</v>
      </c>
      <c r="O27" s="4">
        <v>60</v>
      </c>
      <c r="P27" s="8">
        <v>0.13500000000000001</v>
      </c>
      <c r="Q27" s="4">
        <v>3540</v>
      </c>
      <c r="R27" s="4">
        <v>4129</v>
      </c>
      <c r="S27" s="4"/>
      <c r="T27" s="4">
        <v>2124</v>
      </c>
      <c r="U27" s="4"/>
      <c r="V27" s="4"/>
      <c r="W27" s="9">
        <v>890207</v>
      </c>
      <c r="X27" s="4"/>
      <c r="Y27" s="4"/>
      <c r="Z27" s="4"/>
      <c r="AA27" s="4"/>
      <c r="AB27" s="4"/>
      <c r="AC27" s="8">
        <v>4.2500000000000003E-2</v>
      </c>
      <c r="AD27" s="49">
        <f t="shared" si="2"/>
        <v>38565.945</v>
      </c>
      <c r="AE27" s="10">
        <v>0.09</v>
      </c>
      <c r="AF27" s="49">
        <f t="shared" si="3"/>
        <v>35381.600917431191</v>
      </c>
      <c r="AG27" s="4"/>
      <c r="AH27" s="4"/>
      <c r="AI27" s="8">
        <v>0.03</v>
      </c>
      <c r="AJ27" s="49">
        <f>W27*AI27</f>
        <v>26706.21</v>
      </c>
      <c r="AK27" s="10">
        <v>0.05</v>
      </c>
      <c r="AL27" s="49">
        <f t="shared" si="5"/>
        <v>1335.3105</v>
      </c>
      <c r="AM27" s="49"/>
      <c r="AN27" s="49"/>
      <c r="AO27" s="49">
        <f t="shared" si="6"/>
        <v>25370.8995</v>
      </c>
      <c r="AP27" s="49"/>
      <c r="AQ27" s="49">
        <f t="shared" si="7"/>
        <v>25370.8995</v>
      </c>
      <c r="AR27" s="49">
        <f t="shared" si="1"/>
        <v>8675.3909174311921</v>
      </c>
      <c r="AS27" s="4"/>
      <c r="AT27" s="4"/>
      <c r="AU27" s="4"/>
      <c r="AV27" s="4"/>
    </row>
    <row r="28" spans="1:48" hidden="1">
      <c r="A28" s="4">
        <v>26</v>
      </c>
      <c r="B28" s="5">
        <v>44896</v>
      </c>
      <c r="C28" s="6">
        <v>44903</v>
      </c>
      <c r="D28" s="4" t="s">
        <v>112</v>
      </c>
      <c r="E28" s="4" t="s">
        <v>113</v>
      </c>
      <c r="F28" s="4" t="s">
        <v>132</v>
      </c>
      <c r="G28" s="4" t="s">
        <v>45</v>
      </c>
      <c r="H28" s="4" t="s">
        <v>46</v>
      </c>
      <c r="I28" s="4" t="s">
        <v>67</v>
      </c>
      <c r="J28" s="4" t="s">
        <v>91</v>
      </c>
      <c r="K28" s="4" t="s">
        <v>48</v>
      </c>
      <c r="L28" s="30" t="s">
        <v>49</v>
      </c>
      <c r="M28" s="7">
        <v>720000</v>
      </c>
      <c r="N28" s="4">
        <v>17129</v>
      </c>
      <c r="O28" s="4">
        <v>60</v>
      </c>
      <c r="P28" s="10">
        <v>0.15</v>
      </c>
      <c r="Q28" s="4">
        <v>7200</v>
      </c>
      <c r="R28" s="4">
        <v>2000</v>
      </c>
      <c r="S28" s="4">
        <v>1100</v>
      </c>
      <c r="T28" s="4"/>
      <c r="U28" s="4"/>
      <c r="V28" s="4"/>
      <c r="W28" s="9">
        <v>1183650</v>
      </c>
      <c r="X28" s="4"/>
      <c r="Y28" s="4"/>
      <c r="Z28" s="4"/>
      <c r="AA28" s="4"/>
      <c r="AB28" s="4"/>
      <c r="AC28" s="8">
        <v>0.04</v>
      </c>
      <c r="AD28" s="49">
        <f t="shared" si="2"/>
        <v>28800</v>
      </c>
      <c r="AE28" s="10">
        <v>0.18</v>
      </c>
      <c r="AF28" s="49">
        <f t="shared" si="3"/>
        <v>24406.77966101695</v>
      </c>
      <c r="AG28" s="4"/>
      <c r="AH28" s="4"/>
      <c r="AI28" s="10">
        <v>0.03</v>
      </c>
      <c r="AJ28" s="49">
        <f t="shared" si="10"/>
        <v>21600</v>
      </c>
      <c r="AK28" s="10">
        <v>0.05</v>
      </c>
      <c r="AL28" s="49">
        <f t="shared" si="5"/>
        <v>1080</v>
      </c>
      <c r="AM28" s="49"/>
      <c r="AN28" s="49"/>
      <c r="AO28" s="49">
        <f t="shared" si="6"/>
        <v>20520</v>
      </c>
      <c r="AP28" s="49"/>
      <c r="AQ28" s="49">
        <f t="shared" si="7"/>
        <v>20520</v>
      </c>
      <c r="AR28" s="49">
        <f t="shared" si="1"/>
        <v>2806.7796610169498</v>
      </c>
      <c r="AS28" s="4"/>
      <c r="AT28" s="4"/>
      <c r="AU28" s="4"/>
      <c r="AV28" s="4"/>
    </row>
    <row r="29" spans="1:48" hidden="1">
      <c r="A29" s="12">
        <v>27</v>
      </c>
      <c r="B29" s="5">
        <v>44896</v>
      </c>
      <c r="C29" s="6">
        <v>44903</v>
      </c>
      <c r="D29" s="12" t="s">
        <v>100</v>
      </c>
      <c r="E29" s="12" t="s">
        <v>101</v>
      </c>
      <c r="F29" s="4" t="s">
        <v>133</v>
      </c>
      <c r="G29" s="4" t="s">
        <v>45</v>
      </c>
      <c r="H29" s="4" t="s">
        <v>46</v>
      </c>
      <c r="I29" s="4" t="s">
        <v>56</v>
      </c>
      <c r="J29" s="4" t="s">
        <v>63</v>
      </c>
      <c r="K29" s="4" t="s">
        <v>58</v>
      </c>
      <c r="L29" s="30" t="s">
        <v>49</v>
      </c>
      <c r="M29" s="7">
        <v>154322</v>
      </c>
      <c r="N29" s="4">
        <v>5658</v>
      </c>
      <c r="O29" s="4">
        <v>36</v>
      </c>
      <c r="P29" s="8">
        <v>0.19009999999999999</v>
      </c>
      <c r="Q29" s="4"/>
      <c r="R29" s="4"/>
      <c r="S29" s="4"/>
      <c r="T29" s="4"/>
      <c r="U29" s="4"/>
      <c r="V29" s="4"/>
      <c r="W29" s="9">
        <v>145914</v>
      </c>
      <c r="X29" s="4"/>
      <c r="Y29" s="4"/>
      <c r="Z29" s="4"/>
      <c r="AA29" s="4"/>
      <c r="AB29" s="4"/>
      <c r="AC29" s="10">
        <v>0.03</v>
      </c>
      <c r="AD29" s="49">
        <f t="shared" si="2"/>
        <v>4629.66</v>
      </c>
      <c r="AE29" s="10">
        <v>0.18</v>
      </c>
      <c r="AF29" s="49">
        <f t="shared" si="3"/>
        <v>3923.4406779661017</v>
      </c>
      <c r="AG29" s="4"/>
      <c r="AH29" s="4"/>
      <c r="AI29" s="10">
        <v>0.02</v>
      </c>
      <c r="AJ29" s="49">
        <f t="shared" ref="AJ29:AJ30" si="11">W29*AI29</f>
        <v>2918.28</v>
      </c>
      <c r="AK29" s="10">
        <v>0.05</v>
      </c>
      <c r="AL29" s="49">
        <f t="shared" si="5"/>
        <v>145.91400000000002</v>
      </c>
      <c r="AM29" s="49"/>
      <c r="AN29" s="49"/>
      <c r="AO29" s="49">
        <f t="shared" si="6"/>
        <v>2772.366</v>
      </c>
      <c r="AP29" s="49"/>
      <c r="AQ29" s="49">
        <f t="shared" si="7"/>
        <v>2772.366</v>
      </c>
      <c r="AR29" s="49">
        <f t="shared" si="1"/>
        <v>1005.1606779661015</v>
      </c>
      <c r="AS29" s="4"/>
      <c r="AT29" s="4"/>
      <c r="AU29" s="4"/>
      <c r="AV29" s="4"/>
    </row>
    <row r="30" spans="1:48" hidden="1">
      <c r="A30" s="4">
        <v>28</v>
      </c>
      <c r="B30" s="5">
        <v>44896</v>
      </c>
      <c r="C30" s="6">
        <v>44903</v>
      </c>
      <c r="D30" s="4" t="s">
        <v>134</v>
      </c>
      <c r="E30" s="4" t="s">
        <v>135</v>
      </c>
      <c r="F30" s="4" t="s">
        <v>136</v>
      </c>
      <c r="G30" s="4" t="s">
        <v>45</v>
      </c>
      <c r="H30" s="4" t="s">
        <v>46</v>
      </c>
      <c r="I30" s="4" t="s">
        <v>56</v>
      </c>
      <c r="J30" s="4" t="s">
        <v>125</v>
      </c>
      <c r="K30" s="4" t="s">
        <v>58</v>
      </c>
      <c r="L30" s="30" t="s">
        <v>49</v>
      </c>
      <c r="M30" s="7">
        <v>436097</v>
      </c>
      <c r="N30" s="4">
        <v>10968</v>
      </c>
      <c r="O30" s="4">
        <v>53</v>
      </c>
      <c r="P30" s="8">
        <v>0.13500000000000001</v>
      </c>
      <c r="Q30" s="4">
        <v>2600</v>
      </c>
      <c r="R30" s="4">
        <v>1372</v>
      </c>
      <c r="S30" s="4"/>
      <c r="T30" s="4">
        <v>2124</v>
      </c>
      <c r="U30" s="4"/>
      <c r="V30" s="4"/>
      <c r="W30" s="9">
        <v>411904</v>
      </c>
      <c r="X30" s="4"/>
      <c r="Y30" s="4"/>
      <c r="Z30" s="4"/>
      <c r="AA30" s="4"/>
      <c r="AB30" s="4"/>
      <c r="AC30" s="8">
        <v>4.2500000000000003E-2</v>
      </c>
      <c r="AD30" s="49">
        <f t="shared" si="2"/>
        <v>18534.122500000001</v>
      </c>
      <c r="AE30" s="10">
        <v>0.09</v>
      </c>
      <c r="AF30" s="49">
        <f t="shared" si="3"/>
        <v>17003.782110091743</v>
      </c>
      <c r="AG30" s="4"/>
      <c r="AH30" s="4"/>
      <c r="AI30" s="8">
        <v>0.03</v>
      </c>
      <c r="AJ30" s="49">
        <f t="shared" si="11"/>
        <v>12357.119999999999</v>
      </c>
      <c r="AK30" s="10">
        <v>0.05</v>
      </c>
      <c r="AL30" s="49">
        <f t="shared" si="5"/>
        <v>617.85599999999999</v>
      </c>
      <c r="AM30" s="49"/>
      <c r="AN30" s="49"/>
      <c r="AO30" s="49">
        <f t="shared" si="6"/>
        <v>11739.263999999999</v>
      </c>
      <c r="AP30" s="49"/>
      <c r="AQ30" s="49">
        <f t="shared" si="7"/>
        <v>11739.263999999999</v>
      </c>
      <c r="AR30" s="49">
        <f t="shared" si="1"/>
        <v>4646.6621100917437</v>
      </c>
      <c r="AS30" s="4"/>
      <c r="AT30" s="4"/>
      <c r="AU30" s="4"/>
      <c r="AV30" s="4"/>
    </row>
    <row r="31" spans="1:48" hidden="1">
      <c r="A31" s="4">
        <v>29</v>
      </c>
      <c r="B31" s="5">
        <v>44896</v>
      </c>
      <c r="C31" s="6">
        <v>44903</v>
      </c>
      <c r="D31" s="13" t="s">
        <v>137</v>
      </c>
      <c r="E31" s="4" t="s">
        <v>138</v>
      </c>
      <c r="F31" s="4" t="s">
        <v>139</v>
      </c>
      <c r="G31" s="4" t="s">
        <v>45</v>
      </c>
      <c r="H31" s="4" t="s">
        <v>46</v>
      </c>
      <c r="I31" s="4" t="s">
        <v>62</v>
      </c>
      <c r="J31" s="4" t="s">
        <v>57</v>
      </c>
      <c r="K31" s="4" t="s">
        <v>58</v>
      </c>
      <c r="L31" s="30" t="s">
        <v>49</v>
      </c>
      <c r="M31" s="7">
        <v>525000</v>
      </c>
      <c r="N31" s="4">
        <v>15698</v>
      </c>
      <c r="O31" s="4">
        <v>84</v>
      </c>
      <c r="P31" s="10">
        <v>0.19</v>
      </c>
      <c r="Q31" s="4"/>
      <c r="R31" s="4"/>
      <c r="S31" s="4"/>
      <c r="T31" s="4"/>
      <c r="U31" s="4"/>
      <c r="V31" s="4"/>
      <c r="W31" s="9"/>
      <c r="X31" s="4"/>
      <c r="Y31" s="4"/>
      <c r="Z31" s="4"/>
      <c r="AA31" s="4"/>
      <c r="AB31" s="4"/>
      <c r="AC31" s="8">
        <v>4.2500000000000003E-2</v>
      </c>
      <c r="AD31" s="49">
        <f t="shared" si="2"/>
        <v>22312.5</v>
      </c>
      <c r="AE31" s="10">
        <v>0.18</v>
      </c>
      <c r="AF31" s="49">
        <f t="shared" si="3"/>
        <v>18908.898305084746</v>
      </c>
      <c r="AG31" s="4"/>
      <c r="AH31" s="4"/>
      <c r="AI31" s="10">
        <v>0.02</v>
      </c>
      <c r="AJ31" s="49">
        <f t="shared" si="10"/>
        <v>10500</v>
      </c>
      <c r="AK31" s="10">
        <v>0.05</v>
      </c>
      <c r="AL31" s="49">
        <f t="shared" si="5"/>
        <v>525</v>
      </c>
      <c r="AM31" s="49"/>
      <c r="AN31" s="49"/>
      <c r="AO31" s="49">
        <f t="shared" si="6"/>
        <v>9975</v>
      </c>
      <c r="AP31" s="49"/>
      <c r="AQ31" s="49">
        <f t="shared" si="7"/>
        <v>9975</v>
      </c>
      <c r="AR31" s="49">
        <f t="shared" si="1"/>
        <v>8408.8983050847455</v>
      </c>
      <c r="AS31" s="4"/>
      <c r="AT31" s="4"/>
      <c r="AU31" s="4"/>
      <c r="AV31" s="4"/>
    </row>
    <row r="32" spans="1:48" hidden="1">
      <c r="A32" s="12">
        <v>30</v>
      </c>
      <c r="B32" s="5">
        <v>44896</v>
      </c>
      <c r="C32" s="6">
        <v>44904</v>
      </c>
      <c r="D32" s="4" t="s">
        <v>140</v>
      </c>
      <c r="E32" s="4" t="s">
        <v>141</v>
      </c>
      <c r="F32" s="4" t="s">
        <v>142</v>
      </c>
      <c r="G32" s="4" t="s">
        <v>88</v>
      </c>
      <c r="H32" s="4" t="s">
        <v>89</v>
      </c>
      <c r="I32" s="4" t="s">
        <v>90</v>
      </c>
      <c r="J32" s="4" t="s">
        <v>47</v>
      </c>
      <c r="K32" s="4" t="s">
        <v>58</v>
      </c>
      <c r="L32" s="30" t="s">
        <v>49</v>
      </c>
      <c r="M32" s="7">
        <v>420140</v>
      </c>
      <c r="N32" s="4">
        <v>8877</v>
      </c>
      <c r="O32" s="4">
        <v>60</v>
      </c>
      <c r="P32" s="8">
        <v>9.7600000000000006E-2</v>
      </c>
      <c r="Q32" s="4">
        <v>4720</v>
      </c>
      <c r="R32" s="4">
        <v>1125</v>
      </c>
      <c r="S32" s="4">
        <v>885</v>
      </c>
      <c r="T32" s="4">
        <v>1179</v>
      </c>
      <c r="U32" s="4"/>
      <c r="V32" s="4"/>
      <c r="W32" s="9">
        <v>405091</v>
      </c>
      <c r="X32" s="4"/>
      <c r="Y32" s="4"/>
      <c r="Z32" s="4"/>
      <c r="AA32" s="4"/>
      <c r="AB32" s="4"/>
      <c r="AC32" s="8">
        <v>7.4999999999999997E-3</v>
      </c>
      <c r="AD32" s="49">
        <f t="shared" si="2"/>
        <v>3151.0499999999997</v>
      </c>
      <c r="AE32" s="10">
        <v>0.09</v>
      </c>
      <c r="AF32" s="49">
        <f t="shared" si="3"/>
        <v>2890.8715596330271</v>
      </c>
      <c r="AG32" s="4"/>
      <c r="AH32" s="4"/>
      <c r="AI32" s="10">
        <v>0</v>
      </c>
      <c r="AJ32" s="49">
        <f>M32*AI32</f>
        <v>0</v>
      </c>
      <c r="AK32" s="10">
        <v>0.05</v>
      </c>
      <c r="AL32" s="49">
        <f t="shared" si="5"/>
        <v>0</v>
      </c>
      <c r="AM32" s="49"/>
      <c r="AN32" s="49"/>
      <c r="AO32" s="49">
        <f t="shared" si="6"/>
        <v>0</v>
      </c>
      <c r="AP32" s="49"/>
      <c r="AQ32" s="49">
        <f t="shared" si="7"/>
        <v>0</v>
      </c>
      <c r="AR32" s="49">
        <f t="shared" si="1"/>
        <v>2890.8715596330271</v>
      </c>
      <c r="AS32" s="4"/>
      <c r="AT32" s="4"/>
      <c r="AU32" s="4"/>
      <c r="AV32" s="4"/>
    </row>
    <row r="33" spans="1:48" hidden="1">
      <c r="A33" s="4">
        <v>31</v>
      </c>
      <c r="B33" s="5">
        <v>44896</v>
      </c>
      <c r="C33" s="6">
        <v>44904</v>
      </c>
      <c r="D33" s="12" t="s">
        <v>100</v>
      </c>
      <c r="E33" s="12" t="s">
        <v>101</v>
      </c>
      <c r="F33" s="4" t="s">
        <v>143</v>
      </c>
      <c r="G33" s="4" t="s">
        <v>45</v>
      </c>
      <c r="H33" s="4" t="s">
        <v>46</v>
      </c>
      <c r="I33" s="4" t="s">
        <v>56</v>
      </c>
      <c r="J33" s="4" t="s">
        <v>63</v>
      </c>
      <c r="K33" s="4" t="s">
        <v>58</v>
      </c>
      <c r="L33" s="30" t="s">
        <v>49</v>
      </c>
      <c r="M33" s="7">
        <v>466349</v>
      </c>
      <c r="N33" s="4">
        <v>17097</v>
      </c>
      <c r="O33" s="4">
        <v>36</v>
      </c>
      <c r="P33" s="8">
        <v>0.19009999999999999</v>
      </c>
      <c r="Q33" s="4"/>
      <c r="R33" s="4"/>
      <c r="S33" s="4"/>
      <c r="T33" s="4"/>
      <c r="U33" s="4"/>
      <c r="V33" s="4"/>
      <c r="W33" s="9">
        <v>452005</v>
      </c>
      <c r="X33" s="4"/>
      <c r="Y33" s="4"/>
      <c r="Z33" s="4"/>
      <c r="AA33" s="4"/>
      <c r="AB33" s="4"/>
      <c r="AC33" s="10">
        <v>0.03</v>
      </c>
      <c r="AD33" s="49">
        <f t="shared" si="2"/>
        <v>13990.47</v>
      </c>
      <c r="AE33" s="10">
        <v>0.18</v>
      </c>
      <c r="AF33" s="49">
        <f t="shared" si="3"/>
        <v>11856.330508474577</v>
      </c>
      <c r="AG33" s="4"/>
      <c r="AH33" s="4"/>
      <c r="AI33" s="10">
        <v>0.02</v>
      </c>
      <c r="AJ33" s="49">
        <f>W33*AI33</f>
        <v>9040.1</v>
      </c>
      <c r="AK33" s="10">
        <v>0.05</v>
      </c>
      <c r="AL33" s="49">
        <f t="shared" si="5"/>
        <v>452.00500000000005</v>
      </c>
      <c r="AM33" s="49"/>
      <c r="AN33" s="49"/>
      <c r="AO33" s="49">
        <f t="shared" si="6"/>
        <v>8588.0950000000012</v>
      </c>
      <c r="AP33" s="49"/>
      <c r="AQ33" s="49">
        <f t="shared" si="7"/>
        <v>8588.0950000000012</v>
      </c>
      <c r="AR33" s="49">
        <f t="shared" si="1"/>
        <v>2816.2305084745767</v>
      </c>
      <c r="AS33" s="4"/>
      <c r="AT33" s="4"/>
      <c r="AU33" s="4"/>
      <c r="AV33" s="4"/>
    </row>
    <row r="34" spans="1:48" hidden="1">
      <c r="A34" s="4">
        <v>32</v>
      </c>
      <c r="B34" s="5">
        <v>44896</v>
      </c>
      <c r="C34" s="6">
        <v>44904</v>
      </c>
      <c r="D34" s="4" t="s">
        <v>42</v>
      </c>
      <c r="E34" s="4" t="s">
        <v>43</v>
      </c>
      <c r="F34" s="4" t="s">
        <v>144</v>
      </c>
      <c r="G34" s="4" t="s">
        <v>45</v>
      </c>
      <c r="H34" s="4" t="s">
        <v>46</v>
      </c>
      <c r="I34" s="4" t="s">
        <v>46</v>
      </c>
      <c r="J34" s="4" t="s">
        <v>47</v>
      </c>
      <c r="K34" s="4" t="s">
        <v>48</v>
      </c>
      <c r="L34" s="30" t="s">
        <v>49</v>
      </c>
      <c r="M34" s="7">
        <v>500000</v>
      </c>
      <c r="N34" s="4">
        <v>17152</v>
      </c>
      <c r="O34" s="4">
        <v>36</v>
      </c>
      <c r="P34" s="8">
        <v>0.1426</v>
      </c>
      <c r="Q34" s="4">
        <v>5900</v>
      </c>
      <c r="R34" s="4">
        <v>1625</v>
      </c>
      <c r="S34" s="4">
        <v>885</v>
      </c>
      <c r="T34" s="4">
        <v>1179</v>
      </c>
      <c r="U34" s="4"/>
      <c r="V34" s="4"/>
      <c r="W34" s="9">
        <v>490411</v>
      </c>
      <c r="X34" s="4"/>
      <c r="Y34" s="4"/>
      <c r="Z34" s="4"/>
      <c r="AA34" s="4"/>
      <c r="AB34" s="4"/>
      <c r="AC34" s="8">
        <v>4.2500000000000003E-2</v>
      </c>
      <c r="AD34" s="49">
        <f t="shared" si="2"/>
        <v>21250</v>
      </c>
      <c r="AE34" s="10">
        <v>0.09</v>
      </c>
      <c r="AF34" s="49">
        <f t="shared" si="3"/>
        <v>19495.412844036695</v>
      </c>
      <c r="AG34" s="4"/>
      <c r="AH34" s="4"/>
      <c r="AI34" s="8">
        <v>3.3000000000000002E-2</v>
      </c>
      <c r="AJ34" s="49">
        <f t="shared" ref="AJ34:AJ37" si="12">M34*AI34</f>
        <v>16500</v>
      </c>
      <c r="AK34" s="10">
        <v>0.05</v>
      </c>
      <c r="AL34" s="49">
        <f t="shared" si="5"/>
        <v>825</v>
      </c>
      <c r="AM34" s="49">
        <f>AJ34*18%</f>
        <v>2970</v>
      </c>
      <c r="AN34" s="49"/>
      <c r="AO34" s="49">
        <f t="shared" si="6"/>
        <v>18645</v>
      </c>
      <c r="AP34" s="49"/>
      <c r="AQ34" s="49">
        <f t="shared" si="7"/>
        <v>18645</v>
      </c>
      <c r="AR34" s="49">
        <f t="shared" si="1"/>
        <v>2995.4128440366949</v>
      </c>
      <c r="AS34" s="4"/>
      <c r="AT34" s="4"/>
      <c r="AU34" s="4"/>
      <c r="AV34" s="4"/>
    </row>
    <row r="35" spans="1:48" hidden="1">
      <c r="A35" s="12">
        <v>33</v>
      </c>
      <c r="B35" s="5">
        <v>44896</v>
      </c>
      <c r="C35" s="6">
        <v>44905</v>
      </c>
      <c r="D35" s="4" t="s">
        <v>145</v>
      </c>
      <c r="E35" s="4" t="s">
        <v>146</v>
      </c>
      <c r="F35" s="4" t="s">
        <v>147</v>
      </c>
      <c r="G35" s="4" t="s">
        <v>45</v>
      </c>
      <c r="H35" s="4" t="s">
        <v>46</v>
      </c>
      <c r="I35" s="4" t="s">
        <v>67</v>
      </c>
      <c r="J35" s="4" t="s">
        <v>98</v>
      </c>
      <c r="K35" s="4" t="s">
        <v>58</v>
      </c>
      <c r="L35" s="30" t="s">
        <v>49</v>
      </c>
      <c r="M35" s="7">
        <v>509487</v>
      </c>
      <c r="N35" s="4">
        <v>15959</v>
      </c>
      <c r="O35" s="4">
        <v>41</v>
      </c>
      <c r="P35" s="10">
        <v>0.15</v>
      </c>
      <c r="Q35" s="4">
        <v>5100</v>
      </c>
      <c r="R35" s="4"/>
      <c r="S35" s="4"/>
      <c r="T35" s="4"/>
      <c r="U35" s="4"/>
      <c r="V35" s="4"/>
      <c r="W35" s="9"/>
      <c r="X35" s="4"/>
      <c r="Y35" s="4"/>
      <c r="Z35" s="4"/>
      <c r="AA35" s="4"/>
      <c r="AB35" s="4"/>
      <c r="AC35" s="8">
        <v>0.04</v>
      </c>
      <c r="AD35" s="49">
        <f t="shared" si="2"/>
        <v>20379.48</v>
      </c>
      <c r="AE35" s="10">
        <v>0.18</v>
      </c>
      <c r="AF35" s="49">
        <f t="shared" si="3"/>
        <v>17270.745762711864</v>
      </c>
      <c r="AG35" s="4"/>
      <c r="AH35" s="4"/>
      <c r="AI35" s="10">
        <v>0.03</v>
      </c>
      <c r="AJ35" s="49">
        <f t="shared" si="12"/>
        <v>15284.609999999999</v>
      </c>
      <c r="AK35" s="10">
        <v>0.05</v>
      </c>
      <c r="AL35" s="49">
        <f t="shared" si="5"/>
        <v>764.23050000000001</v>
      </c>
      <c r="AM35" s="49"/>
      <c r="AN35" s="49"/>
      <c r="AO35" s="49">
        <f t="shared" si="6"/>
        <v>14520.379499999999</v>
      </c>
      <c r="AP35" s="49"/>
      <c r="AQ35" s="49">
        <f t="shared" si="7"/>
        <v>14520.379499999999</v>
      </c>
      <c r="AR35" s="49">
        <f t="shared" si="1"/>
        <v>1986.135762711865</v>
      </c>
      <c r="AS35" s="4"/>
      <c r="AT35" s="4"/>
      <c r="AU35" s="4"/>
      <c r="AV35" s="4"/>
    </row>
    <row r="36" spans="1:48" hidden="1">
      <c r="A36" s="4">
        <v>34</v>
      </c>
      <c r="B36" s="5">
        <v>44896</v>
      </c>
      <c r="C36" s="6">
        <v>44907</v>
      </c>
      <c r="D36" s="4" t="s">
        <v>148</v>
      </c>
      <c r="E36" s="4" t="s">
        <v>149</v>
      </c>
      <c r="F36" s="4" t="s">
        <v>150</v>
      </c>
      <c r="G36" s="4" t="s">
        <v>45</v>
      </c>
      <c r="H36" s="4" t="s">
        <v>46</v>
      </c>
      <c r="I36" s="4" t="s">
        <v>46</v>
      </c>
      <c r="J36" s="4" t="s">
        <v>68</v>
      </c>
      <c r="K36" s="4" t="s">
        <v>48</v>
      </c>
      <c r="L36" s="30" t="s">
        <v>49</v>
      </c>
      <c r="M36" s="7">
        <v>1013747</v>
      </c>
      <c r="N36" s="4">
        <v>24390</v>
      </c>
      <c r="O36" s="4">
        <v>60</v>
      </c>
      <c r="P36" s="8">
        <v>0.15509999999999999</v>
      </c>
      <c r="Q36" s="4">
        <v>7500</v>
      </c>
      <c r="R36" s="4">
        <v>5600</v>
      </c>
      <c r="S36" s="4">
        <v>885</v>
      </c>
      <c r="T36" s="4"/>
      <c r="U36" s="4"/>
      <c r="V36" s="4"/>
      <c r="W36" s="9"/>
      <c r="X36" s="4"/>
      <c r="Y36" s="4"/>
      <c r="Z36" s="4"/>
      <c r="AA36" s="4"/>
      <c r="AB36" s="4"/>
      <c r="AC36" s="8">
        <v>4.4999999999999998E-2</v>
      </c>
      <c r="AD36" s="49">
        <f t="shared" si="2"/>
        <v>45618.614999999998</v>
      </c>
      <c r="AE36" s="10">
        <v>0.09</v>
      </c>
      <c r="AF36" s="49">
        <f t="shared" si="3"/>
        <v>41851.940366972471</v>
      </c>
      <c r="AG36" s="4"/>
      <c r="AH36" s="4"/>
      <c r="AI36" s="10">
        <v>0.03</v>
      </c>
      <c r="AJ36" s="49">
        <f t="shared" si="12"/>
        <v>30412.41</v>
      </c>
      <c r="AK36" s="10">
        <v>0.05</v>
      </c>
      <c r="AL36" s="49">
        <f t="shared" si="5"/>
        <v>1520.6205</v>
      </c>
      <c r="AM36" s="49"/>
      <c r="AN36" s="49"/>
      <c r="AO36" s="49">
        <f t="shared" si="6"/>
        <v>28891.789499999999</v>
      </c>
      <c r="AP36" s="49"/>
      <c r="AQ36" s="49">
        <f t="shared" si="7"/>
        <v>28891.789499999999</v>
      </c>
      <c r="AR36" s="49">
        <f t="shared" si="1"/>
        <v>11439.530366972471</v>
      </c>
      <c r="AS36" s="4"/>
      <c r="AT36" s="4"/>
      <c r="AU36" s="4" t="s">
        <v>111</v>
      </c>
      <c r="AV36" s="10">
        <v>0</v>
      </c>
    </row>
    <row r="37" spans="1:48" s="59" customFormat="1" hidden="1">
      <c r="A37" s="12">
        <v>35</v>
      </c>
      <c r="B37" s="53">
        <v>44896</v>
      </c>
      <c r="C37" s="54">
        <v>44907</v>
      </c>
      <c r="D37" s="12" t="s">
        <v>128</v>
      </c>
      <c r="E37" s="12" t="s">
        <v>129</v>
      </c>
      <c r="F37" s="12" t="s">
        <v>151</v>
      </c>
      <c r="G37" s="4" t="s">
        <v>45</v>
      </c>
      <c r="H37" s="12" t="s">
        <v>46</v>
      </c>
      <c r="I37" s="12" t="s">
        <v>46</v>
      </c>
      <c r="J37" s="12" t="s">
        <v>68</v>
      </c>
      <c r="K37" s="12" t="s">
        <v>48</v>
      </c>
      <c r="L37" s="30" t="s">
        <v>49</v>
      </c>
      <c r="M37" s="55">
        <v>807590</v>
      </c>
      <c r="N37" s="4">
        <v>19005</v>
      </c>
      <c r="O37" s="12">
        <v>60</v>
      </c>
      <c r="P37" s="56">
        <v>0.14510000000000001</v>
      </c>
      <c r="Q37" s="12">
        <v>6500</v>
      </c>
      <c r="R37" s="12">
        <v>3800</v>
      </c>
      <c r="S37" s="12">
        <v>885</v>
      </c>
      <c r="T37" s="4"/>
      <c r="U37" s="4"/>
      <c r="V37" s="4"/>
      <c r="W37" s="9"/>
      <c r="X37" s="4"/>
      <c r="Y37" s="4"/>
      <c r="Z37" s="4"/>
      <c r="AA37" s="4"/>
      <c r="AB37" s="4"/>
      <c r="AC37" s="58">
        <v>0.04</v>
      </c>
      <c r="AD37" s="70">
        <f t="shared" si="2"/>
        <v>32303.600000000002</v>
      </c>
      <c r="AE37" s="60">
        <v>0.09</v>
      </c>
      <c r="AF37" s="70">
        <f t="shared" si="3"/>
        <v>29636.330275229357</v>
      </c>
      <c r="AG37" s="12"/>
      <c r="AH37" s="12"/>
      <c r="AI37" s="56">
        <v>2.75E-2</v>
      </c>
      <c r="AJ37" s="49">
        <f t="shared" si="12"/>
        <v>22208.724999999999</v>
      </c>
      <c r="AK37" s="10">
        <v>0.05</v>
      </c>
      <c r="AL37" s="49">
        <f t="shared" si="5"/>
        <v>1110.43625</v>
      </c>
      <c r="AM37" s="49"/>
      <c r="AN37" s="49"/>
      <c r="AO37" s="49">
        <f t="shared" si="6"/>
        <v>21098.28875</v>
      </c>
      <c r="AP37" s="49"/>
      <c r="AQ37" s="49">
        <f t="shared" si="7"/>
        <v>21098.28875</v>
      </c>
      <c r="AR37" s="49">
        <f t="shared" si="1"/>
        <v>7427.6052752293581</v>
      </c>
      <c r="AS37" s="12"/>
      <c r="AT37" s="12"/>
      <c r="AU37" s="12" t="s">
        <v>152</v>
      </c>
      <c r="AV37" s="12">
        <v>4038</v>
      </c>
    </row>
    <row r="38" spans="1:48" hidden="1">
      <c r="A38" s="12">
        <v>36</v>
      </c>
      <c r="B38" s="5">
        <v>44896</v>
      </c>
      <c r="C38" s="6">
        <v>44907</v>
      </c>
      <c r="D38" s="4" t="s">
        <v>153</v>
      </c>
      <c r="E38" s="4" t="s">
        <v>154</v>
      </c>
      <c r="F38" s="4" t="s">
        <v>155</v>
      </c>
      <c r="G38" s="4" t="s">
        <v>88</v>
      </c>
      <c r="H38" s="4" t="s">
        <v>89</v>
      </c>
      <c r="I38" s="4" t="s">
        <v>90</v>
      </c>
      <c r="J38" s="4" t="s">
        <v>68</v>
      </c>
      <c r="K38" s="4" t="s">
        <v>58</v>
      </c>
      <c r="L38" s="30" t="s">
        <v>49</v>
      </c>
      <c r="M38" s="7">
        <v>1482263</v>
      </c>
      <c r="N38" s="4">
        <v>47170</v>
      </c>
      <c r="O38" s="4">
        <v>39</v>
      </c>
      <c r="P38" s="8">
        <v>0.1351</v>
      </c>
      <c r="Q38" s="4">
        <v>11500</v>
      </c>
      <c r="R38" s="4">
        <v>8000</v>
      </c>
      <c r="S38" s="4">
        <v>885</v>
      </c>
      <c r="T38" s="4"/>
      <c r="U38" s="4"/>
      <c r="V38" s="4"/>
      <c r="W38" s="9"/>
      <c r="X38" s="4"/>
      <c r="Y38" s="4"/>
      <c r="Z38" s="4"/>
      <c r="AA38" s="4"/>
      <c r="AB38" s="4"/>
      <c r="AC38" s="8">
        <v>4.4999999999999998E-2</v>
      </c>
      <c r="AD38" s="49">
        <f t="shared" si="2"/>
        <v>66701.834999999992</v>
      </c>
      <c r="AE38" s="10">
        <v>0.09</v>
      </c>
      <c r="AF38" s="49">
        <f t="shared" si="3"/>
        <v>61194.344036697235</v>
      </c>
      <c r="AG38" s="4"/>
      <c r="AH38" s="4"/>
      <c r="AI38" s="8">
        <v>2.5000000000000001E-2</v>
      </c>
      <c r="AJ38" s="49">
        <f>M38*AI38</f>
        <v>37056.575000000004</v>
      </c>
      <c r="AK38" s="10">
        <v>0.05</v>
      </c>
      <c r="AL38" s="49">
        <f t="shared" si="5"/>
        <v>1852.8287500000004</v>
      </c>
      <c r="AM38" s="49"/>
      <c r="AN38" s="49"/>
      <c r="AO38" s="49">
        <f t="shared" si="6"/>
        <v>35203.746250000004</v>
      </c>
      <c r="AP38" s="49"/>
      <c r="AQ38" s="49">
        <f t="shared" si="7"/>
        <v>35203.746250000004</v>
      </c>
      <c r="AR38" s="49">
        <f t="shared" si="1"/>
        <v>24137.769036697231</v>
      </c>
      <c r="AS38" s="4"/>
      <c r="AT38" s="4"/>
      <c r="AU38" s="4" t="s">
        <v>111</v>
      </c>
      <c r="AV38" s="10">
        <v>0</v>
      </c>
    </row>
    <row r="39" spans="1:48" hidden="1">
      <c r="A39" s="4">
        <v>37</v>
      </c>
      <c r="B39" s="5">
        <v>44896</v>
      </c>
      <c r="C39" s="6">
        <v>44907</v>
      </c>
      <c r="D39" s="12" t="s">
        <v>100</v>
      </c>
      <c r="E39" s="12" t="s">
        <v>101</v>
      </c>
      <c r="F39" s="4" t="s">
        <v>156</v>
      </c>
      <c r="G39" s="4" t="s">
        <v>45</v>
      </c>
      <c r="H39" s="4" t="s">
        <v>46</v>
      </c>
      <c r="I39" s="4" t="s">
        <v>56</v>
      </c>
      <c r="J39" s="4" t="s">
        <v>57</v>
      </c>
      <c r="K39" s="4" t="s">
        <v>58</v>
      </c>
      <c r="L39" s="30" t="s">
        <v>49</v>
      </c>
      <c r="M39" s="7">
        <v>1100000</v>
      </c>
      <c r="N39" s="4">
        <v>39223</v>
      </c>
      <c r="O39" s="4">
        <v>36</v>
      </c>
      <c r="P39" s="8">
        <v>0.1701</v>
      </c>
      <c r="Q39" s="4">
        <v>11000</v>
      </c>
      <c r="R39" s="4">
        <v>4000</v>
      </c>
      <c r="S39" s="4"/>
      <c r="T39" s="4">
        <v>1475</v>
      </c>
      <c r="U39" s="4"/>
      <c r="V39" s="4"/>
      <c r="W39" s="9"/>
      <c r="X39" s="4"/>
      <c r="Y39" s="4"/>
      <c r="Z39" s="4"/>
      <c r="AA39" s="4"/>
      <c r="AB39" s="4"/>
      <c r="AC39" s="8">
        <v>4.2500000000000003E-2</v>
      </c>
      <c r="AD39" s="49">
        <f t="shared" si="2"/>
        <v>46750</v>
      </c>
      <c r="AE39" s="10">
        <v>0.18</v>
      </c>
      <c r="AF39" s="49">
        <f t="shared" si="3"/>
        <v>39618.644067796609</v>
      </c>
      <c r="AG39" s="4"/>
      <c r="AH39" s="4"/>
      <c r="AI39" s="10">
        <v>0.02</v>
      </c>
      <c r="AJ39" s="49">
        <f t="shared" ref="AJ39:AJ42" si="13">M39*AI39</f>
        <v>22000</v>
      </c>
      <c r="AK39" s="10">
        <v>0.05</v>
      </c>
      <c r="AL39" s="49">
        <f t="shared" si="5"/>
        <v>1100</v>
      </c>
      <c r="AM39" s="49"/>
      <c r="AN39" s="49"/>
      <c r="AO39" s="49">
        <f t="shared" si="6"/>
        <v>20900</v>
      </c>
      <c r="AP39" s="49"/>
      <c r="AQ39" s="49">
        <f t="shared" si="7"/>
        <v>20900</v>
      </c>
      <c r="AR39" s="49">
        <f t="shared" si="1"/>
        <v>17618.644067796609</v>
      </c>
      <c r="AS39" s="4"/>
      <c r="AT39" s="4"/>
      <c r="AU39" s="4"/>
      <c r="AV39" s="4"/>
    </row>
    <row r="40" spans="1:48" hidden="1">
      <c r="A40" s="4">
        <v>38</v>
      </c>
      <c r="B40" s="5">
        <v>44896</v>
      </c>
      <c r="C40" s="6">
        <v>44907</v>
      </c>
      <c r="D40" s="12" t="s">
        <v>100</v>
      </c>
      <c r="E40" s="12" t="s">
        <v>101</v>
      </c>
      <c r="F40" s="4" t="s">
        <v>157</v>
      </c>
      <c r="G40" s="4" t="s">
        <v>45</v>
      </c>
      <c r="H40" s="4" t="s">
        <v>46</v>
      </c>
      <c r="I40" s="4" t="s">
        <v>56</v>
      </c>
      <c r="J40" s="4" t="s">
        <v>63</v>
      </c>
      <c r="K40" s="4" t="s">
        <v>58</v>
      </c>
      <c r="L40" s="30" t="s">
        <v>49</v>
      </c>
      <c r="M40" s="7">
        <v>959966</v>
      </c>
      <c r="N40" s="4">
        <v>34710</v>
      </c>
      <c r="O40" s="4">
        <v>36</v>
      </c>
      <c r="P40" s="8">
        <v>0.18010000000000001</v>
      </c>
      <c r="Q40" s="4"/>
      <c r="R40" s="4"/>
      <c r="S40" s="4"/>
      <c r="T40" s="4"/>
      <c r="U40" s="4"/>
      <c r="V40" s="4"/>
      <c r="W40" s="9">
        <v>939400</v>
      </c>
      <c r="X40" s="4"/>
      <c r="Y40" s="4"/>
      <c r="Z40" s="4"/>
      <c r="AA40" s="4"/>
      <c r="AB40" s="4"/>
      <c r="AC40" s="10">
        <v>0.03</v>
      </c>
      <c r="AD40" s="49">
        <f t="shared" si="2"/>
        <v>28798.98</v>
      </c>
      <c r="AE40" s="10">
        <v>0.18</v>
      </c>
      <c r="AF40" s="49">
        <f t="shared" si="3"/>
        <v>24405.91525423729</v>
      </c>
      <c r="AG40" s="4"/>
      <c r="AH40" s="4"/>
      <c r="AI40" s="10">
        <v>0.02</v>
      </c>
      <c r="AJ40" s="49">
        <f>W40*AI40</f>
        <v>18788</v>
      </c>
      <c r="AK40" s="10">
        <v>0.05</v>
      </c>
      <c r="AL40" s="49">
        <f t="shared" si="5"/>
        <v>939.40000000000009</v>
      </c>
      <c r="AM40" s="49"/>
      <c r="AN40" s="49"/>
      <c r="AO40" s="49">
        <f t="shared" si="6"/>
        <v>17848.599999999999</v>
      </c>
      <c r="AP40" s="49"/>
      <c r="AQ40" s="49">
        <f t="shared" si="7"/>
        <v>17848.599999999999</v>
      </c>
      <c r="AR40" s="49">
        <f t="shared" si="1"/>
        <v>5617.9152542372904</v>
      </c>
      <c r="AS40" s="4"/>
      <c r="AT40" s="4"/>
      <c r="AU40" s="4"/>
      <c r="AV40" s="4"/>
    </row>
    <row r="41" spans="1:48" hidden="1">
      <c r="A41" s="12">
        <v>39</v>
      </c>
      <c r="B41" s="5">
        <v>44896</v>
      </c>
      <c r="C41" s="6">
        <v>44908</v>
      </c>
      <c r="D41" s="4" t="s">
        <v>42</v>
      </c>
      <c r="E41" s="4" t="s">
        <v>43</v>
      </c>
      <c r="F41" s="39" t="s">
        <v>158</v>
      </c>
      <c r="G41" s="4" t="s">
        <v>45</v>
      </c>
      <c r="H41" s="4" t="s">
        <v>46</v>
      </c>
      <c r="I41" s="4" t="s">
        <v>46</v>
      </c>
      <c r="J41" s="4" t="s">
        <v>47</v>
      </c>
      <c r="K41" s="4" t="s">
        <v>48</v>
      </c>
      <c r="L41" s="30" t="s">
        <v>49</v>
      </c>
      <c r="M41" s="7">
        <v>345055</v>
      </c>
      <c r="N41" s="4">
        <v>13403</v>
      </c>
      <c r="O41" s="4">
        <v>32</v>
      </c>
      <c r="P41" s="8">
        <v>0.1651</v>
      </c>
      <c r="Q41" s="4">
        <v>4072</v>
      </c>
      <c r="R41" s="4">
        <v>1625</v>
      </c>
      <c r="S41" s="4">
        <v>885</v>
      </c>
      <c r="T41" s="4">
        <v>1179</v>
      </c>
      <c r="U41" s="4"/>
      <c r="V41" s="4"/>
      <c r="W41" s="9">
        <v>330239</v>
      </c>
      <c r="X41" s="4"/>
      <c r="Y41" s="4"/>
      <c r="Z41" s="4"/>
      <c r="AA41" s="4"/>
      <c r="AB41" s="4"/>
      <c r="AC41" s="8">
        <v>4.7500000000000001E-2</v>
      </c>
      <c r="AD41" s="49">
        <f t="shared" si="2"/>
        <v>16390.112499999999</v>
      </c>
      <c r="AE41" s="10">
        <v>0.09</v>
      </c>
      <c r="AF41" s="49">
        <f t="shared" si="3"/>
        <v>15036.800458715594</v>
      </c>
      <c r="AG41" s="4"/>
      <c r="AH41" s="4"/>
      <c r="AI41" s="8">
        <v>3.6999999999999998E-2</v>
      </c>
      <c r="AJ41" s="49">
        <f t="shared" si="13"/>
        <v>12767.035</v>
      </c>
      <c r="AK41" s="10">
        <v>0.05</v>
      </c>
      <c r="AL41" s="49">
        <f t="shared" si="5"/>
        <v>638.35175000000004</v>
      </c>
      <c r="AM41" s="49">
        <f>AJ41*18%</f>
        <v>2298.0663</v>
      </c>
      <c r="AN41" s="49"/>
      <c r="AO41" s="49">
        <f t="shared" si="6"/>
        <v>14426.74955</v>
      </c>
      <c r="AP41" s="49"/>
      <c r="AQ41" s="49">
        <f t="shared" si="7"/>
        <v>14426.74955</v>
      </c>
      <c r="AR41" s="49">
        <f t="shared" si="1"/>
        <v>2269.7654587155939</v>
      </c>
      <c r="AS41" s="4"/>
      <c r="AT41" s="4"/>
      <c r="AU41" s="4"/>
      <c r="AV41" s="4"/>
    </row>
    <row r="42" spans="1:48" hidden="1">
      <c r="A42" s="4">
        <v>40</v>
      </c>
      <c r="B42" s="5">
        <v>44896</v>
      </c>
      <c r="C42" s="6">
        <v>44908</v>
      </c>
      <c r="D42" s="4" t="s">
        <v>69</v>
      </c>
      <c r="E42" s="4" t="s">
        <v>70</v>
      </c>
      <c r="F42" s="4" t="s">
        <v>159</v>
      </c>
      <c r="G42" s="4" t="s">
        <v>45</v>
      </c>
      <c r="H42" s="4" t="s">
        <v>46</v>
      </c>
      <c r="I42" s="4" t="s">
        <v>72</v>
      </c>
      <c r="J42" s="4" t="s">
        <v>57</v>
      </c>
      <c r="K42" s="4" t="s">
        <v>58</v>
      </c>
      <c r="L42" s="30" t="s">
        <v>49</v>
      </c>
      <c r="M42" s="7">
        <v>360299</v>
      </c>
      <c r="N42" s="4">
        <v>13029</v>
      </c>
      <c r="O42" s="4">
        <v>36</v>
      </c>
      <c r="P42" s="8">
        <v>0.1802</v>
      </c>
      <c r="Q42" s="4">
        <v>4252</v>
      </c>
      <c r="R42" s="4">
        <v>2475</v>
      </c>
      <c r="S42" s="4"/>
      <c r="T42" s="4"/>
      <c r="U42" s="4"/>
      <c r="V42" s="4"/>
      <c r="W42" s="9">
        <v>342455</v>
      </c>
      <c r="X42" s="4"/>
      <c r="Y42" s="4"/>
      <c r="Z42" s="4"/>
      <c r="AA42" s="4"/>
      <c r="AB42" s="4"/>
      <c r="AC42" s="8">
        <v>4.2500000000000003E-2</v>
      </c>
      <c r="AD42" s="49">
        <f t="shared" si="2"/>
        <v>15312.7075</v>
      </c>
      <c r="AE42" s="10">
        <v>0.18</v>
      </c>
      <c r="AF42" s="49">
        <f t="shared" si="3"/>
        <v>12976.870762711866</v>
      </c>
      <c r="AG42" s="4"/>
      <c r="AH42" s="4"/>
      <c r="AI42" s="10">
        <v>0.02</v>
      </c>
      <c r="AJ42" s="49">
        <f t="shared" si="13"/>
        <v>7205.9800000000005</v>
      </c>
      <c r="AK42" s="10">
        <v>0.05</v>
      </c>
      <c r="AL42" s="49">
        <f t="shared" si="5"/>
        <v>360.29900000000004</v>
      </c>
      <c r="AM42" s="49"/>
      <c r="AN42" s="49"/>
      <c r="AO42" s="49">
        <f t="shared" si="6"/>
        <v>6845.6810000000005</v>
      </c>
      <c r="AP42" s="49"/>
      <c r="AQ42" s="49">
        <f t="shared" si="7"/>
        <v>6845.6810000000005</v>
      </c>
      <c r="AR42" s="49">
        <f t="shared" si="1"/>
        <v>5770.8907627118651</v>
      </c>
      <c r="AS42" s="4"/>
      <c r="AT42" s="4"/>
      <c r="AU42" s="4"/>
      <c r="AV42" s="4"/>
    </row>
    <row r="43" spans="1:48" hidden="1">
      <c r="A43" s="4">
        <v>41</v>
      </c>
      <c r="B43" s="5">
        <v>44896</v>
      </c>
      <c r="C43" s="6">
        <v>44908</v>
      </c>
      <c r="D43" s="4" t="s">
        <v>160</v>
      </c>
      <c r="E43" s="4" t="s">
        <v>161</v>
      </c>
      <c r="F43" s="4" t="s">
        <v>162</v>
      </c>
      <c r="G43" s="4" t="s">
        <v>88</v>
      </c>
      <c r="H43" s="4" t="s">
        <v>89</v>
      </c>
      <c r="I43" s="4" t="s">
        <v>90</v>
      </c>
      <c r="J43" s="4" t="s">
        <v>68</v>
      </c>
      <c r="K43" s="4" t="s">
        <v>48</v>
      </c>
      <c r="L43" s="30" t="s">
        <v>49</v>
      </c>
      <c r="M43" s="7">
        <v>814152</v>
      </c>
      <c r="N43" s="4">
        <v>19583</v>
      </c>
      <c r="O43" s="4">
        <v>60</v>
      </c>
      <c r="P43" s="8">
        <v>0.155</v>
      </c>
      <c r="Q43" s="4">
        <v>6000</v>
      </c>
      <c r="R43" s="4">
        <v>3800</v>
      </c>
      <c r="S43" s="4">
        <v>885</v>
      </c>
      <c r="T43" s="4"/>
      <c r="U43" s="4"/>
      <c r="V43" s="4"/>
      <c r="W43" s="9"/>
      <c r="X43" s="4"/>
      <c r="Y43" s="4"/>
      <c r="Z43" s="4"/>
      <c r="AA43" s="4"/>
      <c r="AB43" s="4"/>
      <c r="AC43" s="8">
        <v>4.4999999999999998E-2</v>
      </c>
      <c r="AD43" s="49">
        <f t="shared" si="2"/>
        <v>36636.839999999997</v>
      </c>
      <c r="AE43" s="10">
        <v>0.09</v>
      </c>
      <c r="AF43" s="49">
        <f t="shared" si="3"/>
        <v>33611.779816513757</v>
      </c>
      <c r="AG43" s="4"/>
      <c r="AH43" s="4"/>
      <c r="AI43" s="8">
        <v>3.15E-2</v>
      </c>
      <c r="AJ43" s="49">
        <f t="shared" ref="AJ43:AJ46" si="14">M43*AI43</f>
        <v>25645.788</v>
      </c>
      <c r="AK43" s="10">
        <v>0.05</v>
      </c>
      <c r="AL43" s="49">
        <f t="shared" si="5"/>
        <v>1282.2894000000001</v>
      </c>
      <c r="AM43" s="49"/>
      <c r="AN43" s="49"/>
      <c r="AO43" s="49">
        <f t="shared" si="6"/>
        <v>24363.498599999999</v>
      </c>
      <c r="AP43" s="49"/>
      <c r="AQ43" s="49">
        <f t="shared" si="7"/>
        <v>24363.498599999999</v>
      </c>
      <c r="AR43" s="49">
        <f t="shared" si="1"/>
        <v>7965.9918165137569</v>
      </c>
      <c r="AS43" s="4"/>
      <c r="AT43" s="4"/>
      <c r="AU43" s="4"/>
      <c r="AV43" s="4"/>
    </row>
    <row r="44" spans="1:48" hidden="1">
      <c r="A44" s="12">
        <v>42</v>
      </c>
      <c r="B44" s="5">
        <v>44896</v>
      </c>
      <c r="C44" s="6">
        <v>44909</v>
      </c>
      <c r="D44" s="4" t="s">
        <v>163</v>
      </c>
      <c r="E44" s="4" t="s">
        <v>164</v>
      </c>
      <c r="F44" s="4" t="s">
        <v>165</v>
      </c>
      <c r="G44" s="4" t="s">
        <v>88</v>
      </c>
      <c r="H44" s="4" t="s">
        <v>89</v>
      </c>
      <c r="I44" s="4" t="s">
        <v>167</v>
      </c>
      <c r="J44" s="4" t="s">
        <v>68</v>
      </c>
      <c r="K44" s="4" t="s">
        <v>107</v>
      </c>
      <c r="L44" s="30" t="s">
        <v>49</v>
      </c>
      <c r="M44" s="7">
        <v>484935</v>
      </c>
      <c r="N44" s="4">
        <v>23171</v>
      </c>
      <c r="O44" s="4">
        <v>24</v>
      </c>
      <c r="P44" s="8">
        <v>0.1351</v>
      </c>
      <c r="Q44" s="4">
        <v>3800</v>
      </c>
      <c r="R44" s="4">
        <v>1500</v>
      </c>
      <c r="S44" s="4">
        <v>885</v>
      </c>
      <c r="T44" s="4"/>
      <c r="U44" s="4"/>
      <c r="V44" s="4"/>
      <c r="W44" s="9"/>
      <c r="X44" s="4"/>
      <c r="Y44" s="4"/>
      <c r="Z44" s="4"/>
      <c r="AA44" s="4"/>
      <c r="AB44" s="4"/>
      <c r="AC44" s="8">
        <v>3.2300000000000002E-2</v>
      </c>
      <c r="AD44" s="49">
        <f t="shared" si="2"/>
        <v>15663.400500000002</v>
      </c>
      <c r="AE44" s="10">
        <v>0.09</v>
      </c>
      <c r="AF44" s="49">
        <f t="shared" si="3"/>
        <v>14370.092201834863</v>
      </c>
      <c r="AG44" s="4"/>
      <c r="AH44" s="4"/>
      <c r="AI44" s="8">
        <v>1.4999999999999999E-2</v>
      </c>
      <c r="AJ44" s="49">
        <f t="shared" si="14"/>
        <v>7274.0249999999996</v>
      </c>
      <c r="AK44" s="10">
        <v>0.05</v>
      </c>
      <c r="AL44" s="49">
        <f t="shared" si="5"/>
        <v>363.70125000000002</v>
      </c>
      <c r="AM44" s="49"/>
      <c r="AN44" s="49"/>
      <c r="AO44" s="49">
        <f t="shared" si="6"/>
        <v>6910.3237499999996</v>
      </c>
      <c r="AP44" s="49"/>
      <c r="AQ44" s="49">
        <f t="shared" si="7"/>
        <v>6910.3237499999996</v>
      </c>
      <c r="AR44" s="49">
        <f t="shared" si="1"/>
        <v>7096.0672018348632</v>
      </c>
      <c r="AS44" s="4"/>
      <c r="AT44" s="4"/>
      <c r="AU44" s="4" t="s">
        <v>152</v>
      </c>
      <c r="AV44" s="4">
        <v>2500</v>
      </c>
    </row>
    <row r="45" spans="1:48" hidden="1">
      <c r="A45" s="4">
        <v>43</v>
      </c>
      <c r="B45" s="5">
        <v>44896</v>
      </c>
      <c r="C45" s="6">
        <v>44909</v>
      </c>
      <c r="D45" s="4" t="s">
        <v>112</v>
      </c>
      <c r="E45" s="4" t="s">
        <v>113</v>
      </c>
      <c r="F45" s="4" t="s">
        <v>166</v>
      </c>
      <c r="G45" s="4" t="s">
        <v>45</v>
      </c>
      <c r="H45" s="4" t="s">
        <v>46</v>
      </c>
      <c r="I45" s="4" t="s">
        <v>67</v>
      </c>
      <c r="J45" s="4" t="s">
        <v>125</v>
      </c>
      <c r="K45" s="4" t="s">
        <v>76</v>
      </c>
      <c r="L45" s="30" t="s">
        <v>49</v>
      </c>
      <c r="M45" s="7">
        <v>100000</v>
      </c>
      <c r="N45" s="4">
        <v>4644</v>
      </c>
      <c r="O45" s="4">
        <v>36</v>
      </c>
      <c r="P45" s="8">
        <v>0.13500000000000001</v>
      </c>
      <c r="Q45" s="4"/>
      <c r="R45" s="4"/>
      <c r="S45" s="4"/>
      <c r="T45" s="4"/>
      <c r="U45" s="4"/>
      <c r="V45" s="4"/>
      <c r="W45" s="9">
        <v>93038</v>
      </c>
      <c r="X45" s="4"/>
      <c r="Y45" s="4"/>
      <c r="Z45" s="4"/>
      <c r="AA45" s="4"/>
      <c r="AB45" s="4"/>
      <c r="AC45" s="8">
        <v>4.2500000000000003E-2</v>
      </c>
      <c r="AD45" s="49">
        <f t="shared" si="2"/>
        <v>4250</v>
      </c>
      <c r="AE45" s="10">
        <v>0.09</v>
      </c>
      <c r="AF45" s="49">
        <f t="shared" si="3"/>
        <v>3899.0825688073392</v>
      </c>
      <c r="AG45" s="4"/>
      <c r="AH45" s="4"/>
      <c r="AI45" s="8">
        <v>0.03</v>
      </c>
      <c r="AJ45" s="49">
        <f>W45*AI45</f>
        <v>2791.14</v>
      </c>
      <c r="AK45" s="10">
        <v>0.05</v>
      </c>
      <c r="AL45" s="49">
        <f t="shared" si="5"/>
        <v>139.55699999999999</v>
      </c>
      <c r="AM45" s="49"/>
      <c r="AN45" s="49"/>
      <c r="AO45" s="49">
        <f t="shared" si="6"/>
        <v>2651.5830000000001</v>
      </c>
      <c r="AP45" s="49"/>
      <c r="AQ45" s="49">
        <f t="shared" si="7"/>
        <v>2651.5830000000001</v>
      </c>
      <c r="AR45" s="49">
        <f t="shared" si="1"/>
        <v>1107.9425688073393</v>
      </c>
      <c r="AS45" s="4"/>
      <c r="AT45" s="4"/>
      <c r="AU45" s="4"/>
      <c r="AV45" s="4"/>
    </row>
    <row r="46" spans="1:48" hidden="1">
      <c r="A46" s="4">
        <v>44</v>
      </c>
      <c r="B46" s="5">
        <v>44896</v>
      </c>
      <c r="C46" s="6">
        <v>44909</v>
      </c>
      <c r="D46" s="4" t="s">
        <v>168</v>
      </c>
      <c r="E46" s="4" t="s">
        <v>169</v>
      </c>
      <c r="F46" s="4" t="s">
        <v>170</v>
      </c>
      <c r="G46" s="4" t="s">
        <v>45</v>
      </c>
      <c r="H46" s="4" t="s">
        <v>46</v>
      </c>
      <c r="I46" s="4" t="s">
        <v>99</v>
      </c>
      <c r="J46" s="4" t="s">
        <v>68</v>
      </c>
      <c r="K46" s="4" t="s">
        <v>58</v>
      </c>
      <c r="L46" s="30" t="s">
        <v>49</v>
      </c>
      <c r="M46" s="7">
        <v>633540</v>
      </c>
      <c r="N46" s="4">
        <v>15718</v>
      </c>
      <c r="O46" s="4">
        <v>54</v>
      </c>
      <c r="P46" s="8">
        <v>0.13500000000000001</v>
      </c>
      <c r="Q46" s="4">
        <v>5000</v>
      </c>
      <c r="R46" s="4">
        <v>3100</v>
      </c>
      <c r="S46" s="4">
        <v>885</v>
      </c>
      <c r="T46" s="4"/>
      <c r="U46" s="4"/>
      <c r="V46" s="4"/>
      <c r="W46" s="9"/>
      <c r="X46" s="4"/>
      <c r="Y46" s="4"/>
      <c r="Z46" s="4"/>
      <c r="AA46" s="4"/>
      <c r="AB46" s="4"/>
      <c r="AC46" s="8">
        <v>4.4999999999999998E-2</v>
      </c>
      <c r="AD46" s="49">
        <f t="shared" si="2"/>
        <v>28509.3</v>
      </c>
      <c r="AE46" s="10">
        <v>0.09</v>
      </c>
      <c r="AF46" s="49">
        <f t="shared" si="3"/>
        <v>26155.32110091743</v>
      </c>
      <c r="AG46" s="4"/>
      <c r="AH46" s="4"/>
      <c r="AI46" s="10">
        <v>0.03</v>
      </c>
      <c r="AJ46" s="49">
        <f t="shared" si="14"/>
        <v>19006.2</v>
      </c>
      <c r="AK46" s="10">
        <v>0.05</v>
      </c>
      <c r="AL46" s="49">
        <f t="shared" si="5"/>
        <v>950.31000000000006</v>
      </c>
      <c r="AM46" s="49"/>
      <c r="AN46" s="49"/>
      <c r="AO46" s="49">
        <f t="shared" si="6"/>
        <v>18055.89</v>
      </c>
      <c r="AP46" s="49"/>
      <c r="AQ46" s="49">
        <f t="shared" si="7"/>
        <v>18055.89</v>
      </c>
      <c r="AR46" s="49">
        <f t="shared" si="1"/>
        <v>7149.1211009174294</v>
      </c>
      <c r="AS46" s="4"/>
      <c r="AT46" s="4"/>
      <c r="AU46" s="4"/>
      <c r="AV46" s="4"/>
    </row>
    <row r="47" spans="1:48" hidden="1">
      <c r="A47" s="12">
        <v>45</v>
      </c>
      <c r="B47" s="5">
        <v>44896</v>
      </c>
      <c r="C47" s="6">
        <v>44909</v>
      </c>
      <c r="D47" s="4" t="s">
        <v>777</v>
      </c>
      <c r="E47" s="4" t="s">
        <v>776</v>
      </c>
      <c r="F47" s="4" t="s">
        <v>171</v>
      </c>
      <c r="G47" s="4" t="s">
        <v>88</v>
      </c>
      <c r="H47" s="4" t="s">
        <v>89</v>
      </c>
      <c r="I47" s="4" t="s">
        <v>90</v>
      </c>
      <c r="J47" s="4" t="s">
        <v>63</v>
      </c>
      <c r="K47" s="4" t="s">
        <v>107</v>
      </c>
      <c r="L47" s="30" t="s">
        <v>49</v>
      </c>
      <c r="M47" s="7">
        <v>807595</v>
      </c>
      <c r="N47" s="4">
        <v>24151</v>
      </c>
      <c r="O47" s="4">
        <v>48</v>
      </c>
      <c r="P47" s="8">
        <v>0.19009999999999999</v>
      </c>
      <c r="Q47" s="4"/>
      <c r="R47" s="4"/>
      <c r="S47" s="4"/>
      <c r="T47" s="4"/>
      <c r="U47" s="4"/>
      <c r="V47" s="4"/>
      <c r="W47" s="9">
        <v>789724</v>
      </c>
      <c r="X47" s="4"/>
      <c r="Y47" s="4"/>
      <c r="Z47" s="4"/>
      <c r="AA47" s="4"/>
      <c r="AB47" s="4"/>
      <c r="AC47" s="10">
        <v>0.03</v>
      </c>
      <c r="AD47" s="49">
        <f t="shared" si="2"/>
        <v>24227.85</v>
      </c>
      <c r="AE47" s="10">
        <v>0.18</v>
      </c>
      <c r="AF47" s="49">
        <f t="shared" si="3"/>
        <v>20532.076271186441</v>
      </c>
      <c r="AG47" s="4"/>
      <c r="AH47" s="4"/>
      <c r="AI47" s="10">
        <v>0.02</v>
      </c>
      <c r="AJ47" s="49">
        <f>W47*AI47</f>
        <v>15794.48</v>
      </c>
      <c r="AK47" s="10">
        <v>0.05</v>
      </c>
      <c r="AL47" s="49">
        <f t="shared" si="5"/>
        <v>789.72400000000005</v>
      </c>
      <c r="AM47" s="49"/>
      <c r="AN47" s="49"/>
      <c r="AO47" s="49">
        <f t="shared" si="6"/>
        <v>15004.755999999999</v>
      </c>
      <c r="AP47" s="49"/>
      <c r="AQ47" s="49">
        <f t="shared" si="7"/>
        <v>15004.755999999999</v>
      </c>
      <c r="AR47" s="49">
        <f t="shared" si="1"/>
        <v>4737.5962711864413</v>
      </c>
      <c r="AS47" s="4"/>
      <c r="AT47" s="4"/>
      <c r="AU47" s="4"/>
      <c r="AV47" s="4"/>
    </row>
    <row r="48" spans="1:48" s="59" customFormat="1" hidden="1">
      <c r="A48" s="12">
        <v>46</v>
      </c>
      <c r="B48" s="53">
        <v>44896</v>
      </c>
      <c r="C48" s="54">
        <v>44909</v>
      </c>
      <c r="D48" s="12" t="s">
        <v>78</v>
      </c>
      <c r="E48" s="12" t="s">
        <v>79</v>
      </c>
      <c r="F48" s="12" t="s">
        <v>172</v>
      </c>
      <c r="G48" s="4" t="s">
        <v>45</v>
      </c>
      <c r="H48" s="12" t="s">
        <v>46</v>
      </c>
      <c r="I48" s="12" t="s">
        <v>62</v>
      </c>
      <c r="J48" s="12" t="s">
        <v>68</v>
      </c>
      <c r="K48" s="12" t="s">
        <v>58</v>
      </c>
      <c r="L48" s="30" t="s">
        <v>49</v>
      </c>
      <c r="M48" s="55">
        <v>462000</v>
      </c>
      <c r="N48" s="4">
        <v>12166</v>
      </c>
      <c r="O48" s="12">
        <v>48</v>
      </c>
      <c r="P48" s="56">
        <v>0.1201</v>
      </c>
      <c r="Q48" s="12">
        <v>3700</v>
      </c>
      <c r="R48" s="12">
        <v>1500</v>
      </c>
      <c r="S48" s="12">
        <v>885</v>
      </c>
      <c r="T48" s="4"/>
      <c r="U48" s="4"/>
      <c r="V48" s="4"/>
      <c r="W48" s="9"/>
      <c r="X48" s="4"/>
      <c r="Y48" s="4"/>
      <c r="Z48" s="4"/>
      <c r="AA48" s="4"/>
      <c r="AB48" s="4"/>
      <c r="AC48" s="58">
        <v>3.7499999999999999E-2</v>
      </c>
      <c r="AD48" s="70">
        <f t="shared" si="2"/>
        <v>17325</v>
      </c>
      <c r="AE48" s="60">
        <v>0.09</v>
      </c>
      <c r="AF48" s="70">
        <f t="shared" si="3"/>
        <v>15894.495412844035</v>
      </c>
      <c r="AG48" s="12"/>
      <c r="AH48" s="12"/>
      <c r="AI48" s="56">
        <v>2.2499999999999999E-2</v>
      </c>
      <c r="AJ48" s="49">
        <f>M48*AI48</f>
        <v>10395</v>
      </c>
      <c r="AK48" s="10">
        <v>0.05</v>
      </c>
      <c r="AL48" s="49">
        <f t="shared" si="5"/>
        <v>519.75</v>
      </c>
      <c r="AM48" s="49"/>
      <c r="AN48" s="49"/>
      <c r="AO48" s="49">
        <f t="shared" si="6"/>
        <v>9875.25</v>
      </c>
      <c r="AP48" s="49"/>
      <c r="AQ48" s="49">
        <f t="shared" si="7"/>
        <v>9875.25</v>
      </c>
      <c r="AR48" s="49">
        <f t="shared" si="1"/>
        <v>5499.4954128440349</v>
      </c>
      <c r="AS48" s="12"/>
      <c r="AT48" s="12"/>
      <c r="AU48" s="12" t="s">
        <v>152</v>
      </c>
      <c r="AV48" s="12">
        <v>3465</v>
      </c>
    </row>
    <row r="49" spans="1:48" hidden="1">
      <c r="A49" s="4">
        <v>47</v>
      </c>
      <c r="B49" s="5">
        <v>44896</v>
      </c>
      <c r="C49" s="6">
        <v>44909</v>
      </c>
      <c r="D49" s="4" t="s">
        <v>173</v>
      </c>
      <c r="E49" s="4" t="s">
        <v>174</v>
      </c>
      <c r="F49" s="4" t="s">
        <v>175</v>
      </c>
      <c r="G49" s="4" t="s">
        <v>88</v>
      </c>
      <c r="H49" s="4" t="s">
        <v>89</v>
      </c>
      <c r="I49" s="4" t="s">
        <v>90</v>
      </c>
      <c r="J49" s="4" t="s">
        <v>91</v>
      </c>
      <c r="K49" s="4" t="s">
        <v>48</v>
      </c>
      <c r="L49" s="30" t="s">
        <v>49</v>
      </c>
      <c r="M49" s="7">
        <v>2650000</v>
      </c>
      <c r="N49" s="4">
        <v>63044</v>
      </c>
      <c r="O49" s="4">
        <v>60</v>
      </c>
      <c r="P49" s="10">
        <v>0.15</v>
      </c>
      <c r="Q49" s="4">
        <v>26500</v>
      </c>
      <c r="R49" s="4">
        <v>6336</v>
      </c>
      <c r="S49" s="4">
        <v>2300</v>
      </c>
      <c r="T49" s="4"/>
      <c r="U49" s="4"/>
      <c r="V49" s="4"/>
      <c r="W49" s="9"/>
      <c r="X49" s="4"/>
      <c r="Y49" s="4"/>
      <c r="Z49" s="4"/>
      <c r="AA49" s="4"/>
      <c r="AB49" s="4"/>
      <c r="AC49" s="8">
        <v>4.4999999999999998E-2</v>
      </c>
      <c r="AD49" s="49">
        <f t="shared" si="2"/>
        <v>119250</v>
      </c>
      <c r="AE49" s="10">
        <v>0.18</v>
      </c>
      <c r="AF49" s="49">
        <f t="shared" si="3"/>
        <v>101059.32203389831</v>
      </c>
      <c r="AG49" s="4"/>
      <c r="AH49" s="4"/>
      <c r="AI49" s="10">
        <v>0.03</v>
      </c>
      <c r="AJ49" s="49">
        <f t="shared" ref="AJ49:AJ54" si="15">M49*AI49</f>
        <v>79500</v>
      </c>
      <c r="AK49" s="10">
        <v>0.05</v>
      </c>
      <c r="AL49" s="49">
        <f t="shared" si="5"/>
        <v>3975</v>
      </c>
      <c r="AM49" s="49"/>
      <c r="AN49" s="49"/>
      <c r="AO49" s="49">
        <f t="shared" si="6"/>
        <v>75525</v>
      </c>
      <c r="AP49" s="49"/>
      <c r="AQ49" s="49">
        <f t="shared" si="7"/>
        <v>75525</v>
      </c>
      <c r="AR49" s="49">
        <f t="shared" si="1"/>
        <v>21559.322033898308</v>
      </c>
      <c r="AS49" s="4"/>
      <c r="AT49" s="4"/>
      <c r="AU49" s="4"/>
      <c r="AV49" s="4"/>
    </row>
    <row r="50" spans="1:48" hidden="1">
      <c r="A50" s="12">
        <v>48</v>
      </c>
      <c r="B50" s="5">
        <v>44896</v>
      </c>
      <c r="C50" s="6">
        <v>44910</v>
      </c>
      <c r="D50" s="4" t="s">
        <v>176</v>
      </c>
      <c r="E50" s="4" t="s">
        <v>177</v>
      </c>
      <c r="F50" s="4" t="s">
        <v>178</v>
      </c>
      <c r="G50" s="4" t="s">
        <v>88</v>
      </c>
      <c r="H50" s="4" t="s">
        <v>89</v>
      </c>
      <c r="I50" s="4" t="s">
        <v>90</v>
      </c>
      <c r="J50" s="4" t="s">
        <v>68</v>
      </c>
      <c r="K50" s="4" t="s">
        <v>107</v>
      </c>
      <c r="L50" s="30" t="s">
        <v>49</v>
      </c>
      <c r="M50" s="7">
        <v>1500000</v>
      </c>
      <c r="N50" s="4">
        <v>60450</v>
      </c>
      <c r="O50" s="4">
        <v>30</v>
      </c>
      <c r="P50" s="8">
        <v>0.1525</v>
      </c>
      <c r="Q50" s="4">
        <v>12500</v>
      </c>
      <c r="R50" s="4">
        <v>8000</v>
      </c>
      <c r="S50" s="4">
        <v>885</v>
      </c>
      <c r="T50" s="4"/>
      <c r="U50" s="4"/>
      <c r="V50" s="4"/>
      <c r="W50" s="9"/>
      <c r="X50" s="4"/>
      <c r="Y50" s="4"/>
      <c r="Z50" s="4"/>
      <c r="AA50" s="4"/>
      <c r="AB50" s="4"/>
      <c r="AC50" s="8">
        <v>3.7499999999999999E-2</v>
      </c>
      <c r="AD50" s="49">
        <f t="shared" si="2"/>
        <v>56250</v>
      </c>
      <c r="AE50" s="10">
        <v>0.09</v>
      </c>
      <c r="AF50" s="49">
        <f t="shared" si="3"/>
        <v>51605.504587155956</v>
      </c>
      <c r="AG50" s="4"/>
      <c r="AH50" s="4"/>
      <c r="AI50" s="8">
        <v>2.5000000000000001E-2</v>
      </c>
      <c r="AJ50" s="49">
        <f t="shared" si="15"/>
        <v>37500</v>
      </c>
      <c r="AK50" s="10">
        <v>0.05</v>
      </c>
      <c r="AL50" s="49">
        <f t="shared" si="5"/>
        <v>1875</v>
      </c>
      <c r="AM50" s="49"/>
      <c r="AN50" s="49"/>
      <c r="AO50" s="49">
        <f t="shared" si="6"/>
        <v>35625</v>
      </c>
      <c r="AP50" s="49"/>
      <c r="AQ50" s="49">
        <f t="shared" si="7"/>
        <v>35625</v>
      </c>
      <c r="AR50" s="49">
        <f t="shared" si="1"/>
        <v>14105.504587155956</v>
      </c>
      <c r="AS50" s="4"/>
      <c r="AT50" s="4"/>
      <c r="AU50" s="4"/>
      <c r="AV50" s="4"/>
    </row>
    <row r="51" spans="1:48" hidden="1">
      <c r="A51" s="4">
        <v>49</v>
      </c>
      <c r="B51" s="5">
        <v>44896</v>
      </c>
      <c r="C51" s="6">
        <v>44910</v>
      </c>
      <c r="D51" s="4" t="s">
        <v>163</v>
      </c>
      <c r="E51" s="4" t="s">
        <v>164</v>
      </c>
      <c r="F51" s="4" t="s">
        <v>179</v>
      </c>
      <c r="G51" s="4" t="s">
        <v>88</v>
      </c>
      <c r="H51" s="4" t="s">
        <v>89</v>
      </c>
      <c r="I51" s="4" t="s">
        <v>167</v>
      </c>
      <c r="J51" s="4" t="s">
        <v>180</v>
      </c>
      <c r="K51" s="4" t="s">
        <v>58</v>
      </c>
      <c r="L51" s="30" t="s">
        <v>49</v>
      </c>
      <c r="M51" s="7">
        <v>774487</v>
      </c>
      <c r="N51" s="4">
        <v>19079</v>
      </c>
      <c r="O51" s="4">
        <v>57</v>
      </c>
      <c r="P51" s="10">
        <v>0.15</v>
      </c>
      <c r="Q51" s="4">
        <v>6000</v>
      </c>
      <c r="R51" s="4">
        <v>3000</v>
      </c>
      <c r="S51" s="4">
        <v>590</v>
      </c>
      <c r="T51" s="4">
        <v>950</v>
      </c>
      <c r="U51" s="4"/>
      <c r="V51" s="4"/>
      <c r="W51" s="9">
        <v>754460</v>
      </c>
      <c r="X51" s="4"/>
      <c r="Y51" s="4"/>
      <c r="Z51" s="4"/>
      <c r="AA51" s="4"/>
      <c r="AB51" s="4"/>
      <c r="AC51" s="8">
        <v>4.4999999999999998E-2</v>
      </c>
      <c r="AD51" s="49">
        <f t="shared" si="2"/>
        <v>34851.915000000001</v>
      </c>
      <c r="AE51" s="10">
        <v>0</v>
      </c>
      <c r="AF51" s="49">
        <f t="shared" si="3"/>
        <v>34851.915000000001</v>
      </c>
      <c r="AG51" s="4"/>
      <c r="AH51" s="4"/>
      <c r="AI51" s="10">
        <v>0.03</v>
      </c>
      <c r="AJ51" s="49">
        <f t="shared" si="15"/>
        <v>23234.61</v>
      </c>
      <c r="AK51" s="10">
        <v>0.05</v>
      </c>
      <c r="AL51" s="49">
        <f t="shared" si="5"/>
        <v>1161.7305000000001</v>
      </c>
      <c r="AM51" s="49"/>
      <c r="AN51" s="49"/>
      <c r="AO51" s="49">
        <f t="shared" si="6"/>
        <v>22072.879499999999</v>
      </c>
      <c r="AP51" s="49"/>
      <c r="AQ51" s="49">
        <f t="shared" si="7"/>
        <v>22072.879499999999</v>
      </c>
      <c r="AR51" s="49">
        <f t="shared" si="1"/>
        <v>11617.305</v>
      </c>
      <c r="AS51" s="4"/>
      <c r="AT51" s="4"/>
      <c r="AU51" s="4"/>
      <c r="AV51" s="4"/>
    </row>
    <row r="52" spans="1:48" hidden="1">
      <c r="A52" s="4">
        <v>50</v>
      </c>
      <c r="B52" s="5">
        <v>44896</v>
      </c>
      <c r="C52" s="6">
        <v>44910</v>
      </c>
      <c r="D52" s="4" t="s">
        <v>115</v>
      </c>
      <c r="E52" s="4" t="s">
        <v>116</v>
      </c>
      <c r="F52" s="4" t="s">
        <v>181</v>
      </c>
      <c r="G52" s="4" t="s">
        <v>45</v>
      </c>
      <c r="H52" s="4" t="s">
        <v>46</v>
      </c>
      <c r="I52" s="4" t="s">
        <v>46</v>
      </c>
      <c r="J52" s="4" t="s">
        <v>68</v>
      </c>
      <c r="K52" s="4" t="s">
        <v>58</v>
      </c>
      <c r="L52" s="30" t="s">
        <v>49</v>
      </c>
      <c r="M52" s="7">
        <v>1542639</v>
      </c>
      <c r="N52" s="4">
        <v>37114</v>
      </c>
      <c r="O52" s="4">
        <v>60</v>
      </c>
      <c r="P52" s="8">
        <v>0.15509999999999999</v>
      </c>
      <c r="Q52" s="4">
        <v>12000</v>
      </c>
      <c r="R52" s="4">
        <v>11300</v>
      </c>
      <c r="S52" s="4">
        <v>885</v>
      </c>
      <c r="T52" s="4"/>
      <c r="U52" s="4"/>
      <c r="V52" s="4"/>
      <c r="W52" s="9"/>
      <c r="X52" s="4"/>
      <c r="Y52" s="4"/>
      <c r="Z52" s="4"/>
      <c r="AA52" s="4"/>
      <c r="AB52" s="4"/>
      <c r="AC52" s="8">
        <v>4.4999999999999998E-2</v>
      </c>
      <c r="AD52" s="49">
        <f t="shared" si="2"/>
        <v>69418.755000000005</v>
      </c>
      <c r="AE52" s="10">
        <v>0.09</v>
      </c>
      <c r="AF52" s="49">
        <f t="shared" si="3"/>
        <v>63686.931192660551</v>
      </c>
      <c r="AG52" s="4"/>
      <c r="AH52" s="4"/>
      <c r="AI52" s="8">
        <v>3.5000000000000003E-2</v>
      </c>
      <c r="AJ52" s="49">
        <f t="shared" si="15"/>
        <v>53992.365000000005</v>
      </c>
      <c r="AK52" s="10">
        <v>0.05</v>
      </c>
      <c r="AL52" s="49">
        <f t="shared" si="5"/>
        <v>2699.6182500000004</v>
      </c>
      <c r="AM52" s="49"/>
      <c r="AN52" s="49"/>
      <c r="AO52" s="49">
        <f t="shared" si="6"/>
        <v>51292.746750000006</v>
      </c>
      <c r="AP52" s="49"/>
      <c r="AQ52" s="49">
        <f t="shared" si="7"/>
        <v>51292.746750000006</v>
      </c>
      <c r="AR52" s="49">
        <f t="shared" si="1"/>
        <v>9694.5661926605462</v>
      </c>
      <c r="AS52" s="4"/>
      <c r="AT52" s="4"/>
      <c r="AU52" s="4"/>
      <c r="AV52" s="4"/>
    </row>
    <row r="53" spans="1:48" hidden="1">
      <c r="A53" s="12">
        <v>51</v>
      </c>
      <c r="B53" s="5">
        <v>44896</v>
      </c>
      <c r="C53" s="6">
        <v>44910</v>
      </c>
      <c r="D53" s="4" t="s">
        <v>53</v>
      </c>
      <c r="E53" s="4" t="s">
        <v>54</v>
      </c>
      <c r="F53" s="4" t="s">
        <v>182</v>
      </c>
      <c r="G53" s="4" t="s">
        <v>45</v>
      </c>
      <c r="H53" s="4" t="s">
        <v>46</v>
      </c>
      <c r="I53" s="4" t="s">
        <v>56</v>
      </c>
      <c r="J53" s="4" t="s">
        <v>98</v>
      </c>
      <c r="K53" s="4" t="s">
        <v>58</v>
      </c>
      <c r="L53" s="30" t="s">
        <v>49</v>
      </c>
      <c r="M53" s="14">
        <v>967654</v>
      </c>
      <c r="N53" s="4">
        <v>23020</v>
      </c>
      <c r="O53" s="4">
        <v>60</v>
      </c>
      <c r="P53" s="10">
        <v>0.15</v>
      </c>
      <c r="Q53" s="4">
        <v>10000</v>
      </c>
      <c r="R53" s="4">
        <v>5400</v>
      </c>
      <c r="S53" s="4">
        <v>2360</v>
      </c>
      <c r="T53" s="4"/>
      <c r="U53" s="4"/>
      <c r="V53" s="4"/>
      <c r="W53" s="9"/>
      <c r="X53" s="4"/>
      <c r="Y53" s="4"/>
      <c r="Z53" s="4"/>
      <c r="AA53" s="4"/>
      <c r="AB53" s="4"/>
      <c r="AC53" s="8">
        <v>0.04</v>
      </c>
      <c r="AD53" s="49">
        <f t="shared" si="2"/>
        <v>38706.160000000003</v>
      </c>
      <c r="AE53" s="10">
        <v>0.18</v>
      </c>
      <c r="AF53" s="49">
        <f t="shared" si="3"/>
        <v>32801.830508474581</v>
      </c>
      <c r="AG53" s="4"/>
      <c r="AH53" s="4"/>
      <c r="AI53" s="10">
        <v>0.03</v>
      </c>
      <c r="AJ53" s="49">
        <f t="shared" si="15"/>
        <v>29029.62</v>
      </c>
      <c r="AK53" s="10">
        <v>0.05</v>
      </c>
      <c r="AL53" s="49">
        <f t="shared" si="5"/>
        <v>1451.481</v>
      </c>
      <c r="AM53" s="49"/>
      <c r="AN53" s="49"/>
      <c r="AO53" s="49">
        <f t="shared" si="6"/>
        <v>27578.138999999999</v>
      </c>
      <c r="AP53" s="49"/>
      <c r="AQ53" s="49">
        <f t="shared" si="7"/>
        <v>27578.138999999999</v>
      </c>
      <c r="AR53" s="49">
        <f t="shared" si="1"/>
        <v>3772.2105084745817</v>
      </c>
      <c r="AS53" s="4"/>
      <c r="AT53" s="4"/>
      <c r="AU53" s="4"/>
      <c r="AV53" s="4"/>
    </row>
    <row r="54" spans="1:48" hidden="1">
      <c r="A54" s="4">
        <v>52</v>
      </c>
      <c r="B54" s="5">
        <v>44896</v>
      </c>
      <c r="C54" s="6">
        <v>44911</v>
      </c>
      <c r="D54" s="4" t="s">
        <v>69</v>
      </c>
      <c r="E54" s="4" t="s">
        <v>70</v>
      </c>
      <c r="F54" s="4" t="s">
        <v>183</v>
      </c>
      <c r="G54" s="4" t="s">
        <v>45</v>
      </c>
      <c r="H54" s="4" t="s">
        <v>46</v>
      </c>
      <c r="I54" s="4" t="s">
        <v>72</v>
      </c>
      <c r="J54" s="4" t="s">
        <v>57</v>
      </c>
      <c r="K54" s="4" t="s">
        <v>58</v>
      </c>
      <c r="L54" s="30" t="s">
        <v>49</v>
      </c>
      <c r="M54" s="7">
        <v>500000</v>
      </c>
      <c r="N54" s="4">
        <v>14175</v>
      </c>
      <c r="O54" s="4">
        <v>48</v>
      </c>
      <c r="P54" s="8">
        <v>0.16009999999999999</v>
      </c>
      <c r="Q54" s="4">
        <v>6018</v>
      </c>
      <c r="R54" s="4"/>
      <c r="S54" s="4"/>
      <c r="T54" s="4"/>
      <c r="U54" s="4"/>
      <c r="V54" s="4"/>
      <c r="W54" s="9">
        <v>488712</v>
      </c>
      <c r="X54" s="4"/>
      <c r="Y54" s="4"/>
      <c r="Z54" s="4"/>
      <c r="AA54" s="4"/>
      <c r="AB54" s="4"/>
      <c r="AC54" s="8">
        <v>4.2500000000000003E-2</v>
      </c>
      <c r="AD54" s="49">
        <f t="shared" si="2"/>
        <v>21250</v>
      </c>
      <c r="AE54" s="10">
        <v>0.18</v>
      </c>
      <c r="AF54" s="49">
        <f t="shared" si="3"/>
        <v>18008.474576271186</v>
      </c>
      <c r="AG54" s="4"/>
      <c r="AH54" s="4"/>
      <c r="AI54" s="10">
        <v>0.02</v>
      </c>
      <c r="AJ54" s="49">
        <f t="shared" si="15"/>
        <v>10000</v>
      </c>
      <c r="AK54" s="10">
        <v>0.05</v>
      </c>
      <c r="AL54" s="49">
        <f t="shared" si="5"/>
        <v>500</v>
      </c>
      <c r="AM54" s="49"/>
      <c r="AN54" s="49"/>
      <c r="AO54" s="49">
        <f t="shared" si="6"/>
        <v>9500</v>
      </c>
      <c r="AP54" s="49"/>
      <c r="AQ54" s="49">
        <f t="shared" si="7"/>
        <v>9500</v>
      </c>
      <c r="AR54" s="49">
        <f t="shared" si="1"/>
        <v>8008.4745762711864</v>
      </c>
      <c r="AS54" s="4"/>
      <c r="AT54" s="4"/>
      <c r="AU54" s="4"/>
      <c r="AV54" s="4"/>
    </row>
    <row r="55" spans="1:48" hidden="1">
      <c r="A55" s="4">
        <v>53</v>
      </c>
      <c r="B55" s="5">
        <v>44896</v>
      </c>
      <c r="C55" s="6">
        <v>44911</v>
      </c>
      <c r="D55" s="4" t="s">
        <v>163</v>
      </c>
      <c r="E55" s="4" t="s">
        <v>164</v>
      </c>
      <c r="F55" s="4" t="s">
        <v>184</v>
      </c>
      <c r="G55" s="4" t="s">
        <v>88</v>
      </c>
      <c r="H55" s="4" t="s">
        <v>89</v>
      </c>
      <c r="I55" s="4" t="s">
        <v>167</v>
      </c>
      <c r="J55" s="4" t="s">
        <v>57</v>
      </c>
      <c r="K55" s="4" t="s">
        <v>58</v>
      </c>
      <c r="L55" s="30" t="s">
        <v>49</v>
      </c>
      <c r="M55" s="7">
        <v>567999</v>
      </c>
      <c r="N55" s="4">
        <v>15955</v>
      </c>
      <c r="O55" s="4">
        <v>48</v>
      </c>
      <c r="P55" s="8">
        <v>0.15509999999999999</v>
      </c>
      <c r="Q55" s="4"/>
      <c r="R55" s="4"/>
      <c r="S55" s="4"/>
      <c r="T55" s="4"/>
      <c r="U55" s="4"/>
      <c r="V55" s="4"/>
      <c r="W55" s="9"/>
      <c r="X55" s="4"/>
      <c r="Y55" s="4"/>
      <c r="Z55" s="4"/>
      <c r="AA55" s="4"/>
      <c r="AB55" s="4"/>
      <c r="AC55" s="8">
        <v>4.2500000000000003E-2</v>
      </c>
      <c r="AD55" s="49">
        <f t="shared" si="2"/>
        <v>24139.9575</v>
      </c>
      <c r="AE55" s="10">
        <v>0.18</v>
      </c>
      <c r="AF55" s="49">
        <f t="shared" si="3"/>
        <v>20457.591101694918</v>
      </c>
      <c r="AG55" s="4"/>
      <c r="AH55" s="4"/>
      <c r="AI55" s="10">
        <v>0.02</v>
      </c>
      <c r="AJ55" s="49">
        <f t="shared" ref="AJ55:AJ61" si="16">M55*AI55</f>
        <v>11359.98</v>
      </c>
      <c r="AK55" s="10">
        <v>0.05</v>
      </c>
      <c r="AL55" s="49">
        <f t="shared" si="5"/>
        <v>567.99900000000002</v>
      </c>
      <c r="AM55" s="49"/>
      <c r="AN55" s="49"/>
      <c r="AO55" s="49">
        <f t="shared" si="6"/>
        <v>10791.981</v>
      </c>
      <c r="AP55" s="49"/>
      <c r="AQ55" s="49">
        <f t="shared" si="7"/>
        <v>10791.981</v>
      </c>
      <c r="AR55" s="49">
        <f t="shared" si="1"/>
        <v>9097.611101694918</v>
      </c>
      <c r="AS55" s="4"/>
      <c r="AT55" s="4"/>
      <c r="AU55" s="4"/>
      <c r="AV55" s="4"/>
    </row>
    <row r="56" spans="1:48" hidden="1">
      <c r="A56" s="12">
        <v>54</v>
      </c>
      <c r="B56" s="5">
        <v>44896</v>
      </c>
      <c r="C56" s="6">
        <v>44911</v>
      </c>
      <c r="D56" s="12" t="s">
        <v>108</v>
      </c>
      <c r="E56" s="12" t="s">
        <v>109</v>
      </c>
      <c r="F56" s="4" t="s">
        <v>185</v>
      </c>
      <c r="G56" s="4" t="s">
        <v>88</v>
      </c>
      <c r="H56" s="4" t="s">
        <v>89</v>
      </c>
      <c r="I56" s="4" t="s">
        <v>90</v>
      </c>
      <c r="J56" s="4" t="s">
        <v>91</v>
      </c>
      <c r="K56" s="4" t="s">
        <v>76</v>
      </c>
      <c r="L56" s="30" t="s">
        <v>49</v>
      </c>
      <c r="M56" s="7">
        <v>2504731</v>
      </c>
      <c r="N56" s="4">
        <v>109875</v>
      </c>
      <c r="O56" s="4">
        <v>27</v>
      </c>
      <c r="P56" s="8">
        <v>0.15</v>
      </c>
      <c r="Q56" s="4">
        <v>32641</v>
      </c>
      <c r="R56" s="4">
        <v>5700</v>
      </c>
      <c r="S56" s="4">
        <v>1100</v>
      </c>
      <c r="T56" s="4"/>
      <c r="U56" s="4"/>
      <c r="V56" s="4"/>
      <c r="W56" s="9"/>
      <c r="X56" s="4"/>
      <c r="Y56" s="4"/>
      <c r="Z56" s="4"/>
      <c r="AA56" s="4"/>
      <c r="AB56" s="4"/>
      <c r="AC56" s="8">
        <v>0.03</v>
      </c>
      <c r="AD56" s="49">
        <f t="shared" si="2"/>
        <v>75141.929999999993</v>
      </c>
      <c r="AE56" s="10">
        <v>0.18</v>
      </c>
      <c r="AF56" s="49">
        <f t="shared" si="3"/>
        <v>63679.601694915254</v>
      </c>
      <c r="AG56" s="4"/>
      <c r="AH56" s="4"/>
      <c r="AI56" s="10">
        <v>0.02</v>
      </c>
      <c r="AJ56" s="49">
        <f t="shared" si="16"/>
        <v>50094.62</v>
      </c>
      <c r="AK56" s="10">
        <v>0.05</v>
      </c>
      <c r="AL56" s="49">
        <f t="shared" si="5"/>
        <v>2504.7310000000002</v>
      </c>
      <c r="AM56" s="49"/>
      <c r="AN56" s="49"/>
      <c r="AO56" s="49">
        <f t="shared" si="6"/>
        <v>47589.889000000003</v>
      </c>
      <c r="AP56" s="49"/>
      <c r="AQ56" s="49">
        <f t="shared" si="7"/>
        <v>47589.889000000003</v>
      </c>
      <c r="AR56" s="49">
        <f t="shared" si="1"/>
        <v>13584.981694915252</v>
      </c>
      <c r="AS56" s="4"/>
      <c r="AT56" s="4"/>
      <c r="AU56" s="4"/>
      <c r="AV56" s="4"/>
    </row>
    <row r="57" spans="1:48" hidden="1">
      <c r="A57" s="4">
        <v>55</v>
      </c>
      <c r="B57" s="5">
        <v>44896</v>
      </c>
      <c r="C57" s="6">
        <v>44911</v>
      </c>
      <c r="D57" s="4" t="s">
        <v>84</v>
      </c>
      <c r="E57" s="4" t="s">
        <v>85</v>
      </c>
      <c r="F57" s="4" t="s">
        <v>186</v>
      </c>
      <c r="G57" s="4" t="s">
        <v>88</v>
      </c>
      <c r="H57" s="4" t="s">
        <v>89</v>
      </c>
      <c r="I57" s="4" t="s">
        <v>90</v>
      </c>
      <c r="J57" s="4" t="s">
        <v>57</v>
      </c>
      <c r="K57" s="4" t="s">
        <v>58</v>
      </c>
      <c r="L57" s="30" t="s">
        <v>49</v>
      </c>
      <c r="M57" s="7">
        <v>172466</v>
      </c>
      <c r="N57" s="4">
        <v>8623</v>
      </c>
      <c r="O57" s="4">
        <v>25</v>
      </c>
      <c r="P57" s="10">
        <v>0.21</v>
      </c>
      <c r="Q57" s="4"/>
      <c r="R57" s="4"/>
      <c r="S57" s="4"/>
      <c r="T57" s="4"/>
      <c r="U57" s="4"/>
      <c r="V57" s="4"/>
      <c r="W57" s="9"/>
      <c r="X57" s="4"/>
      <c r="Y57" s="4"/>
      <c r="Z57" s="4"/>
      <c r="AA57" s="4"/>
      <c r="AB57" s="4"/>
      <c r="AC57" s="8">
        <v>4.2500000000000003E-2</v>
      </c>
      <c r="AD57" s="49">
        <f t="shared" si="2"/>
        <v>7329.8050000000003</v>
      </c>
      <c r="AE57" s="10">
        <v>0.18</v>
      </c>
      <c r="AF57" s="49">
        <f t="shared" si="3"/>
        <v>6211.6991525423737</v>
      </c>
      <c r="AG57" s="4"/>
      <c r="AH57" s="4"/>
      <c r="AI57" s="8">
        <v>2.5000000000000001E-2</v>
      </c>
      <c r="AJ57" s="49">
        <f t="shared" si="16"/>
        <v>4311.6500000000005</v>
      </c>
      <c r="AK57" s="10">
        <v>0.05</v>
      </c>
      <c r="AL57" s="49">
        <f t="shared" si="5"/>
        <v>215.58250000000004</v>
      </c>
      <c r="AM57" s="49"/>
      <c r="AN57" s="49"/>
      <c r="AO57" s="49">
        <f t="shared" si="6"/>
        <v>4096.0675000000001</v>
      </c>
      <c r="AP57" s="49"/>
      <c r="AQ57" s="49">
        <f t="shared" si="7"/>
        <v>4096.0675000000001</v>
      </c>
      <c r="AR57" s="49">
        <f t="shared" si="1"/>
        <v>1900.0491525423731</v>
      </c>
      <c r="AS57" s="4"/>
      <c r="AT57" s="4"/>
      <c r="AU57" s="4"/>
      <c r="AV57" s="4"/>
    </row>
    <row r="58" spans="1:48" hidden="1">
      <c r="A58" s="4">
        <v>56</v>
      </c>
      <c r="B58" s="5">
        <v>44896</v>
      </c>
      <c r="C58" s="6">
        <v>44911</v>
      </c>
      <c r="D58" s="4" t="s">
        <v>173</v>
      </c>
      <c r="E58" s="4" t="s">
        <v>174</v>
      </c>
      <c r="F58" s="4" t="s">
        <v>187</v>
      </c>
      <c r="G58" s="4" t="s">
        <v>88</v>
      </c>
      <c r="H58" s="4" t="s">
        <v>89</v>
      </c>
      <c r="I58" s="4" t="s">
        <v>90</v>
      </c>
      <c r="J58" s="4" t="s">
        <v>68</v>
      </c>
      <c r="K58" s="4" t="s">
        <v>48</v>
      </c>
      <c r="L58" s="30" t="s">
        <v>49</v>
      </c>
      <c r="M58" s="7">
        <v>527112</v>
      </c>
      <c r="N58" s="4">
        <v>18401</v>
      </c>
      <c r="O58" s="4">
        <v>36</v>
      </c>
      <c r="P58" s="8">
        <v>0.155</v>
      </c>
      <c r="Q58" s="4">
        <v>4500</v>
      </c>
      <c r="R58" s="4">
        <v>2700</v>
      </c>
      <c r="S58" s="4"/>
      <c r="T58" s="4"/>
      <c r="U58" s="4"/>
      <c r="V58" s="4"/>
      <c r="W58" s="9"/>
      <c r="X58" s="4"/>
      <c r="Y58" s="4"/>
      <c r="Z58" s="4"/>
      <c r="AA58" s="4"/>
      <c r="AB58" s="4"/>
      <c r="AC58" s="8">
        <v>4.4999999999999998E-2</v>
      </c>
      <c r="AD58" s="49">
        <f t="shared" si="2"/>
        <v>23720.04</v>
      </c>
      <c r="AE58" s="10">
        <v>0.09</v>
      </c>
      <c r="AF58" s="49">
        <f t="shared" si="3"/>
        <v>21761.504587155963</v>
      </c>
      <c r="AG58" s="4"/>
      <c r="AH58" s="4"/>
      <c r="AI58" s="8">
        <v>3.2500000000000001E-2</v>
      </c>
      <c r="AJ58" s="49">
        <f t="shared" si="16"/>
        <v>17131.14</v>
      </c>
      <c r="AK58" s="10">
        <v>0.05</v>
      </c>
      <c r="AL58" s="49">
        <f t="shared" si="5"/>
        <v>856.55700000000002</v>
      </c>
      <c r="AM58" s="49"/>
      <c r="AN58" s="49"/>
      <c r="AO58" s="49">
        <f t="shared" si="6"/>
        <v>16274.582999999999</v>
      </c>
      <c r="AP58" s="49"/>
      <c r="AQ58" s="49">
        <f t="shared" si="7"/>
        <v>16274.582999999999</v>
      </c>
      <c r="AR58" s="49">
        <f t="shared" si="1"/>
        <v>4630.3645871559638</v>
      </c>
      <c r="AS58" s="4"/>
      <c r="AT58" s="4"/>
      <c r="AU58" s="4"/>
      <c r="AV58" s="4"/>
    </row>
    <row r="59" spans="1:48" hidden="1">
      <c r="A59" s="12">
        <v>57</v>
      </c>
      <c r="B59" s="5">
        <v>44896</v>
      </c>
      <c r="C59" s="6">
        <v>44912</v>
      </c>
      <c r="D59" s="13" t="s">
        <v>137</v>
      </c>
      <c r="E59" s="4" t="s">
        <v>138</v>
      </c>
      <c r="F59" s="4" t="s">
        <v>188</v>
      </c>
      <c r="G59" s="4" t="s">
        <v>45</v>
      </c>
      <c r="H59" s="4" t="s">
        <v>46</v>
      </c>
      <c r="I59" s="4" t="s">
        <v>62</v>
      </c>
      <c r="J59" s="4" t="s">
        <v>125</v>
      </c>
      <c r="K59" s="4" t="s">
        <v>58</v>
      </c>
      <c r="L59" s="30" t="s">
        <v>49</v>
      </c>
      <c r="M59" s="7">
        <v>684016</v>
      </c>
      <c r="N59" s="4">
        <v>16462</v>
      </c>
      <c r="O59" s="4">
        <v>59</v>
      </c>
      <c r="P59" s="8">
        <v>0.15010000000000001</v>
      </c>
      <c r="Q59" s="4">
        <v>5900</v>
      </c>
      <c r="R59" s="4">
        <v>3240</v>
      </c>
      <c r="S59" s="4"/>
      <c r="T59" s="4">
        <v>2624</v>
      </c>
      <c r="U59" s="4"/>
      <c r="V59" s="4"/>
      <c r="W59" s="9">
        <v>660687</v>
      </c>
      <c r="X59" s="4"/>
      <c r="Y59" s="4"/>
      <c r="Z59" s="4"/>
      <c r="AA59" s="4"/>
      <c r="AB59" s="4"/>
      <c r="AC59" s="8">
        <v>4.2500000000000003E-2</v>
      </c>
      <c r="AD59" s="49">
        <f t="shared" si="2"/>
        <v>29070.68</v>
      </c>
      <c r="AE59" s="10">
        <v>0.09</v>
      </c>
      <c r="AF59" s="49">
        <f t="shared" si="3"/>
        <v>26670.34862385321</v>
      </c>
      <c r="AG59" s="4"/>
      <c r="AH59" s="4"/>
      <c r="AI59" s="8">
        <v>0.03</v>
      </c>
      <c r="AJ59" s="49">
        <f>W59*AI59</f>
        <v>19820.61</v>
      </c>
      <c r="AK59" s="10">
        <v>0.05</v>
      </c>
      <c r="AL59" s="49">
        <f t="shared" si="5"/>
        <v>991.03050000000007</v>
      </c>
      <c r="AM59" s="49"/>
      <c r="AN59" s="49"/>
      <c r="AO59" s="49">
        <f t="shared" si="6"/>
        <v>18829.5795</v>
      </c>
      <c r="AP59" s="49"/>
      <c r="AQ59" s="49">
        <f t="shared" si="7"/>
        <v>18829.5795</v>
      </c>
      <c r="AR59" s="49">
        <f t="shared" si="1"/>
        <v>6849.738623853209</v>
      </c>
      <c r="AS59" s="4"/>
      <c r="AT59" s="4"/>
      <c r="AU59" s="4"/>
      <c r="AV59" s="4"/>
    </row>
    <row r="60" spans="1:48" hidden="1">
      <c r="A60" s="4">
        <v>58</v>
      </c>
      <c r="B60" s="5">
        <v>44896</v>
      </c>
      <c r="C60" s="6">
        <v>44912</v>
      </c>
      <c r="D60" s="4" t="s">
        <v>189</v>
      </c>
      <c r="E60" s="4" t="s">
        <v>190</v>
      </c>
      <c r="F60" s="4" t="s">
        <v>191</v>
      </c>
      <c r="G60" s="4" t="s">
        <v>45</v>
      </c>
      <c r="H60" s="4" t="s">
        <v>46</v>
      </c>
      <c r="I60" s="4" t="s">
        <v>67</v>
      </c>
      <c r="J60" s="4" t="s">
        <v>180</v>
      </c>
      <c r="K60" s="4" t="s">
        <v>76</v>
      </c>
      <c r="L60" s="30" t="s">
        <v>49</v>
      </c>
      <c r="M60" s="7">
        <v>498400</v>
      </c>
      <c r="N60" s="4">
        <v>12020</v>
      </c>
      <c r="O60" s="4">
        <v>57</v>
      </c>
      <c r="P60" s="10">
        <v>0.14000000000000001</v>
      </c>
      <c r="Q60" s="4">
        <v>4985</v>
      </c>
      <c r="R60" s="4">
        <v>1000</v>
      </c>
      <c r="S60" s="4">
        <v>590</v>
      </c>
      <c r="T60" s="4">
        <v>950</v>
      </c>
      <c r="U60" s="4"/>
      <c r="V60" s="4"/>
      <c r="W60" s="9"/>
      <c r="X60" s="4"/>
      <c r="Y60" s="4"/>
      <c r="Z60" s="4"/>
      <c r="AA60" s="4"/>
      <c r="AB60" s="4"/>
      <c r="AC60" s="10">
        <v>0</v>
      </c>
      <c r="AD60" s="49">
        <f t="shared" si="2"/>
        <v>0</v>
      </c>
      <c r="AE60" s="10">
        <v>0</v>
      </c>
      <c r="AF60" s="49">
        <f t="shared" si="3"/>
        <v>0</v>
      </c>
      <c r="AG60" s="4"/>
      <c r="AH60" s="4"/>
      <c r="AI60" s="10">
        <v>0</v>
      </c>
      <c r="AJ60" s="49">
        <f t="shared" si="16"/>
        <v>0</v>
      </c>
      <c r="AK60" s="10">
        <v>0.05</v>
      </c>
      <c r="AL60" s="49">
        <f t="shared" si="5"/>
        <v>0</v>
      </c>
      <c r="AM60" s="49"/>
      <c r="AN60" s="49"/>
      <c r="AO60" s="49">
        <f t="shared" si="6"/>
        <v>0</v>
      </c>
      <c r="AP60" s="49"/>
      <c r="AQ60" s="49">
        <f t="shared" si="7"/>
        <v>0</v>
      </c>
      <c r="AR60" s="49">
        <f t="shared" si="1"/>
        <v>0</v>
      </c>
      <c r="AS60" s="4"/>
      <c r="AT60" s="4"/>
      <c r="AU60" s="4"/>
      <c r="AV60" s="4"/>
    </row>
    <row r="61" spans="1:48" hidden="1">
      <c r="A61" s="4">
        <v>59</v>
      </c>
      <c r="B61" s="5">
        <v>44896</v>
      </c>
      <c r="C61" s="6">
        <v>44912</v>
      </c>
      <c r="D61" s="4" t="s">
        <v>53</v>
      </c>
      <c r="E61" s="4" t="s">
        <v>54</v>
      </c>
      <c r="F61" s="4" t="s">
        <v>192</v>
      </c>
      <c r="G61" s="4" t="s">
        <v>45</v>
      </c>
      <c r="H61" s="4" t="s">
        <v>46</v>
      </c>
      <c r="I61" s="4" t="s">
        <v>56</v>
      </c>
      <c r="J61" s="4" t="s">
        <v>57</v>
      </c>
      <c r="K61" s="4" t="s">
        <v>58</v>
      </c>
      <c r="L61" s="30" t="s">
        <v>49</v>
      </c>
      <c r="M61" s="7">
        <v>208099</v>
      </c>
      <c r="N61" s="4">
        <v>8872</v>
      </c>
      <c r="O61" s="4">
        <v>30</v>
      </c>
      <c r="P61" s="8">
        <v>0.2001</v>
      </c>
      <c r="Q61" s="4"/>
      <c r="R61" s="4"/>
      <c r="S61" s="4"/>
      <c r="T61" s="4"/>
      <c r="U61" s="4"/>
      <c r="V61" s="4"/>
      <c r="W61" s="9"/>
      <c r="X61" s="4"/>
      <c r="Y61" s="4"/>
      <c r="Z61" s="4"/>
      <c r="AA61" s="4"/>
      <c r="AB61" s="4"/>
      <c r="AC61" s="8">
        <v>4.2500000000000003E-2</v>
      </c>
      <c r="AD61" s="49">
        <f t="shared" si="2"/>
        <v>8844.2075000000004</v>
      </c>
      <c r="AE61" s="10">
        <v>0.18</v>
      </c>
      <c r="AF61" s="49">
        <f t="shared" si="3"/>
        <v>7495.0911016949158</v>
      </c>
      <c r="AG61" s="4"/>
      <c r="AH61" s="4"/>
      <c r="AI61" s="10">
        <v>0.02</v>
      </c>
      <c r="AJ61" s="49">
        <f t="shared" si="16"/>
        <v>4161.9800000000005</v>
      </c>
      <c r="AK61" s="10">
        <v>0.05</v>
      </c>
      <c r="AL61" s="49">
        <f t="shared" si="5"/>
        <v>208.09900000000005</v>
      </c>
      <c r="AM61" s="49"/>
      <c r="AN61" s="49"/>
      <c r="AO61" s="49">
        <f t="shared" si="6"/>
        <v>3953.8810000000003</v>
      </c>
      <c r="AP61" s="49"/>
      <c r="AQ61" s="49">
        <f t="shared" si="7"/>
        <v>3953.8810000000003</v>
      </c>
      <c r="AR61" s="49">
        <f t="shared" si="1"/>
        <v>3333.1111016949153</v>
      </c>
      <c r="AS61" s="4"/>
      <c r="AT61" s="4"/>
      <c r="AU61" s="4"/>
      <c r="AV61" s="4"/>
    </row>
    <row r="62" spans="1:48" hidden="1">
      <c r="A62" s="12">
        <v>60</v>
      </c>
      <c r="B62" s="5">
        <v>44896</v>
      </c>
      <c r="C62" s="6">
        <v>44912</v>
      </c>
      <c r="D62" s="4" t="s">
        <v>163</v>
      </c>
      <c r="E62" s="4" t="s">
        <v>164</v>
      </c>
      <c r="F62" s="4" t="s">
        <v>193</v>
      </c>
      <c r="G62" s="4" t="s">
        <v>88</v>
      </c>
      <c r="H62" s="4" t="s">
        <v>89</v>
      </c>
      <c r="I62" s="4" t="s">
        <v>167</v>
      </c>
      <c r="J62" s="4" t="s">
        <v>57</v>
      </c>
      <c r="K62" s="4" t="s">
        <v>58</v>
      </c>
      <c r="L62" s="30" t="s">
        <v>49</v>
      </c>
      <c r="M62" s="7">
        <v>322162</v>
      </c>
      <c r="N62" s="4">
        <v>9050</v>
      </c>
      <c r="O62" s="4">
        <v>48</v>
      </c>
      <c r="P62" s="8">
        <v>0.15509999999999999</v>
      </c>
      <c r="Q62" s="4"/>
      <c r="R62" s="4"/>
      <c r="S62" s="4"/>
      <c r="T62" s="4"/>
      <c r="U62" s="4"/>
      <c r="V62" s="4"/>
      <c r="W62" s="9"/>
      <c r="X62" s="4"/>
      <c r="Y62" s="4"/>
      <c r="Z62" s="4"/>
      <c r="AA62" s="4"/>
      <c r="AB62" s="4"/>
      <c r="AC62" s="8">
        <v>4.2500000000000003E-2</v>
      </c>
      <c r="AD62" s="49">
        <f t="shared" si="2"/>
        <v>13691.885</v>
      </c>
      <c r="AE62" s="10">
        <v>0.18</v>
      </c>
      <c r="AF62" s="49">
        <f t="shared" si="3"/>
        <v>11603.292372881357</v>
      </c>
      <c r="AG62" s="4"/>
      <c r="AH62" s="4"/>
      <c r="AI62" s="10">
        <v>0.02</v>
      </c>
      <c r="AJ62" s="49">
        <f>M62*AI62</f>
        <v>6443.24</v>
      </c>
      <c r="AK62" s="10">
        <v>0.05</v>
      </c>
      <c r="AL62" s="49">
        <f t="shared" si="5"/>
        <v>322.16200000000003</v>
      </c>
      <c r="AM62" s="49"/>
      <c r="AN62" s="49"/>
      <c r="AO62" s="49">
        <f t="shared" si="6"/>
        <v>6121.0779999999995</v>
      </c>
      <c r="AP62" s="49"/>
      <c r="AQ62" s="49">
        <f t="shared" si="7"/>
        <v>6121.0779999999995</v>
      </c>
      <c r="AR62" s="49">
        <f t="shared" si="1"/>
        <v>5160.0523728813569</v>
      </c>
      <c r="AS62" s="4"/>
      <c r="AT62" s="4"/>
      <c r="AU62" s="4"/>
      <c r="AV62" s="4"/>
    </row>
    <row r="63" spans="1:48" hidden="1">
      <c r="A63" s="4">
        <v>61</v>
      </c>
      <c r="B63" s="5">
        <v>44896</v>
      </c>
      <c r="C63" s="6">
        <v>44914</v>
      </c>
      <c r="D63" s="4" t="s">
        <v>42</v>
      </c>
      <c r="E63" s="4" t="s">
        <v>43</v>
      </c>
      <c r="F63" s="39" t="s">
        <v>194</v>
      </c>
      <c r="G63" s="4" t="s">
        <v>45</v>
      </c>
      <c r="H63" s="4" t="s">
        <v>46</v>
      </c>
      <c r="I63" s="4" t="s">
        <v>46</v>
      </c>
      <c r="J63" s="4" t="s">
        <v>47</v>
      </c>
      <c r="K63" s="4" t="s">
        <v>76</v>
      </c>
      <c r="L63" s="30" t="s">
        <v>49</v>
      </c>
      <c r="M63" s="7">
        <v>1058000</v>
      </c>
      <c r="N63" s="4">
        <v>25454</v>
      </c>
      <c r="O63" s="4">
        <v>60</v>
      </c>
      <c r="P63" s="8">
        <v>0.15509999999999999</v>
      </c>
      <c r="Q63" s="4">
        <v>11800</v>
      </c>
      <c r="R63" s="4">
        <v>3625</v>
      </c>
      <c r="S63" s="4">
        <v>1179</v>
      </c>
      <c r="T63" s="4">
        <v>1179</v>
      </c>
      <c r="U63" s="4"/>
      <c r="V63" s="4"/>
      <c r="W63" s="9"/>
      <c r="X63" s="4"/>
      <c r="Y63" s="4"/>
      <c r="Z63" s="4"/>
      <c r="AA63" s="4"/>
      <c r="AB63" s="4"/>
      <c r="AC63" s="8">
        <v>4.7500000000000001E-2</v>
      </c>
      <c r="AD63" s="49">
        <f t="shared" si="2"/>
        <v>50255</v>
      </c>
      <c r="AE63" s="10">
        <v>0.09</v>
      </c>
      <c r="AF63" s="49">
        <f t="shared" si="3"/>
        <v>46105.504587155963</v>
      </c>
      <c r="AG63" s="4"/>
      <c r="AH63" s="4"/>
      <c r="AI63" s="8">
        <v>3.6999999999999998E-2</v>
      </c>
      <c r="AJ63" s="49">
        <f t="shared" ref="AJ63:AJ65" si="17">M63*AI63</f>
        <v>39146</v>
      </c>
      <c r="AK63" s="10">
        <v>0.05</v>
      </c>
      <c r="AL63" s="49">
        <f t="shared" si="5"/>
        <v>1957.3000000000002</v>
      </c>
      <c r="AM63" s="49">
        <f>AJ63*18%</f>
        <v>7046.28</v>
      </c>
      <c r="AN63" s="49"/>
      <c r="AO63" s="49">
        <f t="shared" si="6"/>
        <v>44234.979999999996</v>
      </c>
      <c r="AP63" s="49"/>
      <c r="AQ63" s="49">
        <f t="shared" si="7"/>
        <v>44234.979999999996</v>
      </c>
      <c r="AR63" s="49">
        <f t="shared" si="1"/>
        <v>6959.5045871559632</v>
      </c>
      <c r="AS63" s="4"/>
      <c r="AT63" s="4"/>
      <c r="AU63" s="4"/>
      <c r="AV63" s="4"/>
    </row>
    <row r="64" spans="1:48" hidden="1">
      <c r="A64" s="4">
        <v>62</v>
      </c>
      <c r="B64" s="5">
        <v>44896</v>
      </c>
      <c r="C64" s="6">
        <v>44914</v>
      </c>
      <c r="D64" s="4" t="s">
        <v>112</v>
      </c>
      <c r="E64" s="4" t="s">
        <v>113</v>
      </c>
      <c r="F64" s="4" t="s">
        <v>195</v>
      </c>
      <c r="G64" s="4" t="s">
        <v>45</v>
      </c>
      <c r="H64" s="4" t="s">
        <v>46</v>
      </c>
      <c r="I64" s="4" t="s">
        <v>67</v>
      </c>
      <c r="J64" s="4" t="s">
        <v>180</v>
      </c>
      <c r="K64" s="4" t="s">
        <v>48</v>
      </c>
      <c r="L64" s="30" t="s">
        <v>49</v>
      </c>
      <c r="M64" s="7">
        <v>1155000</v>
      </c>
      <c r="N64" s="4">
        <v>27751</v>
      </c>
      <c r="O64" s="4">
        <v>60</v>
      </c>
      <c r="P64" s="8">
        <v>0.1575</v>
      </c>
      <c r="Q64" s="4">
        <v>11550</v>
      </c>
      <c r="R64" s="4">
        <v>4000</v>
      </c>
      <c r="S64" s="4">
        <v>590</v>
      </c>
      <c r="T64" s="4">
        <v>950</v>
      </c>
      <c r="U64" s="4"/>
      <c r="V64" s="4"/>
      <c r="W64" s="9"/>
      <c r="X64" s="4"/>
      <c r="Y64" s="4"/>
      <c r="Z64" s="4"/>
      <c r="AA64" s="4"/>
      <c r="AB64" s="4"/>
      <c r="AC64" s="8">
        <v>4.4999999999999998E-2</v>
      </c>
      <c r="AD64" s="49">
        <f t="shared" si="2"/>
        <v>51975</v>
      </c>
      <c r="AE64" s="10">
        <v>0</v>
      </c>
      <c r="AF64" s="49">
        <f t="shared" si="3"/>
        <v>51975</v>
      </c>
      <c r="AG64" s="4"/>
      <c r="AH64" s="4"/>
      <c r="AI64" s="10">
        <v>0.04</v>
      </c>
      <c r="AJ64" s="49">
        <f t="shared" si="17"/>
        <v>46200</v>
      </c>
      <c r="AK64" s="10">
        <v>0.05</v>
      </c>
      <c r="AL64" s="49">
        <f t="shared" si="5"/>
        <v>2310</v>
      </c>
      <c r="AM64" s="49"/>
      <c r="AN64" s="49"/>
      <c r="AO64" s="49">
        <f t="shared" si="6"/>
        <v>43890</v>
      </c>
      <c r="AP64" s="49"/>
      <c r="AQ64" s="49">
        <f t="shared" si="7"/>
        <v>43890</v>
      </c>
      <c r="AR64" s="49">
        <f t="shared" si="1"/>
        <v>5775</v>
      </c>
      <c r="AS64" s="4"/>
      <c r="AT64" s="4"/>
      <c r="AU64" s="4"/>
      <c r="AV64" s="4"/>
    </row>
    <row r="65" spans="1:48" hidden="1">
      <c r="A65" s="12">
        <v>63</v>
      </c>
      <c r="B65" s="5">
        <v>44896</v>
      </c>
      <c r="C65" s="6">
        <v>44914</v>
      </c>
      <c r="D65" s="4" t="s">
        <v>42</v>
      </c>
      <c r="E65" s="4" t="s">
        <v>43</v>
      </c>
      <c r="F65" s="39" t="s">
        <v>196</v>
      </c>
      <c r="G65" s="4" t="s">
        <v>45</v>
      </c>
      <c r="H65" s="4" t="s">
        <v>46</v>
      </c>
      <c r="I65" s="4" t="s">
        <v>46</v>
      </c>
      <c r="J65" s="4" t="s">
        <v>47</v>
      </c>
      <c r="K65" s="4" t="s">
        <v>48</v>
      </c>
      <c r="L65" s="30" t="s">
        <v>49</v>
      </c>
      <c r="M65" s="7">
        <v>899182</v>
      </c>
      <c r="N65" s="4">
        <v>21633</v>
      </c>
      <c r="O65" s="4">
        <v>60</v>
      </c>
      <c r="P65" s="8">
        <v>0.15509999999999999</v>
      </c>
      <c r="Q65" s="4">
        <v>10611</v>
      </c>
      <c r="R65" s="4">
        <v>3125</v>
      </c>
      <c r="S65" s="4">
        <v>1180</v>
      </c>
      <c r="T65" s="4">
        <v>1179</v>
      </c>
      <c r="U65" s="4"/>
      <c r="V65" s="4"/>
      <c r="W65" s="9">
        <v>875200</v>
      </c>
      <c r="X65" s="4"/>
      <c r="Y65" s="4"/>
      <c r="Z65" s="4"/>
      <c r="AA65" s="4"/>
      <c r="AB65" s="4"/>
      <c r="AC65" s="8">
        <v>4.7500000000000001E-2</v>
      </c>
      <c r="AD65" s="49">
        <f t="shared" si="2"/>
        <v>42711.145000000004</v>
      </c>
      <c r="AE65" s="10">
        <v>0.09</v>
      </c>
      <c r="AF65" s="49">
        <f t="shared" si="3"/>
        <v>39184.536697247706</v>
      </c>
      <c r="AG65" s="4"/>
      <c r="AH65" s="4"/>
      <c r="AI65" s="8">
        <v>3.6999999999999998E-2</v>
      </c>
      <c r="AJ65" s="49">
        <f t="shared" si="17"/>
        <v>33269.733999999997</v>
      </c>
      <c r="AK65" s="10">
        <v>0.05</v>
      </c>
      <c r="AL65" s="49">
        <f t="shared" si="5"/>
        <v>1663.4866999999999</v>
      </c>
      <c r="AM65" s="49">
        <f>AJ65*18%</f>
        <v>5988.5521199999994</v>
      </c>
      <c r="AN65" s="49"/>
      <c r="AO65" s="49">
        <f t="shared" si="6"/>
        <v>37594.799419999996</v>
      </c>
      <c r="AP65" s="49"/>
      <c r="AQ65" s="49">
        <f t="shared" si="7"/>
        <v>37594.799419999996</v>
      </c>
      <c r="AR65" s="49">
        <f t="shared" si="1"/>
        <v>5914.8026972477091</v>
      </c>
      <c r="AS65" s="4"/>
      <c r="AT65" s="4"/>
      <c r="AU65" s="4"/>
      <c r="AV65" s="4"/>
    </row>
    <row r="66" spans="1:48" hidden="1">
      <c r="A66" s="4">
        <v>64</v>
      </c>
      <c r="B66" s="5">
        <v>44896</v>
      </c>
      <c r="C66" s="6">
        <v>44914</v>
      </c>
      <c r="D66" s="4" t="s">
        <v>197</v>
      </c>
      <c r="E66" s="4" t="s">
        <v>198</v>
      </c>
      <c r="F66" s="4" t="s">
        <v>199</v>
      </c>
      <c r="G66" s="4" t="s">
        <v>88</v>
      </c>
      <c r="H66" s="4" t="s">
        <v>89</v>
      </c>
      <c r="I66" s="4" t="s">
        <v>90</v>
      </c>
      <c r="J66" s="4" t="s">
        <v>57</v>
      </c>
      <c r="K66" s="4" t="s">
        <v>107</v>
      </c>
      <c r="L66" s="30" t="s">
        <v>49</v>
      </c>
      <c r="M66" s="7">
        <v>1182800</v>
      </c>
      <c r="N66" s="4">
        <v>27836</v>
      </c>
      <c r="O66" s="4">
        <v>60</v>
      </c>
      <c r="P66" s="8">
        <v>0.14510000000000001</v>
      </c>
      <c r="Q66" s="4">
        <v>12000</v>
      </c>
      <c r="R66" s="4">
        <v>5000</v>
      </c>
      <c r="S66" s="4"/>
      <c r="T66" s="4">
        <v>1500</v>
      </c>
      <c r="U66" s="4"/>
      <c r="V66" s="4"/>
      <c r="W66" s="9"/>
      <c r="X66" s="4"/>
      <c r="Y66" s="4"/>
      <c r="Z66" s="4"/>
      <c r="AA66" s="4"/>
      <c r="AB66" s="4"/>
      <c r="AC66" s="8">
        <v>4.2500000000000003E-2</v>
      </c>
      <c r="AD66" s="49">
        <f t="shared" si="2"/>
        <v>50269</v>
      </c>
      <c r="AE66" s="10">
        <v>0.18</v>
      </c>
      <c r="AF66" s="49">
        <f t="shared" si="3"/>
        <v>42600.847457627118</v>
      </c>
      <c r="AG66" s="4"/>
      <c r="AH66" s="4"/>
      <c r="AI66" s="10">
        <v>0.02</v>
      </c>
      <c r="AJ66" s="49">
        <f>M66*AI66</f>
        <v>23656</v>
      </c>
      <c r="AK66" s="10">
        <v>0.05</v>
      </c>
      <c r="AL66" s="49">
        <f t="shared" si="5"/>
        <v>1182.8</v>
      </c>
      <c r="AM66" s="49"/>
      <c r="AN66" s="49"/>
      <c r="AO66" s="49">
        <f t="shared" si="6"/>
        <v>22473.200000000001</v>
      </c>
      <c r="AP66" s="49"/>
      <c r="AQ66" s="49">
        <f t="shared" si="7"/>
        <v>22473.200000000001</v>
      </c>
      <c r="AR66" s="49">
        <f t="shared" si="1"/>
        <v>18944.847457627118</v>
      </c>
      <c r="AS66" s="4"/>
      <c r="AT66" s="4"/>
      <c r="AU66" s="4"/>
      <c r="AV66" s="4"/>
    </row>
    <row r="67" spans="1:48" hidden="1">
      <c r="A67" s="4">
        <v>65</v>
      </c>
      <c r="B67" s="5">
        <v>44896</v>
      </c>
      <c r="C67" s="6">
        <v>44914</v>
      </c>
      <c r="D67" s="4" t="s">
        <v>42</v>
      </c>
      <c r="E67" s="4" t="s">
        <v>43</v>
      </c>
      <c r="F67" s="39" t="s">
        <v>200</v>
      </c>
      <c r="G67" s="4" t="s">
        <v>45</v>
      </c>
      <c r="H67" s="4" t="s">
        <v>46</v>
      </c>
      <c r="I67" s="4" t="s">
        <v>46</v>
      </c>
      <c r="J67" s="4" t="s">
        <v>47</v>
      </c>
      <c r="K67" s="4" t="s">
        <v>48</v>
      </c>
      <c r="L67" s="30" t="s">
        <v>49</v>
      </c>
      <c r="M67" s="7">
        <v>824000</v>
      </c>
      <c r="N67" s="4">
        <v>19824</v>
      </c>
      <c r="O67" s="4">
        <v>60</v>
      </c>
      <c r="P67" s="8">
        <v>0.15509999999999999</v>
      </c>
      <c r="Q67" s="4">
        <v>9892</v>
      </c>
      <c r="R67" s="4">
        <v>3125</v>
      </c>
      <c r="S67" s="4">
        <v>885</v>
      </c>
      <c r="T67" s="4">
        <v>1179</v>
      </c>
      <c r="U67" s="4"/>
      <c r="V67" s="4"/>
      <c r="W67" s="9">
        <v>809587</v>
      </c>
      <c r="X67" s="4"/>
      <c r="Y67" s="4"/>
      <c r="Z67" s="4"/>
      <c r="AA67" s="4"/>
      <c r="AB67" s="4"/>
      <c r="AC67" s="8">
        <v>4.7500000000000001E-2</v>
      </c>
      <c r="AD67" s="49">
        <f t="shared" si="2"/>
        <v>39140</v>
      </c>
      <c r="AE67" s="10">
        <v>0.09</v>
      </c>
      <c r="AF67" s="49">
        <f t="shared" si="3"/>
        <v>35908.256880733941</v>
      </c>
      <c r="AG67" s="4"/>
      <c r="AH67" s="4"/>
      <c r="AI67" s="8">
        <v>3.6999999999999998E-2</v>
      </c>
      <c r="AJ67" s="49">
        <f t="shared" ref="AJ67:AJ73" si="18">M67*AI67</f>
        <v>30488</v>
      </c>
      <c r="AK67" s="10">
        <v>0.05</v>
      </c>
      <c r="AL67" s="49">
        <f t="shared" si="5"/>
        <v>1524.4</v>
      </c>
      <c r="AM67" s="49">
        <f>AJ67*18%</f>
        <v>5487.84</v>
      </c>
      <c r="AN67" s="49"/>
      <c r="AO67" s="49">
        <f t="shared" si="6"/>
        <v>34451.440000000002</v>
      </c>
      <c r="AP67" s="49"/>
      <c r="AQ67" s="49">
        <f t="shared" si="7"/>
        <v>34451.440000000002</v>
      </c>
      <c r="AR67" s="49">
        <f t="shared" ref="AR67:AR130" si="19">AF67-AJ67</f>
        <v>5420.2568807339412</v>
      </c>
      <c r="AS67" s="4"/>
      <c r="AT67" s="4"/>
      <c r="AU67" s="4"/>
      <c r="AV67" s="4"/>
    </row>
    <row r="68" spans="1:48" hidden="1">
      <c r="A68" s="12">
        <v>66</v>
      </c>
      <c r="B68" s="5">
        <v>44896</v>
      </c>
      <c r="C68" s="6">
        <v>44914</v>
      </c>
      <c r="D68" s="12" t="s">
        <v>100</v>
      </c>
      <c r="E68" s="12" t="s">
        <v>101</v>
      </c>
      <c r="F68" s="4" t="s">
        <v>201</v>
      </c>
      <c r="G68" s="4" t="s">
        <v>45</v>
      </c>
      <c r="H68" s="4" t="s">
        <v>46</v>
      </c>
      <c r="I68" s="4" t="s">
        <v>56</v>
      </c>
      <c r="J68" s="4" t="s">
        <v>68</v>
      </c>
      <c r="K68" s="4" t="s">
        <v>107</v>
      </c>
      <c r="L68" s="30" t="s">
        <v>49</v>
      </c>
      <c r="M68" s="7">
        <v>261893</v>
      </c>
      <c r="N68" s="4">
        <v>9114</v>
      </c>
      <c r="O68" s="4">
        <v>36</v>
      </c>
      <c r="P68" s="8">
        <v>0.15509999999999999</v>
      </c>
      <c r="Q68" s="4">
        <v>2500</v>
      </c>
      <c r="R68" s="4">
        <v>1100</v>
      </c>
      <c r="S68" s="4">
        <v>885</v>
      </c>
      <c r="T68" s="4"/>
      <c r="U68" s="4"/>
      <c r="V68" s="4"/>
      <c r="W68" s="9"/>
      <c r="X68" s="4"/>
      <c r="Y68" s="4"/>
      <c r="Z68" s="4"/>
      <c r="AA68" s="4"/>
      <c r="AB68" s="4"/>
      <c r="AC68" s="8">
        <v>4.4999999999999998E-2</v>
      </c>
      <c r="AD68" s="49">
        <f t="shared" ref="AD68:AD113" si="20">AC68*M68</f>
        <v>11785.184999999999</v>
      </c>
      <c r="AE68" s="10">
        <v>0.09</v>
      </c>
      <c r="AF68" s="49">
        <f t="shared" ref="AF68:AF113" si="21">AD68/(1+AE68)</f>
        <v>10812.096330275228</v>
      </c>
      <c r="AG68" s="4"/>
      <c r="AH68" s="4"/>
      <c r="AI68" s="10">
        <v>0.03</v>
      </c>
      <c r="AJ68" s="49">
        <f t="shared" si="18"/>
        <v>7856.79</v>
      </c>
      <c r="AK68" s="10">
        <v>0.05</v>
      </c>
      <c r="AL68" s="49">
        <f t="shared" ref="AL68:AL131" si="22">AJ68*5%</f>
        <v>392.83950000000004</v>
      </c>
      <c r="AM68" s="49"/>
      <c r="AN68" s="49"/>
      <c r="AO68" s="49">
        <f t="shared" ref="AO68:AO131" si="23">AJ68-AL68+AM68</f>
        <v>7463.9504999999999</v>
      </c>
      <c r="AP68" s="49"/>
      <c r="AQ68" s="49">
        <f t="shared" ref="AQ68:AQ131" si="24">AO68-AP68</f>
        <v>7463.9504999999999</v>
      </c>
      <c r="AR68" s="49">
        <f t="shared" si="19"/>
        <v>2955.306330275228</v>
      </c>
      <c r="AS68" s="4"/>
      <c r="AT68" s="4"/>
      <c r="AU68" s="4" t="s">
        <v>111</v>
      </c>
      <c r="AV68" s="10">
        <v>0</v>
      </c>
    </row>
    <row r="69" spans="1:48" s="86" customFormat="1" hidden="1">
      <c r="A69" s="71">
        <v>67</v>
      </c>
      <c r="B69" s="81">
        <v>44896</v>
      </c>
      <c r="C69" s="82">
        <v>44914</v>
      </c>
      <c r="D69" s="71" t="s">
        <v>128</v>
      </c>
      <c r="E69" s="71" t="s">
        <v>129</v>
      </c>
      <c r="F69" s="71" t="s">
        <v>202</v>
      </c>
      <c r="G69" s="4" t="s">
        <v>45</v>
      </c>
      <c r="H69" s="71" t="s">
        <v>46</v>
      </c>
      <c r="I69" s="71" t="s">
        <v>46</v>
      </c>
      <c r="J69" s="71" t="s">
        <v>68</v>
      </c>
      <c r="K69" s="71" t="s">
        <v>48</v>
      </c>
      <c r="L69" s="30" t="s">
        <v>49</v>
      </c>
      <c r="M69" s="83">
        <v>1007682</v>
      </c>
      <c r="N69" s="4">
        <v>23712</v>
      </c>
      <c r="O69" s="71">
        <v>60</v>
      </c>
      <c r="P69" s="58">
        <v>0.14510000000000001</v>
      </c>
      <c r="Q69" s="71">
        <v>7000</v>
      </c>
      <c r="R69" s="71">
        <v>5600</v>
      </c>
      <c r="S69" s="71">
        <v>885</v>
      </c>
      <c r="T69" s="4"/>
      <c r="U69" s="4"/>
      <c r="V69" s="4"/>
      <c r="W69" s="9"/>
      <c r="X69" s="4"/>
      <c r="Y69" s="4"/>
      <c r="Z69" s="4"/>
      <c r="AA69" s="4"/>
      <c r="AB69" s="4"/>
      <c r="AC69" s="58">
        <v>0.04</v>
      </c>
      <c r="AD69" s="84">
        <f t="shared" si="20"/>
        <v>40307.279999999999</v>
      </c>
      <c r="AE69" s="85">
        <v>0.09</v>
      </c>
      <c r="AF69" s="84">
        <f t="shared" si="21"/>
        <v>36979.15596330275</v>
      </c>
      <c r="AG69" s="71"/>
      <c r="AH69" s="71"/>
      <c r="AI69" s="56">
        <v>2.75E-2</v>
      </c>
      <c r="AJ69" s="49">
        <f t="shared" si="18"/>
        <v>27711.255000000001</v>
      </c>
      <c r="AK69" s="10">
        <v>0.05</v>
      </c>
      <c r="AL69" s="49">
        <f t="shared" si="22"/>
        <v>1385.5627500000001</v>
      </c>
      <c r="AM69" s="49"/>
      <c r="AN69" s="49"/>
      <c r="AO69" s="49">
        <f t="shared" si="23"/>
        <v>26325.69225</v>
      </c>
      <c r="AP69" s="49"/>
      <c r="AQ69" s="49">
        <f t="shared" si="24"/>
        <v>26325.69225</v>
      </c>
      <c r="AR69" s="49">
        <f t="shared" si="19"/>
        <v>9267.900963302749</v>
      </c>
      <c r="AS69" s="71"/>
      <c r="AT69" s="71"/>
      <c r="AU69" s="71" t="s">
        <v>111</v>
      </c>
      <c r="AV69" s="85">
        <v>0</v>
      </c>
    </row>
    <row r="70" spans="1:48" s="59" customFormat="1" hidden="1">
      <c r="A70" s="12">
        <v>68</v>
      </c>
      <c r="B70" s="53">
        <v>44896</v>
      </c>
      <c r="C70" s="54">
        <v>44914</v>
      </c>
      <c r="D70" s="12" t="s">
        <v>64</v>
      </c>
      <c r="E70" s="12" t="s">
        <v>65</v>
      </c>
      <c r="F70" s="12" t="s">
        <v>203</v>
      </c>
      <c r="G70" s="4" t="s">
        <v>45</v>
      </c>
      <c r="H70" s="12" t="s">
        <v>46</v>
      </c>
      <c r="I70" s="12" t="s">
        <v>67</v>
      </c>
      <c r="J70" s="12" t="s">
        <v>68</v>
      </c>
      <c r="K70" s="12" t="s">
        <v>107</v>
      </c>
      <c r="L70" s="30" t="s">
        <v>49</v>
      </c>
      <c r="M70" s="55">
        <v>280058</v>
      </c>
      <c r="N70" s="4">
        <v>9780</v>
      </c>
      <c r="O70" s="12">
        <v>36</v>
      </c>
      <c r="P70" s="56">
        <v>0.14510000000000001</v>
      </c>
      <c r="Q70" s="12">
        <v>2700</v>
      </c>
      <c r="R70" s="12">
        <v>1100</v>
      </c>
      <c r="S70" s="12">
        <v>885</v>
      </c>
      <c r="T70" s="4"/>
      <c r="U70" s="4"/>
      <c r="V70" s="4"/>
      <c r="W70" s="9"/>
      <c r="X70" s="4"/>
      <c r="Y70" s="4"/>
      <c r="Z70" s="4"/>
      <c r="AA70" s="4"/>
      <c r="AB70" s="4"/>
      <c r="AC70" s="58">
        <v>0.04</v>
      </c>
      <c r="AD70" s="70">
        <f t="shared" si="20"/>
        <v>11202.32</v>
      </c>
      <c r="AE70" s="60">
        <v>0.09</v>
      </c>
      <c r="AF70" s="70">
        <f t="shared" si="21"/>
        <v>10277.357798165136</v>
      </c>
      <c r="AG70" s="12"/>
      <c r="AH70" s="12"/>
      <c r="AI70" s="56">
        <v>2.5000000000000001E-2</v>
      </c>
      <c r="AJ70" s="49">
        <f t="shared" si="18"/>
        <v>7001.4500000000007</v>
      </c>
      <c r="AK70" s="10">
        <v>0.05</v>
      </c>
      <c r="AL70" s="49">
        <f t="shared" si="22"/>
        <v>350.07250000000005</v>
      </c>
      <c r="AM70" s="49"/>
      <c r="AN70" s="49"/>
      <c r="AO70" s="49">
        <f t="shared" si="23"/>
        <v>6651.3775000000005</v>
      </c>
      <c r="AP70" s="49"/>
      <c r="AQ70" s="49">
        <f t="shared" si="24"/>
        <v>6651.3775000000005</v>
      </c>
      <c r="AR70" s="49">
        <f t="shared" si="19"/>
        <v>3275.9077981651353</v>
      </c>
      <c r="AS70" s="12"/>
      <c r="AT70" s="12"/>
      <c r="AU70" s="12" t="s">
        <v>152</v>
      </c>
      <c r="AV70" s="12">
        <v>1401</v>
      </c>
    </row>
    <row r="71" spans="1:48" hidden="1">
      <c r="A71" s="12">
        <v>69</v>
      </c>
      <c r="B71" s="5">
        <v>44896</v>
      </c>
      <c r="C71" s="6">
        <v>44914</v>
      </c>
      <c r="D71" s="4" t="s">
        <v>42</v>
      </c>
      <c r="E71" s="4" t="s">
        <v>43</v>
      </c>
      <c r="F71" s="39" t="s">
        <v>204</v>
      </c>
      <c r="G71" s="4" t="s">
        <v>45</v>
      </c>
      <c r="H71" s="4" t="s">
        <v>46</v>
      </c>
      <c r="I71" s="4" t="s">
        <v>46</v>
      </c>
      <c r="J71" s="4" t="s">
        <v>47</v>
      </c>
      <c r="K71" s="4" t="s">
        <v>48</v>
      </c>
      <c r="L71" s="30" t="s">
        <v>49</v>
      </c>
      <c r="M71" s="15">
        <v>505300</v>
      </c>
      <c r="N71" s="4">
        <v>14914</v>
      </c>
      <c r="O71" s="4">
        <v>48</v>
      </c>
      <c r="P71" s="8">
        <v>0.15509999999999999</v>
      </c>
      <c r="Q71" s="4">
        <v>5963</v>
      </c>
      <c r="R71" s="4">
        <v>2125</v>
      </c>
      <c r="S71" s="4">
        <v>885</v>
      </c>
      <c r="T71" s="4">
        <v>1179</v>
      </c>
      <c r="U71" s="4"/>
      <c r="V71" s="4"/>
      <c r="W71" s="9"/>
      <c r="X71" s="4"/>
      <c r="Y71" s="4"/>
      <c r="Z71" s="4"/>
      <c r="AA71" s="4"/>
      <c r="AB71" s="4"/>
      <c r="AC71" s="8">
        <v>4.7500000000000001E-2</v>
      </c>
      <c r="AD71" s="49">
        <f t="shared" si="20"/>
        <v>24001.75</v>
      </c>
      <c r="AE71" s="10">
        <v>0.09</v>
      </c>
      <c r="AF71" s="49">
        <f t="shared" si="21"/>
        <v>22019.954128440364</v>
      </c>
      <c r="AG71" s="4"/>
      <c r="AH71" s="4"/>
      <c r="AI71" s="8">
        <v>3.6999999999999998E-2</v>
      </c>
      <c r="AJ71" s="49">
        <f t="shared" si="18"/>
        <v>18696.099999999999</v>
      </c>
      <c r="AK71" s="10">
        <v>0.05</v>
      </c>
      <c r="AL71" s="49">
        <f t="shared" si="22"/>
        <v>934.80499999999995</v>
      </c>
      <c r="AM71" s="49">
        <f>AJ71*18%</f>
        <v>3365.2979999999998</v>
      </c>
      <c r="AN71" s="49"/>
      <c r="AO71" s="49">
        <f t="shared" si="23"/>
        <v>21126.592999999997</v>
      </c>
      <c r="AP71" s="49"/>
      <c r="AQ71" s="49">
        <f t="shared" si="24"/>
        <v>21126.592999999997</v>
      </c>
      <c r="AR71" s="49">
        <f t="shared" si="19"/>
        <v>3323.8541284403655</v>
      </c>
      <c r="AS71" s="4"/>
      <c r="AT71" s="4"/>
      <c r="AU71" s="4"/>
      <c r="AV71" s="4"/>
    </row>
    <row r="72" spans="1:48" hidden="1">
      <c r="A72" s="4">
        <v>70</v>
      </c>
      <c r="B72" s="5">
        <v>44896</v>
      </c>
      <c r="C72" s="6">
        <v>44915</v>
      </c>
      <c r="D72" s="4" t="s">
        <v>205</v>
      </c>
      <c r="E72" s="4" t="s">
        <v>206</v>
      </c>
      <c r="F72" s="4" t="s">
        <v>207</v>
      </c>
      <c r="G72" s="4" t="s">
        <v>45</v>
      </c>
      <c r="H72" s="4" t="s">
        <v>46</v>
      </c>
      <c r="I72" s="4" t="s">
        <v>67</v>
      </c>
      <c r="J72" s="4" t="s">
        <v>57</v>
      </c>
      <c r="K72" s="4" t="s">
        <v>58</v>
      </c>
      <c r="L72" s="30" t="s">
        <v>49</v>
      </c>
      <c r="M72" s="7">
        <v>308810</v>
      </c>
      <c r="N72" s="4">
        <v>9235</v>
      </c>
      <c r="O72" s="4">
        <v>48</v>
      </c>
      <c r="P72" s="8">
        <v>0.19009999999999999</v>
      </c>
      <c r="Q72" s="4"/>
      <c r="R72" s="4"/>
      <c r="S72" s="4"/>
      <c r="T72" s="4"/>
      <c r="U72" s="4"/>
      <c r="V72" s="4"/>
      <c r="W72" s="9"/>
      <c r="X72" s="4"/>
      <c r="Y72" s="4"/>
      <c r="Z72" s="4"/>
      <c r="AA72" s="4"/>
      <c r="AB72" s="4"/>
      <c r="AC72" s="8">
        <v>4.2500000000000003E-2</v>
      </c>
      <c r="AD72" s="49">
        <f t="shared" si="20"/>
        <v>13124.425000000001</v>
      </c>
      <c r="AE72" s="10">
        <v>0.18</v>
      </c>
      <c r="AF72" s="49">
        <f t="shared" si="21"/>
        <v>11122.394067796611</v>
      </c>
      <c r="AG72" s="4"/>
      <c r="AH72" s="4"/>
      <c r="AI72" s="10">
        <v>0.02</v>
      </c>
      <c r="AJ72" s="49">
        <f t="shared" si="18"/>
        <v>6176.2</v>
      </c>
      <c r="AK72" s="10">
        <v>0.05</v>
      </c>
      <c r="AL72" s="49">
        <f t="shared" si="22"/>
        <v>308.81</v>
      </c>
      <c r="AM72" s="49"/>
      <c r="AN72" s="49"/>
      <c r="AO72" s="49">
        <f t="shared" si="23"/>
        <v>5867.3899999999994</v>
      </c>
      <c r="AP72" s="49"/>
      <c r="AQ72" s="49">
        <f t="shared" si="24"/>
        <v>5867.3899999999994</v>
      </c>
      <c r="AR72" s="49">
        <f t="shared" si="19"/>
        <v>4946.1940677966113</v>
      </c>
      <c r="AS72" s="4"/>
      <c r="AT72" s="4"/>
      <c r="AU72" s="4"/>
      <c r="AV72" s="4"/>
    </row>
    <row r="73" spans="1:48" hidden="1">
      <c r="A73" s="4">
        <v>71</v>
      </c>
      <c r="B73" s="5">
        <v>44896</v>
      </c>
      <c r="C73" s="6">
        <v>44915</v>
      </c>
      <c r="D73" s="4" t="s">
        <v>208</v>
      </c>
      <c r="E73" s="4" t="s">
        <v>209</v>
      </c>
      <c r="F73" s="4" t="s">
        <v>210</v>
      </c>
      <c r="G73" s="4" t="s">
        <v>45</v>
      </c>
      <c r="H73" s="4" t="s">
        <v>46</v>
      </c>
      <c r="I73" s="4" t="s">
        <v>56</v>
      </c>
      <c r="J73" s="4" t="s">
        <v>57</v>
      </c>
      <c r="K73" s="4" t="s">
        <v>58</v>
      </c>
      <c r="L73" s="30" t="s">
        <v>49</v>
      </c>
      <c r="M73" s="7">
        <v>292621</v>
      </c>
      <c r="N73" s="4">
        <v>10579</v>
      </c>
      <c r="O73" s="4">
        <v>36</v>
      </c>
      <c r="P73" s="10">
        <v>0.18</v>
      </c>
      <c r="Q73" s="4"/>
      <c r="R73" s="4"/>
      <c r="S73" s="4"/>
      <c r="T73" s="4"/>
      <c r="U73" s="4"/>
      <c r="V73" s="4"/>
      <c r="W73" s="9"/>
      <c r="X73" s="4"/>
      <c r="Y73" s="4"/>
      <c r="Z73" s="4"/>
      <c r="AA73" s="4"/>
      <c r="AB73" s="4"/>
      <c r="AC73" s="8">
        <v>4.2500000000000003E-2</v>
      </c>
      <c r="AD73" s="49">
        <f t="shared" si="20"/>
        <v>12436.392500000002</v>
      </c>
      <c r="AE73" s="10">
        <v>0.18</v>
      </c>
      <c r="AF73" s="49">
        <f t="shared" si="21"/>
        <v>10539.315677966104</v>
      </c>
      <c r="AG73" s="4"/>
      <c r="AH73" s="4"/>
      <c r="AI73" s="10">
        <v>0.02</v>
      </c>
      <c r="AJ73" s="49">
        <f t="shared" si="18"/>
        <v>5852.42</v>
      </c>
      <c r="AK73" s="10">
        <v>0.05</v>
      </c>
      <c r="AL73" s="49">
        <f t="shared" si="22"/>
        <v>292.62100000000004</v>
      </c>
      <c r="AM73" s="49"/>
      <c r="AN73" s="49"/>
      <c r="AO73" s="49">
        <f t="shared" si="23"/>
        <v>5559.799</v>
      </c>
      <c r="AP73" s="49"/>
      <c r="AQ73" s="49">
        <f t="shared" si="24"/>
        <v>5559.799</v>
      </c>
      <c r="AR73" s="49">
        <f t="shared" si="19"/>
        <v>4686.8956779661039</v>
      </c>
      <c r="AS73" s="4"/>
      <c r="AT73" s="4"/>
      <c r="AU73" s="4"/>
      <c r="AV73" s="4"/>
    </row>
    <row r="74" spans="1:48" hidden="1">
      <c r="A74" s="12">
        <v>72</v>
      </c>
      <c r="B74" s="5">
        <v>44896</v>
      </c>
      <c r="C74" s="6">
        <v>44915</v>
      </c>
      <c r="D74" s="4" t="s">
        <v>53</v>
      </c>
      <c r="E74" s="4" t="s">
        <v>54</v>
      </c>
      <c r="F74" s="4" t="s">
        <v>211</v>
      </c>
      <c r="G74" s="4" t="s">
        <v>45</v>
      </c>
      <c r="H74" s="4" t="s">
        <v>46</v>
      </c>
      <c r="I74" s="4" t="s">
        <v>56</v>
      </c>
      <c r="J74" s="4" t="s">
        <v>125</v>
      </c>
      <c r="K74" s="4" t="s">
        <v>126</v>
      </c>
      <c r="L74" s="30" t="s">
        <v>49</v>
      </c>
      <c r="M74" s="7">
        <v>1485213</v>
      </c>
      <c r="N74" s="4">
        <v>31199</v>
      </c>
      <c r="O74" s="4">
        <v>60</v>
      </c>
      <c r="P74" s="8">
        <v>9.5100000000000004E-2</v>
      </c>
      <c r="Q74" s="4">
        <v>5900</v>
      </c>
      <c r="R74" s="4">
        <v>7927</v>
      </c>
      <c r="S74" s="4"/>
      <c r="T74" s="4">
        <v>1534</v>
      </c>
      <c r="U74" s="4"/>
      <c r="V74" s="4"/>
      <c r="W74" s="9">
        <v>1438358</v>
      </c>
      <c r="X74" s="4"/>
      <c r="Y74" s="4"/>
      <c r="Z74" s="4"/>
      <c r="AA74" s="4"/>
      <c r="AB74" s="4"/>
      <c r="AC74" s="10">
        <v>0.02</v>
      </c>
      <c r="AD74" s="49">
        <f t="shared" si="20"/>
        <v>29704.260000000002</v>
      </c>
      <c r="AE74" s="51">
        <v>0.18</v>
      </c>
      <c r="AF74" s="49">
        <f t="shared" si="21"/>
        <v>25173.101694915258</v>
      </c>
      <c r="AG74" s="4"/>
      <c r="AH74" s="4"/>
      <c r="AI74" s="8">
        <v>5.0000000000000001E-3</v>
      </c>
      <c r="AJ74" s="49">
        <f>W74*AI74</f>
        <v>7191.79</v>
      </c>
      <c r="AK74" s="10">
        <v>0.05</v>
      </c>
      <c r="AL74" s="49">
        <f t="shared" si="22"/>
        <v>359.58950000000004</v>
      </c>
      <c r="AM74" s="49"/>
      <c r="AN74" s="49"/>
      <c r="AO74" s="49">
        <f t="shared" si="23"/>
        <v>6832.2004999999999</v>
      </c>
      <c r="AP74" s="49"/>
      <c r="AQ74" s="49">
        <f t="shared" si="24"/>
        <v>6832.2004999999999</v>
      </c>
      <c r="AR74" s="49">
        <f t="shared" si="19"/>
        <v>17981.311694915257</v>
      </c>
      <c r="AS74" s="4"/>
      <c r="AT74" s="4"/>
      <c r="AU74" s="4"/>
      <c r="AV74" s="4"/>
    </row>
    <row r="75" spans="1:48" hidden="1">
      <c r="A75" s="4">
        <v>73</v>
      </c>
      <c r="B75" s="5">
        <v>44896</v>
      </c>
      <c r="C75" s="6">
        <v>44915</v>
      </c>
      <c r="D75" s="12" t="s">
        <v>108</v>
      </c>
      <c r="E75" s="12" t="s">
        <v>109</v>
      </c>
      <c r="F75" s="4" t="s">
        <v>212</v>
      </c>
      <c r="G75" s="4" t="s">
        <v>88</v>
      </c>
      <c r="H75" s="4" t="s">
        <v>89</v>
      </c>
      <c r="I75" s="4" t="s">
        <v>90</v>
      </c>
      <c r="J75" s="4" t="s">
        <v>98</v>
      </c>
      <c r="K75" s="4" t="s">
        <v>48</v>
      </c>
      <c r="L75" s="30" t="s">
        <v>49</v>
      </c>
      <c r="M75" s="7">
        <v>1215274</v>
      </c>
      <c r="N75" s="4">
        <v>33515</v>
      </c>
      <c r="O75" s="4">
        <v>48</v>
      </c>
      <c r="P75" s="8">
        <v>0.14499999999999999</v>
      </c>
      <c r="Q75" s="4">
        <v>7000</v>
      </c>
      <c r="R75" s="4">
        <v>6600</v>
      </c>
      <c r="S75" s="4"/>
      <c r="T75" s="4">
        <v>2360</v>
      </c>
      <c r="U75" s="4"/>
      <c r="V75" s="4"/>
      <c r="W75" s="9"/>
      <c r="X75" s="4"/>
      <c r="Y75" s="4"/>
      <c r="Z75" s="4"/>
      <c r="AA75" s="4"/>
      <c r="AB75" s="4"/>
      <c r="AC75" s="10">
        <v>0.04</v>
      </c>
      <c r="AD75" s="49">
        <f t="shared" si="20"/>
        <v>48610.96</v>
      </c>
      <c r="AE75" s="10">
        <v>0.18</v>
      </c>
      <c r="AF75" s="49">
        <f t="shared" si="21"/>
        <v>41195.728813559326</v>
      </c>
      <c r="AG75" s="4"/>
      <c r="AH75" s="4"/>
      <c r="AI75" s="10">
        <v>0.03</v>
      </c>
      <c r="AJ75" s="49">
        <f>M75*AI75</f>
        <v>36458.22</v>
      </c>
      <c r="AK75" s="10">
        <v>0.05</v>
      </c>
      <c r="AL75" s="49">
        <f t="shared" si="22"/>
        <v>1822.9110000000001</v>
      </c>
      <c r="AM75" s="49"/>
      <c r="AN75" s="49"/>
      <c r="AO75" s="49">
        <f t="shared" si="23"/>
        <v>34635.309000000001</v>
      </c>
      <c r="AP75" s="49"/>
      <c r="AQ75" s="49">
        <f t="shared" si="24"/>
        <v>34635.309000000001</v>
      </c>
      <c r="AR75" s="49">
        <f t="shared" si="19"/>
        <v>4737.5088135593251</v>
      </c>
      <c r="AS75" s="4"/>
      <c r="AT75" s="4"/>
      <c r="AU75" s="4"/>
      <c r="AV75" s="4"/>
    </row>
    <row r="76" spans="1:48" hidden="1">
      <c r="A76" s="4">
        <v>74</v>
      </c>
      <c r="B76" s="5">
        <v>44896</v>
      </c>
      <c r="C76" s="6">
        <v>44915</v>
      </c>
      <c r="D76" s="4" t="s">
        <v>213</v>
      </c>
      <c r="E76" s="4" t="s">
        <v>214</v>
      </c>
      <c r="F76" s="4" t="s">
        <v>215</v>
      </c>
      <c r="G76" s="4" t="s">
        <v>45</v>
      </c>
      <c r="H76" s="4" t="s">
        <v>46</v>
      </c>
      <c r="I76" s="4" t="s">
        <v>46</v>
      </c>
      <c r="J76" s="4" t="s">
        <v>57</v>
      </c>
      <c r="K76" s="4" t="s">
        <v>58</v>
      </c>
      <c r="L76" s="30" t="s">
        <v>49</v>
      </c>
      <c r="M76" s="7">
        <v>810554</v>
      </c>
      <c r="N76" s="4">
        <v>19716</v>
      </c>
      <c r="O76" s="4">
        <v>60</v>
      </c>
      <c r="P76" s="8">
        <v>0.16009999999999999</v>
      </c>
      <c r="Q76" s="4">
        <v>8106</v>
      </c>
      <c r="R76" s="4">
        <v>3100</v>
      </c>
      <c r="S76" s="4"/>
      <c r="T76" s="4">
        <v>1475</v>
      </c>
      <c r="U76" s="4"/>
      <c r="V76" s="4"/>
      <c r="W76" s="9"/>
      <c r="X76" s="4"/>
      <c r="Y76" s="4"/>
      <c r="Z76" s="4"/>
      <c r="AA76" s="4"/>
      <c r="AB76" s="4"/>
      <c r="AC76" s="8">
        <v>4.2500000000000003E-2</v>
      </c>
      <c r="AD76" s="49">
        <f t="shared" si="20"/>
        <v>34448.545000000006</v>
      </c>
      <c r="AE76" s="10">
        <v>0.18</v>
      </c>
      <c r="AF76" s="49">
        <f t="shared" si="21"/>
        <v>29193.682203389835</v>
      </c>
      <c r="AG76" s="4"/>
      <c r="AH76" s="4"/>
      <c r="AI76" s="10">
        <v>0.02</v>
      </c>
      <c r="AJ76" s="49">
        <f t="shared" ref="AJ76:AJ78" si="25">M76*AI76</f>
        <v>16211.08</v>
      </c>
      <c r="AK76" s="10">
        <v>0.05</v>
      </c>
      <c r="AL76" s="49">
        <f t="shared" si="22"/>
        <v>810.55400000000009</v>
      </c>
      <c r="AM76" s="49"/>
      <c r="AN76" s="49"/>
      <c r="AO76" s="49">
        <f t="shared" si="23"/>
        <v>15400.526</v>
      </c>
      <c r="AP76" s="49"/>
      <c r="AQ76" s="49">
        <f t="shared" si="24"/>
        <v>15400.526</v>
      </c>
      <c r="AR76" s="49">
        <f t="shared" si="19"/>
        <v>12982.602203389835</v>
      </c>
      <c r="AS76" s="4"/>
      <c r="AT76" s="4"/>
      <c r="AU76" s="4"/>
      <c r="AV76" s="4"/>
    </row>
    <row r="77" spans="1:48" s="59" customFormat="1" hidden="1">
      <c r="A77" s="12">
        <v>75</v>
      </c>
      <c r="B77" s="53">
        <v>44896</v>
      </c>
      <c r="C77" s="54">
        <v>44915</v>
      </c>
      <c r="D77" s="12" t="s">
        <v>50</v>
      </c>
      <c r="E77" s="12" t="s">
        <v>51</v>
      </c>
      <c r="F77" s="12" t="s">
        <v>216</v>
      </c>
      <c r="G77" s="32" t="s">
        <v>45</v>
      </c>
      <c r="H77" s="12" t="s">
        <v>46</v>
      </c>
      <c r="I77" s="12" t="s">
        <v>56</v>
      </c>
      <c r="J77" s="12" t="s">
        <v>68</v>
      </c>
      <c r="K77" s="12" t="s">
        <v>58</v>
      </c>
      <c r="L77" s="30" t="s">
        <v>49</v>
      </c>
      <c r="M77" s="55">
        <v>318492</v>
      </c>
      <c r="N77" s="4">
        <v>12060</v>
      </c>
      <c r="O77" s="71">
        <v>32</v>
      </c>
      <c r="P77" s="56">
        <v>0.14499999999999999</v>
      </c>
      <c r="Q77" s="12">
        <v>3100</v>
      </c>
      <c r="R77" s="12">
        <v>1200</v>
      </c>
      <c r="S77" s="12">
        <v>885</v>
      </c>
      <c r="T77" s="4"/>
      <c r="U77" s="4"/>
      <c r="V77" s="4"/>
      <c r="W77" s="9"/>
      <c r="X77" s="4"/>
      <c r="Y77" s="4"/>
      <c r="Z77" s="4"/>
      <c r="AA77" s="4"/>
      <c r="AB77" s="4"/>
      <c r="AC77" s="56">
        <v>3.7499999999999999E-2</v>
      </c>
      <c r="AD77" s="70">
        <f t="shared" si="20"/>
        <v>11943.449999999999</v>
      </c>
      <c r="AE77" s="60">
        <v>0.09</v>
      </c>
      <c r="AF77" s="70">
        <f t="shared" si="21"/>
        <v>10957.293577981649</v>
      </c>
      <c r="AG77" s="12"/>
      <c r="AH77" s="12"/>
      <c r="AI77" s="58">
        <v>2.2499999999999999E-2</v>
      </c>
      <c r="AJ77" s="49">
        <f t="shared" si="25"/>
        <v>7166.07</v>
      </c>
      <c r="AK77" s="10">
        <v>0.05</v>
      </c>
      <c r="AL77" s="49">
        <f t="shared" si="22"/>
        <v>358.30349999999999</v>
      </c>
      <c r="AM77" s="49"/>
      <c r="AN77" s="49"/>
      <c r="AO77" s="49">
        <f t="shared" si="23"/>
        <v>6807.7664999999997</v>
      </c>
      <c r="AP77" s="49"/>
      <c r="AQ77" s="49">
        <f t="shared" si="24"/>
        <v>6807.7664999999997</v>
      </c>
      <c r="AR77" s="49">
        <f t="shared" si="19"/>
        <v>3791.2235779816492</v>
      </c>
      <c r="AS77" s="12"/>
      <c r="AT77" s="12"/>
      <c r="AU77" s="12"/>
      <c r="AV77" s="12"/>
    </row>
    <row r="78" spans="1:48" hidden="1">
      <c r="A78" s="4">
        <v>76</v>
      </c>
      <c r="B78" s="5">
        <v>44896</v>
      </c>
      <c r="C78" s="6">
        <v>44916</v>
      </c>
      <c r="D78" s="4" t="s">
        <v>189</v>
      </c>
      <c r="E78" s="4" t="s">
        <v>190</v>
      </c>
      <c r="F78" s="4" t="s">
        <v>217</v>
      </c>
      <c r="G78" s="4" t="s">
        <v>45</v>
      </c>
      <c r="H78" s="4" t="s">
        <v>46</v>
      </c>
      <c r="I78" s="4" t="s">
        <v>67</v>
      </c>
      <c r="J78" s="4" t="s">
        <v>57</v>
      </c>
      <c r="K78" s="4" t="s">
        <v>58</v>
      </c>
      <c r="L78" s="30" t="s">
        <v>49</v>
      </c>
      <c r="M78" s="7">
        <v>203807</v>
      </c>
      <c r="N78" s="4">
        <v>6041</v>
      </c>
      <c r="O78" s="4">
        <v>48</v>
      </c>
      <c r="P78" s="8">
        <v>0.18509999999999999</v>
      </c>
      <c r="Q78" s="4">
        <v>3058</v>
      </c>
      <c r="R78" s="4">
        <v>900</v>
      </c>
      <c r="S78" s="4"/>
      <c r="T78" s="4">
        <v>1475</v>
      </c>
      <c r="U78" s="4"/>
      <c r="V78" s="4"/>
      <c r="W78" s="9"/>
      <c r="X78" s="4"/>
      <c r="Y78" s="4"/>
      <c r="Z78" s="4"/>
      <c r="AA78" s="4"/>
      <c r="AB78" s="4"/>
      <c r="AC78" s="8">
        <v>4.2500000000000003E-2</v>
      </c>
      <c r="AD78" s="49">
        <f t="shared" si="20"/>
        <v>8661.7975000000006</v>
      </c>
      <c r="AE78" s="10">
        <v>0.18</v>
      </c>
      <c r="AF78" s="49">
        <f t="shared" si="21"/>
        <v>7340.5063559322043</v>
      </c>
      <c r="AG78" s="4"/>
      <c r="AH78" s="4"/>
      <c r="AI78" s="10">
        <v>0.02</v>
      </c>
      <c r="AJ78" s="49">
        <f t="shared" si="25"/>
        <v>4076.14</v>
      </c>
      <c r="AK78" s="10">
        <v>0.05</v>
      </c>
      <c r="AL78" s="49">
        <f t="shared" si="22"/>
        <v>203.80700000000002</v>
      </c>
      <c r="AM78" s="49"/>
      <c r="AN78" s="49"/>
      <c r="AO78" s="49">
        <f t="shared" si="23"/>
        <v>3872.3329999999996</v>
      </c>
      <c r="AP78" s="49"/>
      <c r="AQ78" s="49">
        <f t="shared" si="24"/>
        <v>3872.3329999999996</v>
      </c>
      <c r="AR78" s="49">
        <f t="shared" si="19"/>
        <v>3264.3663559322044</v>
      </c>
      <c r="AS78" s="4"/>
      <c r="AT78" s="4"/>
      <c r="AU78" s="4"/>
      <c r="AV78" s="4"/>
    </row>
    <row r="79" spans="1:48" hidden="1">
      <c r="A79" s="4">
        <v>77</v>
      </c>
      <c r="B79" s="5">
        <v>44896</v>
      </c>
      <c r="C79" s="6">
        <v>44916</v>
      </c>
      <c r="D79" s="4" t="s">
        <v>84</v>
      </c>
      <c r="E79" s="4" t="s">
        <v>85</v>
      </c>
      <c r="F79" s="4" t="s">
        <v>218</v>
      </c>
      <c r="G79" s="4" t="s">
        <v>88</v>
      </c>
      <c r="H79" s="4" t="s">
        <v>89</v>
      </c>
      <c r="I79" s="4" t="s">
        <v>90</v>
      </c>
      <c r="J79" s="4" t="s">
        <v>98</v>
      </c>
      <c r="K79" s="4" t="s">
        <v>58</v>
      </c>
      <c r="L79" s="30" t="s">
        <v>49</v>
      </c>
      <c r="M79" s="7">
        <v>563347</v>
      </c>
      <c r="N79" s="4">
        <v>13402</v>
      </c>
      <c r="O79" s="4">
        <v>60</v>
      </c>
      <c r="P79" s="10">
        <v>0.15</v>
      </c>
      <c r="Q79" s="4">
        <v>5000</v>
      </c>
      <c r="R79" s="4">
        <v>2800</v>
      </c>
      <c r="S79" s="4"/>
      <c r="T79" s="4">
        <v>2360</v>
      </c>
      <c r="U79" s="4"/>
      <c r="V79" s="4"/>
      <c r="W79" s="9"/>
      <c r="X79" s="4"/>
      <c r="Y79" s="4"/>
      <c r="Z79" s="4"/>
      <c r="AA79" s="4"/>
      <c r="AB79" s="4"/>
      <c r="AC79" s="10">
        <v>0.04</v>
      </c>
      <c r="AD79" s="49">
        <f t="shared" si="20"/>
        <v>22533.88</v>
      </c>
      <c r="AE79" s="10">
        <v>0.18</v>
      </c>
      <c r="AF79" s="49">
        <f t="shared" si="21"/>
        <v>19096.508474576272</v>
      </c>
      <c r="AG79" s="4"/>
      <c r="AH79" s="4"/>
      <c r="AI79" s="10">
        <v>0.03</v>
      </c>
      <c r="AJ79" s="49">
        <f>M79*AI79</f>
        <v>16900.41</v>
      </c>
      <c r="AK79" s="10">
        <v>0.05</v>
      </c>
      <c r="AL79" s="49">
        <f t="shared" si="22"/>
        <v>845.02050000000008</v>
      </c>
      <c r="AM79" s="49"/>
      <c r="AN79" s="49"/>
      <c r="AO79" s="49">
        <f t="shared" si="23"/>
        <v>16055.389499999999</v>
      </c>
      <c r="AP79" s="49"/>
      <c r="AQ79" s="49">
        <f t="shared" si="24"/>
        <v>16055.389499999999</v>
      </c>
      <c r="AR79" s="49">
        <f t="shared" si="19"/>
        <v>2196.0984745762726</v>
      </c>
      <c r="AS79" s="4"/>
      <c r="AT79" s="4"/>
      <c r="AU79" s="4"/>
      <c r="AV79" s="4"/>
    </row>
    <row r="80" spans="1:48" hidden="1">
      <c r="A80" s="12">
        <v>78</v>
      </c>
      <c r="B80" s="5">
        <v>44896</v>
      </c>
      <c r="C80" s="6">
        <v>44916</v>
      </c>
      <c r="D80" s="12" t="s">
        <v>100</v>
      </c>
      <c r="E80" s="12" t="s">
        <v>101</v>
      </c>
      <c r="F80" s="4" t="s">
        <v>219</v>
      </c>
      <c r="G80" s="4" t="s">
        <v>45</v>
      </c>
      <c r="H80" s="4" t="s">
        <v>46</v>
      </c>
      <c r="I80" s="4" t="s">
        <v>56</v>
      </c>
      <c r="J80" s="4" t="s">
        <v>68</v>
      </c>
      <c r="K80" s="4" t="s">
        <v>48</v>
      </c>
      <c r="L80" s="30" t="s">
        <v>49</v>
      </c>
      <c r="M80" s="7">
        <v>1012614</v>
      </c>
      <c r="N80" s="4">
        <v>24625</v>
      </c>
      <c r="O80" s="4">
        <v>60</v>
      </c>
      <c r="P80" s="10">
        <v>0.16</v>
      </c>
      <c r="Q80" s="4">
        <v>9000</v>
      </c>
      <c r="R80" s="4">
        <v>5700</v>
      </c>
      <c r="S80" s="4">
        <v>885</v>
      </c>
      <c r="T80" s="4"/>
      <c r="U80" s="4"/>
      <c r="V80" s="4"/>
      <c r="W80" s="9"/>
      <c r="X80" s="4"/>
      <c r="Y80" s="4"/>
      <c r="Z80" s="4"/>
      <c r="AA80" s="4"/>
      <c r="AB80" s="4"/>
      <c r="AC80" s="8">
        <v>4.4999999999999998E-2</v>
      </c>
      <c r="AD80" s="49">
        <f t="shared" si="20"/>
        <v>45567.63</v>
      </c>
      <c r="AE80" s="10">
        <v>0.09</v>
      </c>
      <c r="AF80" s="49">
        <f t="shared" si="21"/>
        <v>41805.165137614676</v>
      </c>
      <c r="AG80" s="4"/>
      <c r="AH80" s="4"/>
      <c r="AI80" s="10">
        <v>0.03</v>
      </c>
      <c r="AJ80" s="49">
        <f t="shared" ref="AJ80:AJ83" si="26">M80*AI80</f>
        <v>30378.42</v>
      </c>
      <c r="AK80" s="10">
        <v>0.05</v>
      </c>
      <c r="AL80" s="49">
        <f t="shared" si="22"/>
        <v>1518.921</v>
      </c>
      <c r="AM80" s="49"/>
      <c r="AN80" s="49"/>
      <c r="AO80" s="49">
        <f t="shared" si="23"/>
        <v>28859.499</v>
      </c>
      <c r="AP80" s="49"/>
      <c r="AQ80" s="49">
        <f t="shared" si="24"/>
        <v>28859.499</v>
      </c>
      <c r="AR80" s="49">
        <f t="shared" si="19"/>
        <v>11426.745137614678</v>
      </c>
      <c r="AS80" s="4"/>
      <c r="AT80" s="4"/>
      <c r="AU80" s="4" t="s">
        <v>111</v>
      </c>
      <c r="AV80" s="10">
        <v>0</v>
      </c>
    </row>
    <row r="81" spans="1:48" hidden="1">
      <c r="A81" s="4">
        <v>79</v>
      </c>
      <c r="B81" s="5">
        <v>44896</v>
      </c>
      <c r="C81" s="6">
        <v>44917</v>
      </c>
      <c r="D81" s="13" t="s">
        <v>137</v>
      </c>
      <c r="E81" s="4" t="s">
        <v>138</v>
      </c>
      <c r="F81" s="4" t="s">
        <v>220</v>
      </c>
      <c r="G81" s="4" t="s">
        <v>45</v>
      </c>
      <c r="H81" s="4" t="s">
        <v>46</v>
      </c>
      <c r="I81" s="4" t="s">
        <v>62</v>
      </c>
      <c r="J81" s="4" t="s">
        <v>57</v>
      </c>
      <c r="K81" s="4" t="s">
        <v>107</v>
      </c>
      <c r="L81" s="30" t="s">
        <v>49</v>
      </c>
      <c r="M81" s="7">
        <v>218283</v>
      </c>
      <c r="N81" s="4">
        <v>8005</v>
      </c>
      <c r="O81" s="4">
        <v>36</v>
      </c>
      <c r="P81" s="8">
        <v>0.19009999999999999</v>
      </c>
      <c r="Q81" s="4"/>
      <c r="R81" s="4"/>
      <c r="S81" s="4"/>
      <c r="T81" s="4"/>
      <c r="U81" s="4"/>
      <c r="V81" s="4"/>
      <c r="W81" s="9"/>
      <c r="X81" s="4"/>
      <c r="Y81" s="4"/>
      <c r="Z81" s="4"/>
      <c r="AA81" s="4"/>
      <c r="AB81" s="4"/>
      <c r="AC81" s="8">
        <v>4.2500000000000003E-2</v>
      </c>
      <c r="AD81" s="49">
        <f t="shared" si="20"/>
        <v>9277.0275000000001</v>
      </c>
      <c r="AE81" s="10">
        <v>0.18</v>
      </c>
      <c r="AF81" s="49">
        <f t="shared" si="21"/>
        <v>7861.8877118644077</v>
      </c>
      <c r="AG81" s="4"/>
      <c r="AH81" s="4"/>
      <c r="AI81" s="10">
        <v>0.02</v>
      </c>
      <c r="AJ81" s="49">
        <f t="shared" si="26"/>
        <v>4365.66</v>
      </c>
      <c r="AK81" s="10">
        <v>0.05</v>
      </c>
      <c r="AL81" s="49">
        <f t="shared" si="22"/>
        <v>218.28300000000002</v>
      </c>
      <c r="AM81" s="49"/>
      <c r="AN81" s="49"/>
      <c r="AO81" s="49">
        <f t="shared" si="23"/>
        <v>4147.3769999999995</v>
      </c>
      <c r="AP81" s="49"/>
      <c r="AQ81" s="49">
        <f t="shared" si="24"/>
        <v>4147.3769999999995</v>
      </c>
      <c r="AR81" s="49">
        <f t="shared" si="19"/>
        <v>3496.2277118644079</v>
      </c>
      <c r="AS81" s="4"/>
      <c r="AT81" s="4"/>
      <c r="AU81" s="4"/>
      <c r="AV81" s="4"/>
    </row>
    <row r="82" spans="1:48" hidden="1">
      <c r="A82" s="4">
        <v>80</v>
      </c>
      <c r="B82" s="5">
        <v>44896</v>
      </c>
      <c r="C82" s="6">
        <v>44917</v>
      </c>
      <c r="D82" s="4" t="s">
        <v>221</v>
      </c>
      <c r="E82" s="4" t="s">
        <v>222</v>
      </c>
      <c r="F82" s="4" t="s">
        <v>170</v>
      </c>
      <c r="G82" s="4" t="s">
        <v>45</v>
      </c>
      <c r="H82" s="4" t="s">
        <v>46</v>
      </c>
      <c r="I82" s="4" t="s">
        <v>99</v>
      </c>
      <c r="J82" s="4" t="s">
        <v>87</v>
      </c>
      <c r="K82" s="4" t="s">
        <v>58</v>
      </c>
      <c r="L82" s="30" t="s">
        <v>49</v>
      </c>
      <c r="M82" s="7">
        <v>614998</v>
      </c>
      <c r="N82" s="4">
        <v>15275</v>
      </c>
      <c r="O82" s="4">
        <v>60</v>
      </c>
      <c r="P82" s="10">
        <v>0.14000000000000001</v>
      </c>
      <c r="Q82" s="4"/>
      <c r="R82" s="4"/>
      <c r="S82" s="4"/>
      <c r="T82" s="4"/>
      <c r="U82" s="4"/>
      <c r="V82" s="4"/>
      <c r="W82" s="16">
        <v>586277</v>
      </c>
      <c r="X82" s="4"/>
      <c r="Y82" s="4"/>
      <c r="Z82" s="4"/>
      <c r="AA82" s="4"/>
      <c r="AB82" s="4"/>
      <c r="AC82" s="8">
        <v>0.04</v>
      </c>
      <c r="AD82" s="49">
        <f t="shared" si="20"/>
        <v>24599.920000000002</v>
      </c>
      <c r="AE82" s="10">
        <v>0.18</v>
      </c>
      <c r="AF82" s="49">
        <f t="shared" si="21"/>
        <v>20847.389830508477</v>
      </c>
      <c r="AG82" s="4"/>
      <c r="AH82" s="4"/>
      <c r="AI82" s="10">
        <v>0.03</v>
      </c>
      <c r="AJ82" s="49">
        <f t="shared" si="26"/>
        <v>18449.939999999999</v>
      </c>
      <c r="AK82" s="10">
        <v>0.05</v>
      </c>
      <c r="AL82" s="49">
        <f t="shared" si="22"/>
        <v>922.49699999999996</v>
      </c>
      <c r="AM82" s="49"/>
      <c r="AN82" s="49"/>
      <c r="AO82" s="49">
        <f t="shared" si="23"/>
        <v>17527.442999999999</v>
      </c>
      <c r="AP82" s="49"/>
      <c r="AQ82" s="49">
        <f t="shared" si="24"/>
        <v>17527.442999999999</v>
      </c>
      <c r="AR82" s="49">
        <f t="shared" si="19"/>
        <v>2397.449830508478</v>
      </c>
      <c r="AS82" s="4"/>
      <c r="AT82" s="4"/>
      <c r="AU82" s="4"/>
      <c r="AV82" s="4"/>
    </row>
    <row r="83" spans="1:48" hidden="1">
      <c r="A83" s="12">
        <v>81</v>
      </c>
      <c r="B83" s="5">
        <v>44896</v>
      </c>
      <c r="C83" s="6">
        <v>44917</v>
      </c>
      <c r="D83" s="4" t="s">
        <v>69</v>
      </c>
      <c r="E83" s="4" t="s">
        <v>70</v>
      </c>
      <c r="F83" s="4" t="s">
        <v>223</v>
      </c>
      <c r="G83" s="4" t="s">
        <v>45</v>
      </c>
      <c r="H83" s="4" t="s">
        <v>46</v>
      </c>
      <c r="I83" s="4" t="s">
        <v>72</v>
      </c>
      <c r="J83" s="4" t="s">
        <v>98</v>
      </c>
      <c r="K83" s="4" t="s">
        <v>58</v>
      </c>
      <c r="L83" s="30" t="s">
        <v>49</v>
      </c>
      <c r="M83" s="7">
        <v>824681</v>
      </c>
      <c r="N83" s="4">
        <v>23664</v>
      </c>
      <c r="O83" s="4">
        <v>45</v>
      </c>
      <c r="P83" s="10">
        <v>0.14000000000000001</v>
      </c>
      <c r="Q83" s="4">
        <v>4000</v>
      </c>
      <c r="R83" s="4">
        <v>3800</v>
      </c>
      <c r="S83" s="4"/>
      <c r="T83" s="4">
        <v>2360</v>
      </c>
      <c r="U83" s="4"/>
      <c r="V83" s="4"/>
      <c r="W83" s="9"/>
      <c r="X83" s="4"/>
      <c r="Y83" s="4"/>
      <c r="Z83" s="4"/>
      <c r="AA83" s="4"/>
      <c r="AB83" s="4"/>
      <c r="AC83" s="8">
        <v>0.04</v>
      </c>
      <c r="AD83" s="49">
        <f t="shared" si="20"/>
        <v>32987.24</v>
      </c>
      <c r="AE83" s="10">
        <v>0.18</v>
      </c>
      <c r="AF83" s="49">
        <f t="shared" si="21"/>
        <v>27955.288135593219</v>
      </c>
      <c r="AG83" s="4"/>
      <c r="AH83" s="4"/>
      <c r="AI83" s="10">
        <v>0.03</v>
      </c>
      <c r="AJ83" s="49">
        <f t="shared" si="26"/>
        <v>24740.43</v>
      </c>
      <c r="AK83" s="10">
        <v>0.05</v>
      </c>
      <c r="AL83" s="49">
        <f t="shared" si="22"/>
        <v>1237.0215000000001</v>
      </c>
      <c r="AM83" s="49"/>
      <c r="AN83" s="49"/>
      <c r="AO83" s="49">
        <f t="shared" si="23"/>
        <v>23503.408500000001</v>
      </c>
      <c r="AP83" s="49"/>
      <c r="AQ83" s="49">
        <f t="shared" si="24"/>
        <v>23503.408500000001</v>
      </c>
      <c r="AR83" s="49">
        <f t="shared" si="19"/>
        <v>3214.8581355932183</v>
      </c>
      <c r="AS83" s="4"/>
      <c r="AT83" s="4"/>
      <c r="AU83" s="4"/>
      <c r="AV83" s="4"/>
    </row>
    <row r="84" spans="1:48" hidden="1">
      <c r="A84" s="4">
        <v>82</v>
      </c>
      <c r="B84" s="5">
        <v>44896</v>
      </c>
      <c r="C84" s="6">
        <v>44917</v>
      </c>
      <c r="D84" s="4" t="s">
        <v>197</v>
      </c>
      <c r="E84" s="4" t="s">
        <v>198</v>
      </c>
      <c r="F84" s="4" t="s">
        <v>224</v>
      </c>
      <c r="G84" s="4" t="s">
        <v>88</v>
      </c>
      <c r="H84" s="4" t="s">
        <v>89</v>
      </c>
      <c r="I84" s="4" t="s">
        <v>167</v>
      </c>
      <c r="J84" s="4" t="s">
        <v>68</v>
      </c>
      <c r="K84" s="4" t="s">
        <v>76</v>
      </c>
      <c r="L84" s="30" t="s">
        <v>49</v>
      </c>
      <c r="M84" s="7">
        <v>674513</v>
      </c>
      <c r="N84" s="4">
        <v>20910</v>
      </c>
      <c r="O84" s="4">
        <v>42</v>
      </c>
      <c r="P84" s="8">
        <v>0.155</v>
      </c>
      <c r="Q84" s="4">
        <v>5000</v>
      </c>
      <c r="R84" s="4">
        <v>3200</v>
      </c>
      <c r="S84" s="4">
        <v>885</v>
      </c>
      <c r="T84" s="4"/>
      <c r="U84" s="4"/>
      <c r="V84" s="4"/>
      <c r="W84" s="9"/>
      <c r="X84" s="4"/>
      <c r="Y84" s="4"/>
      <c r="Z84" s="4"/>
      <c r="AA84" s="4"/>
      <c r="AB84" s="4"/>
      <c r="AC84" s="8">
        <v>4.4999999999999998E-2</v>
      </c>
      <c r="AD84" s="49">
        <f t="shared" si="20"/>
        <v>30353.084999999999</v>
      </c>
      <c r="AE84" s="10">
        <v>0.09</v>
      </c>
      <c r="AF84" s="49">
        <f t="shared" si="21"/>
        <v>27846.866972477063</v>
      </c>
      <c r="AG84" s="4"/>
      <c r="AH84" s="4"/>
      <c r="AI84" s="10">
        <v>0.03</v>
      </c>
      <c r="AJ84" s="49">
        <f t="shared" ref="AJ84:AJ87" si="27">M84*AI84</f>
        <v>20235.39</v>
      </c>
      <c r="AK84" s="10">
        <v>0.05</v>
      </c>
      <c r="AL84" s="49">
        <f t="shared" si="22"/>
        <v>1011.7695</v>
      </c>
      <c r="AM84" s="49"/>
      <c r="AN84" s="49"/>
      <c r="AO84" s="49">
        <f t="shared" si="23"/>
        <v>19223.620500000001</v>
      </c>
      <c r="AP84" s="49"/>
      <c r="AQ84" s="49">
        <f t="shared" si="24"/>
        <v>19223.620500000001</v>
      </c>
      <c r="AR84" s="49">
        <f t="shared" si="19"/>
        <v>7611.4769724770631</v>
      </c>
      <c r="AS84" s="4"/>
      <c r="AT84" s="4"/>
      <c r="AU84" s="4"/>
      <c r="AV84" s="4"/>
    </row>
    <row r="85" spans="1:48" hidden="1">
      <c r="A85" s="4">
        <v>83</v>
      </c>
      <c r="B85" s="5">
        <v>44896</v>
      </c>
      <c r="C85" s="6">
        <v>44918</v>
      </c>
      <c r="D85" s="4" t="s">
        <v>104</v>
      </c>
      <c r="E85" s="4" t="s">
        <v>105</v>
      </c>
      <c r="F85" s="4" t="s">
        <v>225</v>
      </c>
      <c r="G85" s="4" t="s">
        <v>88</v>
      </c>
      <c r="H85" s="4" t="s">
        <v>89</v>
      </c>
      <c r="I85" s="4" t="s">
        <v>90</v>
      </c>
      <c r="J85" s="4" t="s">
        <v>63</v>
      </c>
      <c r="K85" s="4" t="s">
        <v>58</v>
      </c>
      <c r="L85" s="30" t="s">
        <v>49</v>
      </c>
      <c r="M85" s="7">
        <v>228639</v>
      </c>
      <c r="N85" s="4">
        <v>8807</v>
      </c>
      <c r="O85" s="4">
        <v>36</v>
      </c>
      <c r="P85" s="8">
        <v>0.1852</v>
      </c>
      <c r="Q85" s="4">
        <v>2786</v>
      </c>
      <c r="R85" s="4">
        <v>2786</v>
      </c>
      <c r="S85" s="4"/>
      <c r="T85" s="4"/>
      <c r="U85" s="4"/>
      <c r="V85" s="4"/>
      <c r="W85" s="9">
        <v>209428</v>
      </c>
      <c r="X85" s="4"/>
      <c r="Y85" s="4"/>
      <c r="Z85" s="4"/>
      <c r="AA85" s="4"/>
      <c r="AB85" s="4"/>
      <c r="AC85" s="10">
        <v>0.03</v>
      </c>
      <c r="AD85" s="49">
        <f t="shared" si="20"/>
        <v>6859.17</v>
      </c>
      <c r="AE85" s="10">
        <v>0.18</v>
      </c>
      <c r="AF85" s="49">
        <f t="shared" si="21"/>
        <v>5812.8559322033898</v>
      </c>
      <c r="AG85" s="4"/>
      <c r="AH85" s="4"/>
      <c r="AI85" s="10">
        <v>0.02</v>
      </c>
      <c r="AJ85" s="49">
        <f>W85*AI85</f>
        <v>4188.5600000000004</v>
      </c>
      <c r="AK85" s="10">
        <v>0.05</v>
      </c>
      <c r="AL85" s="49">
        <f t="shared" si="22"/>
        <v>209.42800000000003</v>
      </c>
      <c r="AM85" s="49"/>
      <c r="AN85" s="49"/>
      <c r="AO85" s="49">
        <f t="shared" si="23"/>
        <v>3979.1320000000005</v>
      </c>
      <c r="AP85" s="49"/>
      <c r="AQ85" s="49">
        <f t="shared" si="24"/>
        <v>3979.1320000000005</v>
      </c>
      <c r="AR85" s="49">
        <f t="shared" si="19"/>
        <v>1624.2959322033894</v>
      </c>
      <c r="AS85" s="4"/>
      <c r="AT85" s="4"/>
      <c r="AU85" s="4"/>
      <c r="AV85" s="4"/>
    </row>
    <row r="86" spans="1:48" hidden="1">
      <c r="A86" s="12">
        <v>84</v>
      </c>
      <c r="B86" s="5">
        <v>44896</v>
      </c>
      <c r="C86" s="6">
        <v>44918</v>
      </c>
      <c r="D86" s="4" t="s">
        <v>73</v>
      </c>
      <c r="E86" s="4" t="s">
        <v>74</v>
      </c>
      <c r="F86" s="4" t="s">
        <v>226</v>
      </c>
      <c r="G86" s="4" t="s">
        <v>45</v>
      </c>
      <c r="H86" s="4" t="s">
        <v>46</v>
      </c>
      <c r="I86" s="4" t="s">
        <v>56</v>
      </c>
      <c r="J86" s="4" t="s">
        <v>47</v>
      </c>
      <c r="K86" s="4" t="s">
        <v>48</v>
      </c>
      <c r="L86" s="30" t="s">
        <v>49</v>
      </c>
      <c r="M86" s="7">
        <v>750000</v>
      </c>
      <c r="N86" s="4">
        <v>17837</v>
      </c>
      <c r="O86" s="4">
        <v>60</v>
      </c>
      <c r="P86" s="8">
        <v>0.14510000000000001</v>
      </c>
      <c r="Q86" s="4">
        <v>7080</v>
      </c>
      <c r="R86" s="4">
        <v>2625</v>
      </c>
      <c r="S86" s="4">
        <v>885</v>
      </c>
      <c r="T86" s="4">
        <v>1179</v>
      </c>
      <c r="U86" s="4"/>
      <c r="V86" s="4"/>
      <c r="W86" s="9">
        <v>738231</v>
      </c>
      <c r="X86" s="4"/>
      <c r="Y86" s="4"/>
      <c r="Z86" s="4"/>
      <c r="AA86" s="4"/>
      <c r="AB86" s="4"/>
      <c r="AC86" s="8">
        <v>4.2500000000000003E-2</v>
      </c>
      <c r="AD86" s="49">
        <f t="shared" si="20"/>
        <v>31875.000000000004</v>
      </c>
      <c r="AE86" s="10">
        <v>0.09</v>
      </c>
      <c r="AF86" s="49">
        <f t="shared" si="21"/>
        <v>29243.119266055048</v>
      </c>
      <c r="AG86" s="4"/>
      <c r="AH86" s="4"/>
      <c r="AI86" s="8">
        <v>0.03</v>
      </c>
      <c r="AJ86" s="49">
        <f t="shared" si="27"/>
        <v>22500</v>
      </c>
      <c r="AK86" s="10">
        <v>0.05</v>
      </c>
      <c r="AL86" s="49">
        <f t="shared" si="22"/>
        <v>1125</v>
      </c>
      <c r="AM86" s="49"/>
      <c r="AN86" s="49"/>
      <c r="AO86" s="49">
        <f t="shared" si="23"/>
        <v>21375</v>
      </c>
      <c r="AP86" s="49"/>
      <c r="AQ86" s="49">
        <f t="shared" si="24"/>
        <v>21375</v>
      </c>
      <c r="AR86" s="49">
        <f t="shared" si="19"/>
        <v>6743.1192660550478</v>
      </c>
      <c r="AS86" s="4"/>
      <c r="AT86" s="4"/>
      <c r="AU86" s="4"/>
      <c r="AV86" s="4"/>
    </row>
    <row r="87" spans="1:48" s="59" customFormat="1" hidden="1">
      <c r="A87" s="12">
        <v>85</v>
      </c>
      <c r="B87" s="53">
        <v>44896</v>
      </c>
      <c r="C87" s="54">
        <v>44918</v>
      </c>
      <c r="D87" s="12" t="s">
        <v>81</v>
      </c>
      <c r="E87" s="12" t="s">
        <v>82</v>
      </c>
      <c r="F87" s="12" t="s">
        <v>227</v>
      </c>
      <c r="G87" s="4" t="s">
        <v>45</v>
      </c>
      <c r="H87" s="12" t="s">
        <v>46</v>
      </c>
      <c r="I87" s="12" t="s">
        <v>62</v>
      </c>
      <c r="J87" s="12" t="s">
        <v>68</v>
      </c>
      <c r="K87" s="12" t="s">
        <v>58</v>
      </c>
      <c r="L87" s="30" t="s">
        <v>49</v>
      </c>
      <c r="M87" s="55">
        <v>350621</v>
      </c>
      <c r="N87" s="4">
        <v>11646</v>
      </c>
      <c r="O87" s="12">
        <v>36</v>
      </c>
      <c r="P87" s="60">
        <v>0.12</v>
      </c>
      <c r="Q87" s="12">
        <v>3000</v>
      </c>
      <c r="R87" s="12">
        <v>1300</v>
      </c>
      <c r="S87" s="12">
        <v>885</v>
      </c>
      <c r="T87" s="4"/>
      <c r="U87" s="4"/>
      <c r="V87" s="4"/>
      <c r="W87" s="9"/>
      <c r="X87" s="4"/>
      <c r="Y87" s="4"/>
      <c r="Z87" s="4"/>
      <c r="AA87" s="4"/>
      <c r="AB87" s="4"/>
      <c r="AC87" s="58">
        <v>3.3599999999999998E-2</v>
      </c>
      <c r="AD87" s="70">
        <f t="shared" si="20"/>
        <v>11780.865599999999</v>
      </c>
      <c r="AE87" s="60">
        <v>0.09</v>
      </c>
      <c r="AF87" s="70">
        <f t="shared" si="21"/>
        <v>10808.133577981649</v>
      </c>
      <c r="AG87" s="12"/>
      <c r="AH87" s="12"/>
      <c r="AI87" s="56">
        <v>1.9E-2</v>
      </c>
      <c r="AJ87" s="49">
        <f t="shared" si="27"/>
        <v>6661.799</v>
      </c>
      <c r="AK87" s="10">
        <v>0.05</v>
      </c>
      <c r="AL87" s="49">
        <f t="shared" si="22"/>
        <v>333.08995000000004</v>
      </c>
      <c r="AM87" s="49"/>
      <c r="AN87" s="49"/>
      <c r="AO87" s="49">
        <f t="shared" si="23"/>
        <v>6328.7090499999995</v>
      </c>
      <c r="AP87" s="49"/>
      <c r="AQ87" s="49">
        <f t="shared" si="24"/>
        <v>6328.7090499999995</v>
      </c>
      <c r="AR87" s="49">
        <f t="shared" si="19"/>
        <v>4146.3345779816491</v>
      </c>
      <c r="AS87" s="12"/>
      <c r="AT87" s="12"/>
      <c r="AU87" s="12" t="s">
        <v>152</v>
      </c>
      <c r="AV87" s="12">
        <v>4000</v>
      </c>
    </row>
    <row r="88" spans="1:48" hidden="1">
      <c r="A88" s="4">
        <v>86</v>
      </c>
      <c r="B88" s="5">
        <v>44896</v>
      </c>
      <c r="C88" s="6">
        <v>44918</v>
      </c>
      <c r="D88" s="4" t="s">
        <v>228</v>
      </c>
      <c r="E88" s="4" t="s">
        <v>229</v>
      </c>
      <c r="F88" s="4" t="s">
        <v>230</v>
      </c>
      <c r="G88" s="4" t="s">
        <v>88</v>
      </c>
      <c r="H88" s="4" t="s">
        <v>89</v>
      </c>
      <c r="I88" s="4" t="s">
        <v>167</v>
      </c>
      <c r="J88" s="4" t="s">
        <v>47</v>
      </c>
      <c r="K88" s="4" t="s">
        <v>126</v>
      </c>
      <c r="L88" s="30" t="s">
        <v>49</v>
      </c>
      <c r="M88" s="7">
        <v>1040000</v>
      </c>
      <c r="N88" s="4">
        <v>21544</v>
      </c>
      <c r="O88" s="4">
        <v>60</v>
      </c>
      <c r="P88" s="8">
        <v>8.9099999999999999E-2</v>
      </c>
      <c r="Q88" s="4">
        <v>4910</v>
      </c>
      <c r="R88" s="4">
        <v>3625</v>
      </c>
      <c r="S88" s="4"/>
      <c r="T88" s="4">
        <v>1179</v>
      </c>
      <c r="U88" s="4"/>
      <c r="V88" s="4"/>
      <c r="W88" s="9">
        <v>1030586</v>
      </c>
      <c r="X88" s="4"/>
      <c r="Y88" s="4"/>
      <c r="Z88" s="4"/>
      <c r="AA88" s="4"/>
      <c r="AB88" s="4"/>
      <c r="AC88" s="8">
        <v>1.2500000000000001E-2</v>
      </c>
      <c r="AD88" s="49">
        <f t="shared" si="20"/>
        <v>13000</v>
      </c>
      <c r="AE88" s="51">
        <v>0.18</v>
      </c>
      <c r="AF88" s="49">
        <f t="shared" si="21"/>
        <v>11016.949152542373</v>
      </c>
      <c r="AG88" s="4"/>
      <c r="AH88" s="4"/>
      <c r="AI88" s="10">
        <v>0</v>
      </c>
      <c r="AJ88" s="49">
        <f t="shared" ref="AJ88:AJ96" si="28">M88*AI88</f>
        <v>0</v>
      </c>
      <c r="AK88" s="10">
        <v>0.05</v>
      </c>
      <c r="AL88" s="49">
        <f t="shared" si="22"/>
        <v>0</v>
      </c>
      <c r="AM88" s="49"/>
      <c r="AN88" s="49"/>
      <c r="AO88" s="49">
        <f t="shared" si="23"/>
        <v>0</v>
      </c>
      <c r="AP88" s="49"/>
      <c r="AQ88" s="49">
        <f t="shared" si="24"/>
        <v>0</v>
      </c>
      <c r="AR88" s="49">
        <f t="shared" si="19"/>
        <v>11016.949152542373</v>
      </c>
      <c r="AS88" s="4"/>
      <c r="AT88" s="4"/>
      <c r="AU88" s="4"/>
      <c r="AV88" s="4"/>
    </row>
    <row r="89" spans="1:48" hidden="1">
      <c r="A89" s="12">
        <v>87</v>
      </c>
      <c r="B89" s="5">
        <v>44896</v>
      </c>
      <c r="C89" s="6">
        <v>44921</v>
      </c>
      <c r="D89" s="4" t="s">
        <v>231</v>
      </c>
      <c r="E89" s="4" t="s">
        <v>232</v>
      </c>
      <c r="F89" s="4" t="s">
        <v>233</v>
      </c>
      <c r="G89" s="4" t="s">
        <v>88</v>
      </c>
      <c r="H89" s="4" t="s">
        <v>89</v>
      </c>
      <c r="I89" s="4" t="s">
        <v>90</v>
      </c>
      <c r="J89" s="4" t="s">
        <v>68</v>
      </c>
      <c r="K89" s="4" t="s">
        <v>48</v>
      </c>
      <c r="L89" s="30" t="s">
        <v>49</v>
      </c>
      <c r="M89" s="7">
        <v>811054</v>
      </c>
      <c r="N89" s="4">
        <v>19615</v>
      </c>
      <c r="O89" s="4">
        <v>60</v>
      </c>
      <c r="P89" s="8">
        <v>0.1575</v>
      </c>
      <c r="Q89" s="4">
        <v>6500</v>
      </c>
      <c r="R89" s="4">
        <v>3800</v>
      </c>
      <c r="S89" s="4">
        <v>885</v>
      </c>
      <c r="T89" s="4"/>
      <c r="U89" s="4"/>
      <c r="V89" s="4"/>
      <c r="W89" s="9"/>
      <c r="X89" s="4"/>
      <c r="Y89" s="4"/>
      <c r="Z89" s="4"/>
      <c r="AA89" s="4"/>
      <c r="AB89" s="4"/>
      <c r="AC89" s="8">
        <v>4.4999999999999998E-2</v>
      </c>
      <c r="AD89" s="49">
        <f t="shared" si="20"/>
        <v>36497.43</v>
      </c>
      <c r="AE89" s="10">
        <v>0.09</v>
      </c>
      <c r="AF89" s="49">
        <f t="shared" si="21"/>
        <v>33483.880733944949</v>
      </c>
      <c r="AG89" s="4"/>
      <c r="AH89" s="4"/>
      <c r="AI89" s="8">
        <v>3.2500000000000001E-2</v>
      </c>
      <c r="AJ89" s="49">
        <f t="shared" si="28"/>
        <v>26359.255000000001</v>
      </c>
      <c r="AK89" s="10">
        <v>0.05</v>
      </c>
      <c r="AL89" s="49">
        <f t="shared" si="22"/>
        <v>1317.9627500000001</v>
      </c>
      <c r="AM89" s="49"/>
      <c r="AN89" s="49"/>
      <c r="AO89" s="49">
        <f t="shared" si="23"/>
        <v>25041.292250000002</v>
      </c>
      <c r="AP89" s="49"/>
      <c r="AQ89" s="49">
        <f t="shared" si="24"/>
        <v>25041.292250000002</v>
      </c>
      <c r="AR89" s="49">
        <f t="shared" si="19"/>
        <v>7124.6257339449476</v>
      </c>
      <c r="AS89" s="4"/>
      <c r="AT89" s="4"/>
      <c r="AU89" s="4"/>
      <c r="AV89" s="4"/>
    </row>
    <row r="90" spans="1:48" s="59" customFormat="1" hidden="1">
      <c r="A90" s="12">
        <v>88</v>
      </c>
      <c r="B90" s="53">
        <v>44896</v>
      </c>
      <c r="C90" s="54">
        <v>44921</v>
      </c>
      <c r="D90" s="12" t="s">
        <v>78</v>
      </c>
      <c r="E90" s="12" t="s">
        <v>79</v>
      </c>
      <c r="F90" s="12" t="s">
        <v>234</v>
      </c>
      <c r="G90" s="4" t="s">
        <v>45</v>
      </c>
      <c r="H90" s="12" t="s">
        <v>46</v>
      </c>
      <c r="I90" s="12" t="s">
        <v>62</v>
      </c>
      <c r="J90" s="12" t="s">
        <v>68</v>
      </c>
      <c r="K90" s="12" t="s">
        <v>58</v>
      </c>
      <c r="L90" s="30" t="s">
        <v>49</v>
      </c>
      <c r="M90" s="55">
        <v>705121</v>
      </c>
      <c r="N90" s="4">
        <v>15685</v>
      </c>
      <c r="O90" s="12">
        <v>60</v>
      </c>
      <c r="P90" s="60">
        <v>0.12</v>
      </c>
      <c r="Q90" s="12">
        <v>5000</v>
      </c>
      <c r="R90" s="12">
        <v>3400</v>
      </c>
      <c r="S90" s="12">
        <v>885</v>
      </c>
      <c r="T90" s="4"/>
      <c r="U90" s="4"/>
      <c r="V90" s="4"/>
      <c r="W90" s="9"/>
      <c r="X90" s="4"/>
      <c r="Y90" s="4"/>
      <c r="Z90" s="4"/>
      <c r="AA90" s="4"/>
      <c r="AB90" s="4"/>
      <c r="AC90" s="58">
        <v>3.5000000000000003E-2</v>
      </c>
      <c r="AD90" s="70">
        <f t="shared" si="20"/>
        <v>24679.235000000001</v>
      </c>
      <c r="AE90" s="60">
        <v>0.09</v>
      </c>
      <c r="AF90" s="70">
        <f t="shared" si="21"/>
        <v>22641.5</v>
      </c>
      <c r="AG90" s="12"/>
      <c r="AH90" s="12"/>
      <c r="AI90" s="56">
        <v>0.02</v>
      </c>
      <c r="AJ90" s="49">
        <f t="shared" si="28"/>
        <v>14102.42</v>
      </c>
      <c r="AK90" s="10">
        <v>0.05</v>
      </c>
      <c r="AL90" s="49">
        <f t="shared" si="22"/>
        <v>705.12100000000009</v>
      </c>
      <c r="AM90" s="49"/>
      <c r="AN90" s="49"/>
      <c r="AO90" s="49">
        <f t="shared" si="23"/>
        <v>13397.298999999999</v>
      </c>
      <c r="AP90" s="49"/>
      <c r="AQ90" s="49">
        <f t="shared" si="24"/>
        <v>13397.298999999999</v>
      </c>
      <c r="AR90" s="49">
        <f t="shared" si="19"/>
        <v>8539.08</v>
      </c>
      <c r="AS90" s="12"/>
      <c r="AT90" s="12"/>
      <c r="AU90" s="12" t="s">
        <v>152</v>
      </c>
      <c r="AV90" s="12">
        <v>7000</v>
      </c>
    </row>
    <row r="91" spans="1:48" hidden="1">
      <c r="A91" s="4">
        <v>89</v>
      </c>
      <c r="B91" s="5">
        <v>44896</v>
      </c>
      <c r="C91" s="6">
        <v>44921</v>
      </c>
      <c r="D91" s="4" t="s">
        <v>112</v>
      </c>
      <c r="E91" s="4" t="s">
        <v>113</v>
      </c>
      <c r="F91" s="4" t="s">
        <v>235</v>
      </c>
      <c r="G91" s="4" t="s">
        <v>45</v>
      </c>
      <c r="H91" s="4" t="s">
        <v>46</v>
      </c>
      <c r="I91" s="4" t="s">
        <v>67</v>
      </c>
      <c r="J91" s="4" t="s">
        <v>125</v>
      </c>
      <c r="K91" s="4" t="s">
        <v>76</v>
      </c>
      <c r="L91" s="30" t="s">
        <v>49</v>
      </c>
      <c r="M91" s="7">
        <v>201770</v>
      </c>
      <c r="N91" s="4">
        <v>4801</v>
      </c>
      <c r="O91" s="4">
        <v>60</v>
      </c>
      <c r="P91" s="8">
        <v>0.15010000000000001</v>
      </c>
      <c r="Q91" s="4">
        <v>4130</v>
      </c>
      <c r="R91" s="4">
        <v>910</v>
      </c>
      <c r="S91" s="4"/>
      <c r="T91" s="4">
        <v>2200</v>
      </c>
      <c r="U91" s="4"/>
      <c r="V91" s="4"/>
      <c r="W91" s="17">
        <v>193519</v>
      </c>
      <c r="X91" s="4"/>
      <c r="Y91" s="4"/>
      <c r="Z91" s="4"/>
      <c r="AA91" s="4"/>
      <c r="AB91" s="4"/>
      <c r="AC91" s="8">
        <v>4.2500000000000003E-2</v>
      </c>
      <c r="AD91" s="49">
        <f t="shared" si="20"/>
        <v>8575.2250000000004</v>
      </c>
      <c r="AE91" s="10">
        <v>0.09</v>
      </c>
      <c r="AF91" s="49">
        <f t="shared" si="21"/>
        <v>7867.1788990825689</v>
      </c>
      <c r="AG91" s="4"/>
      <c r="AH91" s="4"/>
      <c r="AI91" s="8">
        <v>0.03</v>
      </c>
      <c r="AJ91" s="49">
        <f>W91*AI91</f>
        <v>5805.57</v>
      </c>
      <c r="AK91" s="10">
        <v>0.05</v>
      </c>
      <c r="AL91" s="49">
        <f t="shared" si="22"/>
        <v>290.27850000000001</v>
      </c>
      <c r="AM91" s="49"/>
      <c r="AN91" s="49"/>
      <c r="AO91" s="49">
        <f t="shared" si="23"/>
        <v>5515.2914999999994</v>
      </c>
      <c r="AP91" s="49"/>
      <c r="AQ91" s="49">
        <f t="shared" si="24"/>
        <v>5515.2914999999994</v>
      </c>
      <c r="AR91" s="49">
        <f t="shared" si="19"/>
        <v>2061.6088990825692</v>
      </c>
      <c r="AS91" s="4"/>
      <c r="AT91" s="4"/>
      <c r="AU91" s="4"/>
      <c r="AV91" s="4"/>
    </row>
    <row r="92" spans="1:48" hidden="1">
      <c r="A92" s="12">
        <v>90</v>
      </c>
      <c r="B92" s="5">
        <v>44896</v>
      </c>
      <c r="C92" s="6">
        <v>44922</v>
      </c>
      <c r="D92" s="4" t="s">
        <v>236</v>
      </c>
      <c r="E92" s="4" t="s">
        <v>237</v>
      </c>
      <c r="F92" s="4" t="s">
        <v>238</v>
      </c>
      <c r="G92" s="4" t="s">
        <v>45</v>
      </c>
      <c r="H92" s="4" t="s">
        <v>46</v>
      </c>
      <c r="I92" s="4" t="s">
        <v>62</v>
      </c>
      <c r="J92" s="4" t="s">
        <v>57</v>
      </c>
      <c r="K92" s="4" t="s">
        <v>58</v>
      </c>
      <c r="L92" s="30" t="s">
        <v>49</v>
      </c>
      <c r="M92" s="7">
        <v>516566</v>
      </c>
      <c r="N92" s="4">
        <v>12700</v>
      </c>
      <c r="O92" s="4">
        <v>60</v>
      </c>
      <c r="P92" s="8">
        <v>0.16500000000000001</v>
      </c>
      <c r="Q92" s="4"/>
      <c r="R92" s="4"/>
      <c r="S92" s="4"/>
      <c r="T92" s="4"/>
      <c r="U92" s="4"/>
      <c r="V92" s="4"/>
      <c r="W92" s="9">
        <v>497558</v>
      </c>
      <c r="X92" s="4"/>
      <c r="Y92" s="4"/>
      <c r="Z92" s="4"/>
      <c r="AA92" s="4"/>
      <c r="AB92" s="4"/>
      <c r="AC92" s="8">
        <v>4.2500000000000003E-2</v>
      </c>
      <c r="AD92" s="49">
        <f t="shared" si="20"/>
        <v>21954.055</v>
      </c>
      <c r="AE92" s="10">
        <v>0.18</v>
      </c>
      <c r="AF92" s="49">
        <f t="shared" si="21"/>
        <v>18605.131355932204</v>
      </c>
      <c r="AG92" s="4"/>
      <c r="AH92" s="4"/>
      <c r="AI92" s="10">
        <v>0.02</v>
      </c>
      <c r="AJ92" s="49">
        <f t="shared" si="28"/>
        <v>10331.32</v>
      </c>
      <c r="AK92" s="10">
        <v>0.05</v>
      </c>
      <c r="AL92" s="49">
        <f t="shared" si="22"/>
        <v>516.56600000000003</v>
      </c>
      <c r="AM92" s="49"/>
      <c r="AN92" s="49"/>
      <c r="AO92" s="49">
        <f t="shared" si="23"/>
        <v>9814.753999999999</v>
      </c>
      <c r="AP92" s="49"/>
      <c r="AQ92" s="49">
        <f t="shared" si="24"/>
        <v>9814.753999999999</v>
      </c>
      <c r="AR92" s="49">
        <f t="shared" si="19"/>
        <v>8273.8113559322046</v>
      </c>
      <c r="AS92" s="4"/>
      <c r="AT92" s="4"/>
      <c r="AU92" s="4"/>
      <c r="AV92" s="4"/>
    </row>
    <row r="93" spans="1:48" hidden="1">
      <c r="A93" s="4">
        <v>91</v>
      </c>
      <c r="B93" s="5">
        <v>44896</v>
      </c>
      <c r="C93" s="6">
        <v>44922</v>
      </c>
      <c r="D93" s="4" t="s">
        <v>73</v>
      </c>
      <c r="E93" s="4" t="s">
        <v>74</v>
      </c>
      <c r="F93" s="4" t="s">
        <v>239</v>
      </c>
      <c r="G93" s="4" t="s">
        <v>45</v>
      </c>
      <c r="H93" s="4" t="s">
        <v>46</v>
      </c>
      <c r="I93" s="4" t="s">
        <v>56</v>
      </c>
      <c r="J93" s="4" t="s">
        <v>47</v>
      </c>
      <c r="K93" s="4" t="s">
        <v>48</v>
      </c>
      <c r="L93" s="30" t="s">
        <v>49</v>
      </c>
      <c r="M93" s="7">
        <v>1700000</v>
      </c>
      <c r="N93" s="4">
        <v>40052</v>
      </c>
      <c r="O93" s="4">
        <v>60</v>
      </c>
      <c r="P93" s="8">
        <v>0.14269999999999999</v>
      </c>
      <c r="Q93" s="4">
        <v>7080</v>
      </c>
      <c r="R93" s="4">
        <v>5325</v>
      </c>
      <c r="S93" s="4">
        <v>1180</v>
      </c>
      <c r="T93" s="4">
        <v>1179</v>
      </c>
      <c r="U93" s="4"/>
      <c r="V93" s="4"/>
      <c r="W93" s="9">
        <v>1685246</v>
      </c>
      <c r="X93" s="4"/>
      <c r="Y93" s="4"/>
      <c r="Z93" s="4"/>
      <c r="AA93" s="4"/>
      <c r="AB93" s="4"/>
      <c r="AC93" s="8">
        <v>4.2500000000000003E-2</v>
      </c>
      <c r="AD93" s="49">
        <f t="shared" si="20"/>
        <v>72250</v>
      </c>
      <c r="AE93" s="10">
        <v>0.09</v>
      </c>
      <c r="AF93" s="49">
        <f t="shared" si="21"/>
        <v>66284.403669724765</v>
      </c>
      <c r="AG93" s="4"/>
      <c r="AH93" s="4"/>
      <c r="AI93" s="8">
        <v>0.03</v>
      </c>
      <c r="AJ93" s="49">
        <f t="shared" si="28"/>
        <v>51000</v>
      </c>
      <c r="AK93" s="10">
        <v>0.05</v>
      </c>
      <c r="AL93" s="49">
        <f t="shared" si="22"/>
        <v>2550</v>
      </c>
      <c r="AM93" s="49"/>
      <c r="AN93" s="49"/>
      <c r="AO93" s="49">
        <f t="shared" si="23"/>
        <v>48450</v>
      </c>
      <c r="AP93" s="49"/>
      <c r="AQ93" s="49">
        <f t="shared" si="24"/>
        <v>48450</v>
      </c>
      <c r="AR93" s="49">
        <f t="shared" si="19"/>
        <v>15284.403669724765</v>
      </c>
      <c r="AS93" s="4"/>
      <c r="AT93" s="4"/>
      <c r="AU93" s="4"/>
      <c r="AV93" s="4"/>
    </row>
    <row r="94" spans="1:48" hidden="1">
      <c r="A94" s="4">
        <v>92</v>
      </c>
      <c r="B94" s="5">
        <v>44896</v>
      </c>
      <c r="C94" s="6">
        <v>44922</v>
      </c>
      <c r="D94" s="4" t="s">
        <v>73</v>
      </c>
      <c r="E94" s="4" t="s">
        <v>74</v>
      </c>
      <c r="F94" s="4" t="s">
        <v>240</v>
      </c>
      <c r="G94" s="4" t="s">
        <v>45</v>
      </c>
      <c r="H94" s="4" t="s">
        <v>46</v>
      </c>
      <c r="I94" s="4" t="s">
        <v>56</v>
      </c>
      <c r="J94" s="4" t="s">
        <v>47</v>
      </c>
      <c r="K94" s="4" t="s">
        <v>107</v>
      </c>
      <c r="L94" s="30" t="s">
        <v>49</v>
      </c>
      <c r="M94" s="7">
        <v>526000</v>
      </c>
      <c r="N94" s="4">
        <v>12638</v>
      </c>
      <c r="O94" s="4">
        <v>60</v>
      </c>
      <c r="P94" s="8">
        <v>0.14510000000000001</v>
      </c>
      <c r="Q94" s="4">
        <v>4720</v>
      </c>
      <c r="R94" s="4">
        <v>2125</v>
      </c>
      <c r="S94" s="4">
        <v>885</v>
      </c>
      <c r="T94" s="4">
        <v>1179</v>
      </c>
      <c r="U94" s="4"/>
      <c r="V94" s="4"/>
      <c r="W94" s="9">
        <v>517091</v>
      </c>
      <c r="X94" s="4"/>
      <c r="Y94" s="4"/>
      <c r="Z94" s="4"/>
      <c r="AA94" s="4"/>
      <c r="AB94" s="4"/>
      <c r="AC94" s="8">
        <v>4.2500000000000003E-2</v>
      </c>
      <c r="AD94" s="49">
        <f t="shared" si="20"/>
        <v>22355</v>
      </c>
      <c r="AE94" s="10">
        <v>0.09</v>
      </c>
      <c r="AF94" s="49">
        <f t="shared" si="21"/>
        <v>20509.174311926603</v>
      </c>
      <c r="AG94" s="4"/>
      <c r="AH94" s="4"/>
      <c r="AI94" s="8">
        <v>0.03</v>
      </c>
      <c r="AJ94" s="49">
        <f t="shared" si="28"/>
        <v>15780</v>
      </c>
      <c r="AK94" s="10">
        <v>0.05</v>
      </c>
      <c r="AL94" s="49">
        <f t="shared" si="22"/>
        <v>789</v>
      </c>
      <c r="AM94" s="49"/>
      <c r="AN94" s="49"/>
      <c r="AO94" s="49">
        <f t="shared" si="23"/>
        <v>14991</v>
      </c>
      <c r="AP94" s="49"/>
      <c r="AQ94" s="49">
        <f t="shared" si="24"/>
        <v>14991</v>
      </c>
      <c r="AR94" s="49">
        <f t="shared" si="19"/>
        <v>4729.174311926603</v>
      </c>
      <c r="AS94" s="4"/>
      <c r="AT94" s="4"/>
      <c r="AU94" s="4"/>
      <c r="AV94" s="4"/>
    </row>
    <row r="95" spans="1:48" hidden="1">
      <c r="A95" s="12">
        <v>93</v>
      </c>
      <c r="B95" s="5">
        <v>44896</v>
      </c>
      <c r="C95" s="6">
        <v>44922</v>
      </c>
      <c r="D95" s="4" t="s">
        <v>69</v>
      </c>
      <c r="E95" s="4" t="s">
        <v>70</v>
      </c>
      <c r="F95" s="4" t="s">
        <v>241</v>
      </c>
      <c r="G95" s="4" t="s">
        <v>45</v>
      </c>
      <c r="H95" s="4" t="s">
        <v>46</v>
      </c>
      <c r="I95" s="4" t="s">
        <v>72</v>
      </c>
      <c r="J95" s="4" t="s">
        <v>98</v>
      </c>
      <c r="K95" s="4" t="s">
        <v>58</v>
      </c>
      <c r="L95" s="30" t="s">
        <v>49</v>
      </c>
      <c r="M95" s="7">
        <v>701873</v>
      </c>
      <c r="N95" s="4">
        <v>23624</v>
      </c>
      <c r="O95" s="4">
        <v>37</v>
      </c>
      <c r="P95" s="8">
        <v>0.14499999999999999</v>
      </c>
      <c r="Q95" s="4">
        <v>6000</v>
      </c>
      <c r="R95" s="4">
        <v>3400</v>
      </c>
      <c r="S95" s="4"/>
      <c r="T95" s="4">
        <v>2360</v>
      </c>
      <c r="U95" s="4"/>
      <c r="V95" s="4"/>
      <c r="W95" s="9"/>
      <c r="X95" s="4"/>
      <c r="Y95" s="4"/>
      <c r="Z95" s="4"/>
      <c r="AA95" s="4"/>
      <c r="AB95" s="4"/>
      <c r="AC95" s="8">
        <v>0.04</v>
      </c>
      <c r="AD95" s="49">
        <f t="shared" si="20"/>
        <v>28074.920000000002</v>
      </c>
      <c r="AE95" s="10">
        <v>0.18</v>
      </c>
      <c r="AF95" s="49">
        <f t="shared" si="21"/>
        <v>23792.305084745767</v>
      </c>
      <c r="AG95" s="4"/>
      <c r="AH95" s="4"/>
      <c r="AI95" s="10">
        <v>0.03</v>
      </c>
      <c r="AJ95" s="49">
        <f t="shared" si="28"/>
        <v>21056.19</v>
      </c>
      <c r="AK95" s="10">
        <v>0.05</v>
      </c>
      <c r="AL95" s="49">
        <f t="shared" si="22"/>
        <v>1052.8095000000001</v>
      </c>
      <c r="AM95" s="49"/>
      <c r="AN95" s="49"/>
      <c r="AO95" s="49">
        <f t="shared" si="23"/>
        <v>20003.380499999999</v>
      </c>
      <c r="AP95" s="49"/>
      <c r="AQ95" s="49">
        <f t="shared" si="24"/>
        <v>20003.380499999999</v>
      </c>
      <c r="AR95" s="49">
        <f t="shared" si="19"/>
        <v>2736.1150847457684</v>
      </c>
      <c r="AS95" s="4"/>
      <c r="AT95" s="4"/>
      <c r="AU95" s="4"/>
      <c r="AV95" s="4"/>
    </row>
    <row r="96" spans="1:48" hidden="1">
      <c r="A96" s="4">
        <v>94</v>
      </c>
      <c r="B96" s="5">
        <v>44896</v>
      </c>
      <c r="C96" s="6">
        <v>44922</v>
      </c>
      <c r="D96" s="4" t="s">
        <v>148</v>
      </c>
      <c r="E96" s="4" t="s">
        <v>149</v>
      </c>
      <c r="F96" s="4" t="s">
        <v>242</v>
      </c>
      <c r="G96" s="4" t="s">
        <v>45</v>
      </c>
      <c r="H96" s="4" t="s">
        <v>46</v>
      </c>
      <c r="I96" s="4" t="s">
        <v>46</v>
      </c>
      <c r="J96" s="4" t="s">
        <v>68</v>
      </c>
      <c r="K96" s="4" t="s">
        <v>48</v>
      </c>
      <c r="L96" s="30" t="s">
        <v>49</v>
      </c>
      <c r="M96" s="7">
        <v>1184658</v>
      </c>
      <c r="N96" s="4">
        <v>28500</v>
      </c>
      <c r="O96" s="4">
        <v>60</v>
      </c>
      <c r="P96" s="8">
        <v>0.155</v>
      </c>
      <c r="Q96" s="4">
        <v>7500</v>
      </c>
      <c r="R96" s="4">
        <v>6400</v>
      </c>
      <c r="S96" s="4">
        <v>885</v>
      </c>
      <c r="T96" s="4"/>
      <c r="U96" s="4"/>
      <c r="V96" s="4"/>
      <c r="W96" s="9"/>
      <c r="X96" s="4"/>
      <c r="Y96" s="4"/>
      <c r="Z96" s="4"/>
      <c r="AA96" s="4"/>
      <c r="AB96" s="4"/>
      <c r="AC96" s="8">
        <v>4.4999999999999998E-2</v>
      </c>
      <c r="AD96" s="49">
        <f t="shared" si="20"/>
        <v>53309.61</v>
      </c>
      <c r="AE96" s="10">
        <v>0.09</v>
      </c>
      <c r="AF96" s="49">
        <f t="shared" si="21"/>
        <v>48907.899082568802</v>
      </c>
      <c r="AG96" s="4"/>
      <c r="AH96" s="4"/>
      <c r="AI96" s="10">
        <v>0.03</v>
      </c>
      <c r="AJ96" s="49">
        <f t="shared" si="28"/>
        <v>35539.74</v>
      </c>
      <c r="AK96" s="10">
        <v>0.05</v>
      </c>
      <c r="AL96" s="49">
        <f t="shared" si="22"/>
        <v>1776.9870000000001</v>
      </c>
      <c r="AM96" s="49"/>
      <c r="AN96" s="49"/>
      <c r="AO96" s="49">
        <f t="shared" si="23"/>
        <v>33762.752999999997</v>
      </c>
      <c r="AP96" s="49"/>
      <c r="AQ96" s="49">
        <f t="shared" si="24"/>
        <v>33762.752999999997</v>
      </c>
      <c r="AR96" s="49">
        <f t="shared" si="19"/>
        <v>13368.159082568804</v>
      </c>
      <c r="AS96" s="4"/>
      <c r="AT96" s="4"/>
      <c r="AU96" s="4"/>
      <c r="AV96" s="4"/>
    </row>
    <row r="97" spans="1:48" hidden="1">
      <c r="A97" s="4">
        <v>95</v>
      </c>
      <c r="B97" s="5">
        <v>44896</v>
      </c>
      <c r="C97" s="6">
        <v>44923</v>
      </c>
      <c r="D97" s="4" t="s">
        <v>243</v>
      </c>
      <c r="E97" s="4" t="s">
        <v>244</v>
      </c>
      <c r="F97" s="4" t="s">
        <v>245</v>
      </c>
      <c r="G97" s="4" t="s">
        <v>88</v>
      </c>
      <c r="H97" s="4" t="s">
        <v>89</v>
      </c>
      <c r="I97" s="4" t="s">
        <v>167</v>
      </c>
      <c r="J97" s="4" t="s">
        <v>68</v>
      </c>
      <c r="K97" s="4" t="s">
        <v>58</v>
      </c>
      <c r="L97" s="30" t="s">
        <v>49</v>
      </c>
      <c r="M97" s="7">
        <v>313645</v>
      </c>
      <c r="N97" s="4">
        <v>10835</v>
      </c>
      <c r="O97" s="4">
        <v>36</v>
      </c>
      <c r="P97" s="8">
        <v>0.14749999999999999</v>
      </c>
      <c r="Q97" s="4">
        <v>3000</v>
      </c>
      <c r="R97" s="4">
        <v>1200</v>
      </c>
      <c r="S97" s="4">
        <v>885</v>
      </c>
      <c r="T97" s="4"/>
      <c r="U97" s="4"/>
      <c r="V97" s="4"/>
      <c r="W97" s="9"/>
      <c r="X97" s="4"/>
      <c r="Y97" s="4"/>
      <c r="Z97" s="4"/>
      <c r="AA97" s="4"/>
      <c r="AB97" s="4"/>
      <c r="AC97" s="8">
        <v>4.4999999999999998E-2</v>
      </c>
      <c r="AD97" s="49">
        <f t="shared" si="20"/>
        <v>14114.025</v>
      </c>
      <c r="AE97" s="10">
        <v>0.09</v>
      </c>
      <c r="AF97" s="49">
        <f t="shared" si="21"/>
        <v>12948.646788990824</v>
      </c>
      <c r="AG97" s="4"/>
      <c r="AH97" s="4"/>
      <c r="AI97" s="10">
        <v>0.03</v>
      </c>
      <c r="AJ97" s="49">
        <f t="shared" ref="AJ97:AJ103" si="29">M97*AI97</f>
        <v>9409.35</v>
      </c>
      <c r="AK97" s="10">
        <v>0.05</v>
      </c>
      <c r="AL97" s="49">
        <f t="shared" si="22"/>
        <v>470.46750000000003</v>
      </c>
      <c r="AM97" s="49"/>
      <c r="AN97" s="49"/>
      <c r="AO97" s="49">
        <f t="shared" si="23"/>
        <v>8938.8824999999997</v>
      </c>
      <c r="AP97" s="49"/>
      <c r="AQ97" s="49">
        <f t="shared" si="24"/>
        <v>8938.8824999999997</v>
      </c>
      <c r="AR97" s="49">
        <f t="shared" si="19"/>
        <v>3539.2967889908232</v>
      </c>
      <c r="AS97" s="4"/>
      <c r="AT97" s="4"/>
      <c r="AU97" s="4"/>
      <c r="AV97" s="4"/>
    </row>
    <row r="98" spans="1:48" hidden="1">
      <c r="A98" s="12">
        <v>96</v>
      </c>
      <c r="B98" s="5">
        <v>44896</v>
      </c>
      <c r="C98" s="6">
        <v>44923</v>
      </c>
      <c r="D98" s="4" t="s">
        <v>246</v>
      </c>
      <c r="E98" s="4" t="s">
        <v>247</v>
      </c>
      <c r="F98" s="4" t="s">
        <v>248</v>
      </c>
      <c r="G98" s="4" t="s">
        <v>45</v>
      </c>
      <c r="H98" s="4" t="s">
        <v>46</v>
      </c>
      <c r="I98" s="4" t="s">
        <v>56</v>
      </c>
      <c r="J98" s="4" t="s">
        <v>68</v>
      </c>
      <c r="K98" s="4" t="s">
        <v>58</v>
      </c>
      <c r="L98" s="30" t="s">
        <v>49</v>
      </c>
      <c r="M98" s="11">
        <v>349418</v>
      </c>
      <c r="N98" s="4">
        <v>9463</v>
      </c>
      <c r="O98" s="4">
        <v>48</v>
      </c>
      <c r="P98" s="8">
        <v>0.1351</v>
      </c>
      <c r="Q98" s="4">
        <v>3500</v>
      </c>
      <c r="R98" s="4">
        <v>1200</v>
      </c>
      <c r="S98" s="4">
        <v>885</v>
      </c>
      <c r="T98" s="4"/>
      <c r="U98" s="4"/>
      <c r="V98" s="4"/>
      <c r="W98" s="9"/>
      <c r="X98" s="4"/>
      <c r="Y98" s="4"/>
      <c r="Z98" s="4"/>
      <c r="AA98" s="4"/>
      <c r="AB98" s="4"/>
      <c r="AC98" s="8">
        <v>4.4999999999999998E-2</v>
      </c>
      <c r="AD98" s="49">
        <f t="shared" si="20"/>
        <v>15723.81</v>
      </c>
      <c r="AE98" s="10">
        <v>0.09</v>
      </c>
      <c r="AF98" s="49">
        <f t="shared" si="21"/>
        <v>14425.513761467888</v>
      </c>
      <c r="AG98" s="4"/>
      <c r="AH98" s="4"/>
      <c r="AI98" s="10">
        <v>0.03</v>
      </c>
      <c r="AJ98" s="49">
        <f t="shared" si="29"/>
        <v>10482.539999999999</v>
      </c>
      <c r="AK98" s="10">
        <v>0.05</v>
      </c>
      <c r="AL98" s="49">
        <f t="shared" si="22"/>
        <v>524.12699999999995</v>
      </c>
      <c r="AM98" s="49"/>
      <c r="AN98" s="49"/>
      <c r="AO98" s="49">
        <f t="shared" si="23"/>
        <v>9958.4129999999986</v>
      </c>
      <c r="AP98" s="49"/>
      <c r="AQ98" s="49">
        <f t="shared" si="24"/>
        <v>9958.4129999999986</v>
      </c>
      <c r="AR98" s="49">
        <f t="shared" si="19"/>
        <v>3942.9737614678888</v>
      </c>
      <c r="AS98" s="4"/>
      <c r="AT98" s="4"/>
      <c r="AU98" s="4"/>
      <c r="AV98" s="4"/>
    </row>
    <row r="99" spans="1:48" hidden="1">
      <c r="A99" s="4">
        <v>97</v>
      </c>
      <c r="B99" s="5">
        <v>44896</v>
      </c>
      <c r="C99" s="6">
        <v>44923</v>
      </c>
      <c r="D99" s="4" t="s">
        <v>163</v>
      </c>
      <c r="E99" s="4" t="s">
        <v>164</v>
      </c>
      <c r="F99" s="4" t="s">
        <v>249</v>
      </c>
      <c r="G99" s="4" t="s">
        <v>88</v>
      </c>
      <c r="H99" s="4" t="s">
        <v>89</v>
      </c>
      <c r="I99" s="4" t="s">
        <v>167</v>
      </c>
      <c r="J99" s="4" t="s">
        <v>57</v>
      </c>
      <c r="K99" s="4" t="s">
        <v>58</v>
      </c>
      <c r="L99" s="30" t="s">
        <v>49</v>
      </c>
      <c r="M99" s="7">
        <v>299060</v>
      </c>
      <c r="N99" s="4">
        <v>15368</v>
      </c>
      <c r="O99" s="4">
        <v>24</v>
      </c>
      <c r="P99" s="8">
        <v>0.21010000000000001</v>
      </c>
      <c r="Q99" s="4">
        <v>4485</v>
      </c>
      <c r="R99" s="4">
        <v>900</v>
      </c>
      <c r="S99" s="4"/>
      <c r="T99" s="4">
        <v>1475</v>
      </c>
      <c r="U99" s="4"/>
      <c r="V99" s="4"/>
      <c r="W99" s="9"/>
      <c r="X99" s="4"/>
      <c r="Y99" s="4"/>
      <c r="Z99" s="4"/>
      <c r="AA99" s="4"/>
      <c r="AB99" s="4"/>
      <c r="AC99" s="8">
        <v>4.2500000000000003E-2</v>
      </c>
      <c r="AD99" s="49">
        <f t="shared" si="20"/>
        <v>12710.050000000001</v>
      </c>
      <c r="AE99" s="10">
        <v>0.18</v>
      </c>
      <c r="AF99" s="49">
        <f t="shared" si="21"/>
        <v>10771.228813559324</v>
      </c>
      <c r="AG99" s="4"/>
      <c r="AH99" s="4"/>
      <c r="AI99" s="10">
        <v>0.02</v>
      </c>
      <c r="AJ99" s="49">
        <f t="shared" si="29"/>
        <v>5981.2</v>
      </c>
      <c r="AK99" s="10">
        <v>0.05</v>
      </c>
      <c r="AL99" s="49">
        <f t="shared" si="22"/>
        <v>299.06</v>
      </c>
      <c r="AM99" s="49"/>
      <c r="AN99" s="49"/>
      <c r="AO99" s="49">
        <f t="shared" si="23"/>
        <v>5682.1399999999994</v>
      </c>
      <c r="AP99" s="49"/>
      <c r="AQ99" s="49">
        <f t="shared" si="24"/>
        <v>5682.1399999999994</v>
      </c>
      <c r="AR99" s="49">
        <f t="shared" si="19"/>
        <v>4790.0288135593246</v>
      </c>
      <c r="AS99" s="4"/>
      <c r="AT99" s="4"/>
      <c r="AU99" s="4"/>
      <c r="AV99" s="4"/>
    </row>
    <row r="100" spans="1:48" hidden="1">
      <c r="A100" s="4">
        <v>98</v>
      </c>
      <c r="B100" s="5">
        <v>44896</v>
      </c>
      <c r="C100" s="6">
        <v>44923</v>
      </c>
      <c r="D100" s="4" t="s">
        <v>250</v>
      </c>
      <c r="E100" s="4" t="s">
        <v>251</v>
      </c>
      <c r="F100" s="4" t="s">
        <v>252</v>
      </c>
      <c r="G100" s="4" t="s">
        <v>45</v>
      </c>
      <c r="H100" s="4" t="s">
        <v>46</v>
      </c>
      <c r="I100" s="4" t="s">
        <v>67</v>
      </c>
      <c r="J100" s="4" t="s">
        <v>91</v>
      </c>
      <c r="K100" s="4" t="s">
        <v>58</v>
      </c>
      <c r="L100" s="30" t="s">
        <v>49</v>
      </c>
      <c r="M100" s="7">
        <v>566231</v>
      </c>
      <c r="N100" s="4">
        <v>16952</v>
      </c>
      <c r="O100" s="4">
        <v>44</v>
      </c>
      <c r="P100" s="8">
        <v>0.155</v>
      </c>
      <c r="Q100" s="4">
        <v>5766</v>
      </c>
      <c r="R100" s="4">
        <v>1500</v>
      </c>
      <c r="S100" s="4">
        <v>1100</v>
      </c>
      <c r="T100" s="4"/>
      <c r="U100" s="4"/>
      <c r="V100" s="4"/>
      <c r="W100" s="9"/>
      <c r="X100" s="4"/>
      <c r="Y100" s="4"/>
      <c r="Z100" s="4"/>
      <c r="AA100" s="4"/>
      <c r="AB100" s="4"/>
      <c r="AC100" s="8">
        <v>4.4999999999999998E-2</v>
      </c>
      <c r="AD100" s="49">
        <f t="shared" si="20"/>
        <v>25480.395</v>
      </c>
      <c r="AE100" s="10">
        <v>0.18</v>
      </c>
      <c r="AF100" s="49">
        <f t="shared" si="21"/>
        <v>21593.555084745763</v>
      </c>
      <c r="AG100" s="4"/>
      <c r="AH100" s="4"/>
      <c r="AI100" s="10">
        <v>0.03</v>
      </c>
      <c r="AJ100" s="49">
        <f t="shared" si="29"/>
        <v>16986.93</v>
      </c>
      <c r="AK100" s="10">
        <v>0.05</v>
      </c>
      <c r="AL100" s="49">
        <f t="shared" si="22"/>
        <v>849.34650000000011</v>
      </c>
      <c r="AM100" s="49"/>
      <c r="AN100" s="49"/>
      <c r="AO100" s="49">
        <f t="shared" si="23"/>
        <v>16137.583500000001</v>
      </c>
      <c r="AP100" s="49"/>
      <c r="AQ100" s="49">
        <f t="shared" si="24"/>
        <v>16137.583500000001</v>
      </c>
      <c r="AR100" s="49">
        <f t="shared" si="19"/>
        <v>4606.6250847457632</v>
      </c>
      <c r="AS100" s="4"/>
      <c r="AT100" s="4"/>
      <c r="AU100" s="4"/>
      <c r="AV100" s="4"/>
    </row>
    <row r="101" spans="1:48" hidden="1">
      <c r="A101" s="12">
        <v>99</v>
      </c>
      <c r="B101" s="5">
        <v>44896</v>
      </c>
      <c r="C101" s="6">
        <v>44924</v>
      </c>
      <c r="D101" s="4" t="s">
        <v>173</v>
      </c>
      <c r="E101" s="4" t="s">
        <v>174</v>
      </c>
      <c r="F101" s="4" t="s">
        <v>253</v>
      </c>
      <c r="G101" s="4" t="s">
        <v>88</v>
      </c>
      <c r="H101" s="4" t="s">
        <v>89</v>
      </c>
      <c r="I101" s="4" t="s">
        <v>167</v>
      </c>
      <c r="J101" s="4" t="s">
        <v>68</v>
      </c>
      <c r="K101" s="4" t="s">
        <v>76</v>
      </c>
      <c r="L101" s="30" t="s">
        <v>49</v>
      </c>
      <c r="M101" s="7">
        <v>767940</v>
      </c>
      <c r="N101" s="4">
        <v>53435</v>
      </c>
      <c r="O101" s="4">
        <v>16</v>
      </c>
      <c r="P101" s="8">
        <v>0.155</v>
      </c>
      <c r="Q101" s="4">
        <v>5800</v>
      </c>
      <c r="R101" s="4">
        <v>3600</v>
      </c>
      <c r="S101" s="4">
        <v>885</v>
      </c>
      <c r="T101" s="4"/>
      <c r="U101" s="4"/>
      <c r="V101" s="4"/>
      <c r="W101" s="9"/>
      <c r="X101" s="4"/>
      <c r="Y101" s="4"/>
      <c r="Z101" s="4"/>
      <c r="AA101" s="4"/>
      <c r="AB101" s="4"/>
      <c r="AC101" s="8">
        <f>2.75%</f>
        <v>2.75E-2</v>
      </c>
      <c r="AD101" s="49">
        <f t="shared" si="20"/>
        <v>21118.35</v>
      </c>
      <c r="AE101" s="10">
        <v>0.09</v>
      </c>
      <c r="AF101" s="49">
        <f t="shared" si="21"/>
        <v>19374.633027522934</v>
      </c>
      <c r="AG101" s="4"/>
      <c r="AH101" s="4"/>
      <c r="AI101" s="8">
        <v>1.2500000000000001E-2</v>
      </c>
      <c r="AJ101" s="49">
        <f t="shared" si="29"/>
        <v>9599.25</v>
      </c>
      <c r="AK101" s="10">
        <v>0.05</v>
      </c>
      <c r="AL101" s="49">
        <f t="shared" si="22"/>
        <v>479.96250000000003</v>
      </c>
      <c r="AM101" s="49"/>
      <c r="AN101" s="49"/>
      <c r="AO101" s="49">
        <f t="shared" si="23"/>
        <v>9119.2875000000004</v>
      </c>
      <c r="AP101" s="49"/>
      <c r="AQ101" s="49">
        <f t="shared" si="24"/>
        <v>9119.2875000000004</v>
      </c>
      <c r="AR101" s="49">
        <f t="shared" si="19"/>
        <v>9775.3830275229338</v>
      </c>
      <c r="AS101" s="4"/>
      <c r="AT101" s="4"/>
      <c r="AU101" s="4"/>
      <c r="AV101" s="4"/>
    </row>
    <row r="102" spans="1:48" s="59" customFormat="1" hidden="1">
      <c r="A102" s="12">
        <v>100</v>
      </c>
      <c r="B102" s="53">
        <v>44896</v>
      </c>
      <c r="C102" s="54">
        <v>44924</v>
      </c>
      <c r="D102" s="12" t="s">
        <v>69</v>
      </c>
      <c r="E102" s="12" t="s">
        <v>70</v>
      </c>
      <c r="F102" s="12" t="s">
        <v>254</v>
      </c>
      <c r="G102" s="4" t="s">
        <v>45</v>
      </c>
      <c r="H102" s="12" t="s">
        <v>46</v>
      </c>
      <c r="I102" s="12" t="s">
        <v>72</v>
      </c>
      <c r="J102" s="12" t="s">
        <v>98</v>
      </c>
      <c r="K102" s="12" t="s">
        <v>58</v>
      </c>
      <c r="L102" s="30" t="s">
        <v>49</v>
      </c>
      <c r="M102" s="87">
        <v>1015859</v>
      </c>
      <c r="N102" s="4">
        <v>23901</v>
      </c>
      <c r="O102" s="12">
        <v>60</v>
      </c>
      <c r="P102" s="56">
        <v>0.1201</v>
      </c>
      <c r="Q102" s="12">
        <v>7500</v>
      </c>
      <c r="R102" s="12">
        <v>5600</v>
      </c>
      <c r="S102" s="12"/>
      <c r="T102" s="4">
        <v>2360</v>
      </c>
      <c r="U102" s="4"/>
      <c r="V102" s="4"/>
      <c r="W102" s="52"/>
      <c r="X102" s="4"/>
      <c r="Y102" s="4"/>
      <c r="Z102" s="4"/>
      <c r="AA102" s="4"/>
      <c r="AB102" s="4"/>
      <c r="AC102" s="8">
        <v>0.04</v>
      </c>
      <c r="AD102" s="70">
        <f t="shared" si="20"/>
        <v>40634.36</v>
      </c>
      <c r="AE102" s="60">
        <v>0.18</v>
      </c>
      <c r="AF102" s="70">
        <f t="shared" si="21"/>
        <v>34435.898305084746</v>
      </c>
      <c r="AG102" s="12"/>
      <c r="AH102" s="12"/>
      <c r="AI102" s="56">
        <v>2.5000000000000001E-2</v>
      </c>
      <c r="AJ102" s="49">
        <f t="shared" si="29"/>
        <v>25396.475000000002</v>
      </c>
      <c r="AK102" s="10">
        <v>0.05</v>
      </c>
      <c r="AL102" s="49">
        <f t="shared" si="22"/>
        <v>1269.8237500000002</v>
      </c>
      <c r="AM102" s="49"/>
      <c r="AN102" s="49"/>
      <c r="AO102" s="49">
        <f t="shared" si="23"/>
        <v>24126.651250000003</v>
      </c>
      <c r="AP102" s="49"/>
      <c r="AQ102" s="49">
        <f t="shared" si="24"/>
        <v>24126.651250000003</v>
      </c>
      <c r="AR102" s="49">
        <f t="shared" si="19"/>
        <v>9039.4233050847433</v>
      </c>
      <c r="AS102" s="12"/>
      <c r="AT102" s="12"/>
      <c r="AU102" s="12" t="s">
        <v>152</v>
      </c>
      <c r="AV102" s="12">
        <v>5498</v>
      </c>
    </row>
    <row r="103" spans="1:48" hidden="1">
      <c r="A103" s="4">
        <v>101</v>
      </c>
      <c r="B103" s="5">
        <v>44896</v>
      </c>
      <c r="C103" s="6">
        <v>44924</v>
      </c>
      <c r="D103" s="4" t="s">
        <v>255</v>
      </c>
      <c r="E103" s="4" t="s">
        <v>256</v>
      </c>
      <c r="F103" s="4" t="s">
        <v>257</v>
      </c>
      <c r="G103" s="4" t="s">
        <v>88</v>
      </c>
      <c r="H103" s="4" t="s">
        <v>89</v>
      </c>
      <c r="I103" s="4" t="s">
        <v>90</v>
      </c>
      <c r="J103" s="4" t="s">
        <v>68</v>
      </c>
      <c r="K103" s="4" t="s">
        <v>76</v>
      </c>
      <c r="L103" s="30" t="s">
        <v>49</v>
      </c>
      <c r="M103" s="7">
        <v>1534568</v>
      </c>
      <c r="N103" s="4">
        <v>38138</v>
      </c>
      <c r="O103" s="4">
        <v>60</v>
      </c>
      <c r="P103" s="10">
        <v>0.17</v>
      </c>
      <c r="Q103" s="4">
        <v>11800</v>
      </c>
      <c r="R103" s="4">
        <v>8200</v>
      </c>
      <c r="S103" s="4">
        <v>885</v>
      </c>
      <c r="T103" s="4"/>
      <c r="U103" s="4"/>
      <c r="V103" s="4"/>
      <c r="W103" s="9"/>
      <c r="X103" s="4"/>
      <c r="Y103" s="4"/>
      <c r="Z103" s="4"/>
      <c r="AA103" s="4"/>
      <c r="AB103" s="4"/>
      <c r="AC103" s="8">
        <v>4.4999999999999998E-2</v>
      </c>
      <c r="AD103" s="49">
        <f t="shared" si="20"/>
        <v>69055.56</v>
      </c>
      <c r="AE103" s="10">
        <v>0.09</v>
      </c>
      <c r="AF103" s="49">
        <f t="shared" si="21"/>
        <v>63353.724770642199</v>
      </c>
      <c r="AG103" s="4"/>
      <c r="AH103" s="4"/>
      <c r="AI103" s="10">
        <v>0.03</v>
      </c>
      <c r="AJ103" s="49">
        <f t="shared" si="29"/>
        <v>46037.04</v>
      </c>
      <c r="AK103" s="10">
        <v>0.05</v>
      </c>
      <c r="AL103" s="49">
        <f t="shared" si="22"/>
        <v>2301.8520000000003</v>
      </c>
      <c r="AM103" s="49"/>
      <c r="AN103" s="49"/>
      <c r="AO103" s="49">
        <f t="shared" si="23"/>
        <v>43735.188000000002</v>
      </c>
      <c r="AP103" s="49"/>
      <c r="AQ103" s="49">
        <f t="shared" si="24"/>
        <v>43735.188000000002</v>
      </c>
      <c r="AR103" s="49">
        <f t="shared" si="19"/>
        <v>17316.684770642198</v>
      </c>
      <c r="AS103" s="4"/>
      <c r="AT103" s="4"/>
      <c r="AU103" s="4"/>
      <c r="AV103" s="4"/>
    </row>
    <row r="104" spans="1:48" hidden="1">
      <c r="A104" s="12">
        <v>102</v>
      </c>
      <c r="B104" s="5">
        <v>44896</v>
      </c>
      <c r="C104" s="6">
        <v>44924</v>
      </c>
      <c r="D104" s="4" t="s">
        <v>112</v>
      </c>
      <c r="E104" s="4" t="s">
        <v>113</v>
      </c>
      <c r="F104" s="18" t="s">
        <v>258</v>
      </c>
      <c r="G104" s="4" t="s">
        <v>45</v>
      </c>
      <c r="H104" s="4" t="s">
        <v>46</v>
      </c>
      <c r="I104" s="4" t="s">
        <v>67</v>
      </c>
      <c r="J104" s="4" t="s">
        <v>125</v>
      </c>
      <c r="K104" s="4" t="s">
        <v>48</v>
      </c>
      <c r="L104" s="30" t="s">
        <v>49</v>
      </c>
      <c r="M104" s="7">
        <v>305024</v>
      </c>
      <c r="N104" s="4">
        <v>10575</v>
      </c>
      <c r="O104" s="4">
        <v>36</v>
      </c>
      <c r="P104" s="8">
        <v>0.15010000000000001</v>
      </c>
      <c r="Q104" s="4">
        <v>5200</v>
      </c>
      <c r="R104" s="4">
        <v>1620</v>
      </c>
      <c r="S104" s="4"/>
      <c r="T104" s="4">
        <v>2200</v>
      </c>
      <c r="U104" s="4"/>
      <c r="V104" s="4"/>
      <c r="W104" s="9">
        <v>290980</v>
      </c>
      <c r="X104" s="4"/>
      <c r="Y104" s="4"/>
      <c r="Z104" s="4"/>
      <c r="AA104" s="4"/>
      <c r="AB104" s="4"/>
      <c r="AC104" s="8">
        <v>4.2500000000000003E-2</v>
      </c>
      <c r="AD104" s="49">
        <f t="shared" si="20"/>
        <v>12963.52</v>
      </c>
      <c r="AE104" s="10">
        <v>0.09</v>
      </c>
      <c r="AF104" s="49">
        <f t="shared" si="21"/>
        <v>11893.137614678899</v>
      </c>
      <c r="AG104" s="4"/>
      <c r="AH104" s="4"/>
      <c r="AI104" s="8">
        <v>0.03</v>
      </c>
      <c r="AJ104" s="49">
        <f>W104*AI104</f>
        <v>8729.4</v>
      </c>
      <c r="AK104" s="10">
        <v>0.05</v>
      </c>
      <c r="AL104" s="49">
        <f t="shared" si="22"/>
        <v>436.47</v>
      </c>
      <c r="AM104" s="49"/>
      <c r="AN104" s="49"/>
      <c r="AO104" s="49">
        <f t="shared" si="23"/>
        <v>8292.93</v>
      </c>
      <c r="AP104" s="49"/>
      <c r="AQ104" s="49">
        <f t="shared" si="24"/>
        <v>8292.93</v>
      </c>
      <c r="AR104" s="49">
        <f t="shared" si="19"/>
        <v>3163.7376146788993</v>
      </c>
      <c r="AS104" s="4"/>
      <c r="AT104" s="4"/>
      <c r="AU104" s="4"/>
      <c r="AV104" s="4"/>
    </row>
    <row r="105" spans="1:48" s="59" customFormat="1" hidden="1">
      <c r="A105" s="12">
        <v>103</v>
      </c>
      <c r="B105" s="53">
        <v>44896</v>
      </c>
      <c r="C105" s="54">
        <v>44924</v>
      </c>
      <c r="D105" s="12" t="s">
        <v>148</v>
      </c>
      <c r="E105" s="12" t="s">
        <v>149</v>
      </c>
      <c r="F105" s="12" t="s">
        <v>259</v>
      </c>
      <c r="G105" s="32" t="s">
        <v>45</v>
      </c>
      <c r="H105" s="12" t="s">
        <v>46</v>
      </c>
      <c r="I105" s="12" t="s">
        <v>46</v>
      </c>
      <c r="J105" s="12" t="s">
        <v>68</v>
      </c>
      <c r="K105" s="12" t="s">
        <v>58</v>
      </c>
      <c r="L105" s="30" t="s">
        <v>49</v>
      </c>
      <c r="M105" s="55">
        <v>458493</v>
      </c>
      <c r="N105" s="4">
        <v>15975</v>
      </c>
      <c r="O105" s="71">
        <v>35</v>
      </c>
      <c r="P105" s="56">
        <v>0.13750000000000001</v>
      </c>
      <c r="Q105" s="12">
        <v>4000</v>
      </c>
      <c r="R105" s="12">
        <v>1500</v>
      </c>
      <c r="S105" s="12">
        <v>885</v>
      </c>
      <c r="T105" s="4"/>
      <c r="U105" s="4"/>
      <c r="V105" s="4"/>
      <c r="W105" s="9"/>
      <c r="X105" s="4"/>
      <c r="Y105" s="4"/>
      <c r="Z105" s="4"/>
      <c r="AA105" s="4"/>
      <c r="AB105" s="4"/>
      <c r="AC105" s="56">
        <v>3.7499999999999999E-2</v>
      </c>
      <c r="AD105" s="70">
        <f t="shared" si="20"/>
        <v>17193.487499999999</v>
      </c>
      <c r="AE105" s="60">
        <v>0.09</v>
      </c>
      <c r="AF105" s="70">
        <f t="shared" si="21"/>
        <v>15773.841743119265</v>
      </c>
      <c r="AG105" s="12"/>
      <c r="AH105" s="12"/>
      <c r="AI105" s="58">
        <v>0.03</v>
      </c>
      <c r="AJ105" s="49">
        <f t="shared" ref="AJ105:AJ107" si="30">M105*AI105</f>
        <v>13754.789999999999</v>
      </c>
      <c r="AK105" s="10">
        <v>0.05</v>
      </c>
      <c r="AL105" s="49">
        <f t="shared" si="22"/>
        <v>687.73950000000002</v>
      </c>
      <c r="AM105" s="49"/>
      <c r="AN105" s="49"/>
      <c r="AO105" s="49">
        <f t="shared" si="23"/>
        <v>13067.050499999999</v>
      </c>
      <c r="AP105" s="49"/>
      <c r="AQ105" s="49">
        <f t="shared" si="24"/>
        <v>13067.050499999999</v>
      </c>
      <c r="AR105" s="49">
        <f t="shared" si="19"/>
        <v>2019.0517431192657</v>
      </c>
      <c r="AS105" s="12"/>
      <c r="AT105" s="12"/>
      <c r="AU105" s="12"/>
      <c r="AV105" s="12"/>
    </row>
    <row r="106" spans="1:48" hidden="1">
      <c r="A106" s="4">
        <v>104</v>
      </c>
      <c r="B106" s="5">
        <v>44896</v>
      </c>
      <c r="C106" s="6">
        <v>44925</v>
      </c>
      <c r="D106" s="4" t="s">
        <v>53</v>
      </c>
      <c r="E106" s="4" t="s">
        <v>54</v>
      </c>
      <c r="F106" s="4" t="s">
        <v>260</v>
      </c>
      <c r="G106" s="4" t="s">
        <v>45</v>
      </c>
      <c r="H106" s="4" t="s">
        <v>46</v>
      </c>
      <c r="I106" s="4" t="s">
        <v>56</v>
      </c>
      <c r="J106" s="4" t="s">
        <v>98</v>
      </c>
      <c r="K106" s="4" t="s">
        <v>48</v>
      </c>
      <c r="L106" s="30" t="s">
        <v>49</v>
      </c>
      <c r="M106" s="14">
        <v>1164099</v>
      </c>
      <c r="N106" s="4">
        <v>27746</v>
      </c>
      <c r="O106" s="4">
        <v>60</v>
      </c>
      <c r="P106" s="10">
        <v>0.15</v>
      </c>
      <c r="Q106" s="4">
        <v>14000</v>
      </c>
      <c r="R106" s="4">
        <v>6500</v>
      </c>
      <c r="S106" s="4"/>
      <c r="T106" s="4">
        <v>2360</v>
      </c>
      <c r="U106" s="4"/>
      <c r="V106" s="4"/>
      <c r="W106" s="9"/>
      <c r="X106" s="4"/>
      <c r="Y106" s="4"/>
      <c r="Z106" s="4"/>
      <c r="AA106" s="4"/>
      <c r="AB106" s="4"/>
      <c r="AC106" s="8">
        <v>0.04</v>
      </c>
      <c r="AD106" s="49">
        <f t="shared" si="20"/>
        <v>46563.96</v>
      </c>
      <c r="AE106" s="10">
        <v>0.18</v>
      </c>
      <c r="AF106" s="49">
        <f t="shared" si="21"/>
        <v>39460.983050847462</v>
      </c>
      <c r="AG106" s="4"/>
      <c r="AH106" s="4"/>
      <c r="AI106" s="10">
        <v>0.03</v>
      </c>
      <c r="AJ106" s="49">
        <f t="shared" si="30"/>
        <v>34922.97</v>
      </c>
      <c r="AK106" s="10">
        <v>0.05</v>
      </c>
      <c r="AL106" s="49">
        <f t="shared" si="22"/>
        <v>1746.1485000000002</v>
      </c>
      <c r="AM106" s="49"/>
      <c r="AN106" s="49"/>
      <c r="AO106" s="49">
        <f t="shared" si="23"/>
        <v>33176.821499999998</v>
      </c>
      <c r="AP106" s="49"/>
      <c r="AQ106" s="49">
        <f t="shared" si="24"/>
        <v>33176.821499999998</v>
      </c>
      <c r="AR106" s="49">
        <f t="shared" si="19"/>
        <v>4538.0130508474613</v>
      </c>
      <c r="AS106" s="4"/>
      <c r="AT106" s="4"/>
      <c r="AU106" s="4"/>
      <c r="AV106" s="4"/>
    </row>
    <row r="107" spans="1:48" hidden="1">
      <c r="A107" s="12">
        <v>105</v>
      </c>
      <c r="B107" s="5">
        <v>44896</v>
      </c>
      <c r="C107" s="6">
        <v>44925</v>
      </c>
      <c r="D107" s="4" t="s">
        <v>69</v>
      </c>
      <c r="E107" s="4" t="s">
        <v>70</v>
      </c>
      <c r="F107" s="4" t="s">
        <v>261</v>
      </c>
      <c r="G107" s="4" t="s">
        <v>45</v>
      </c>
      <c r="H107" s="4" t="s">
        <v>46</v>
      </c>
      <c r="I107" s="4" t="s">
        <v>72</v>
      </c>
      <c r="J107" s="4" t="s">
        <v>57</v>
      </c>
      <c r="K107" s="4" t="s">
        <v>58</v>
      </c>
      <c r="L107" s="30" t="s">
        <v>49</v>
      </c>
      <c r="M107" s="7">
        <v>1007272</v>
      </c>
      <c r="N107" s="4">
        <v>24500</v>
      </c>
      <c r="O107" s="4">
        <v>60</v>
      </c>
      <c r="P107" s="8">
        <v>0.16009999999999999</v>
      </c>
      <c r="Q107" s="4"/>
      <c r="R107" s="4"/>
      <c r="S107" s="4"/>
      <c r="T107" s="4"/>
      <c r="U107" s="4"/>
      <c r="V107" s="4"/>
      <c r="W107" s="9"/>
      <c r="X107" s="4"/>
      <c r="Y107" s="4"/>
      <c r="Z107" s="4"/>
      <c r="AA107" s="4"/>
      <c r="AB107" s="4"/>
      <c r="AC107" s="8">
        <v>4.2500000000000003E-2</v>
      </c>
      <c r="AD107" s="49">
        <f t="shared" si="20"/>
        <v>42809.060000000005</v>
      </c>
      <c r="AE107" s="10">
        <v>0.18</v>
      </c>
      <c r="AF107" s="49">
        <f t="shared" si="21"/>
        <v>36278.86440677967</v>
      </c>
      <c r="AG107" s="4"/>
      <c r="AH107" s="4"/>
      <c r="AI107" s="8">
        <v>2.5000000000000001E-2</v>
      </c>
      <c r="AJ107" s="49">
        <f t="shared" si="30"/>
        <v>25181.800000000003</v>
      </c>
      <c r="AK107" s="10">
        <v>0.05</v>
      </c>
      <c r="AL107" s="49">
        <f t="shared" si="22"/>
        <v>1259.0900000000001</v>
      </c>
      <c r="AM107" s="49"/>
      <c r="AN107" s="49"/>
      <c r="AO107" s="49">
        <f t="shared" si="23"/>
        <v>23922.710000000003</v>
      </c>
      <c r="AP107" s="49"/>
      <c r="AQ107" s="49">
        <f t="shared" si="24"/>
        <v>23922.710000000003</v>
      </c>
      <c r="AR107" s="49">
        <f t="shared" si="19"/>
        <v>11097.064406779667</v>
      </c>
      <c r="AS107" s="4"/>
      <c r="AT107" s="4"/>
      <c r="AU107" s="4"/>
      <c r="AV107" s="4"/>
    </row>
    <row r="108" spans="1:48" hidden="1">
      <c r="A108" s="4">
        <v>106</v>
      </c>
      <c r="B108" s="5">
        <v>44896</v>
      </c>
      <c r="C108" s="6">
        <v>44925</v>
      </c>
      <c r="D108" s="4" t="s">
        <v>160</v>
      </c>
      <c r="E108" s="4" t="s">
        <v>161</v>
      </c>
      <c r="F108" s="4" t="s">
        <v>262</v>
      </c>
      <c r="G108" s="4" t="s">
        <v>88</v>
      </c>
      <c r="H108" s="4" t="s">
        <v>89</v>
      </c>
      <c r="I108" s="4" t="s">
        <v>90</v>
      </c>
      <c r="J108" s="4" t="s">
        <v>98</v>
      </c>
      <c r="K108" s="4" t="s">
        <v>48</v>
      </c>
      <c r="L108" s="30" t="s">
        <v>49</v>
      </c>
      <c r="M108" s="7">
        <v>1318332</v>
      </c>
      <c r="N108" s="4">
        <v>31190</v>
      </c>
      <c r="O108" s="4">
        <v>60</v>
      </c>
      <c r="P108" s="8">
        <v>0.14749999999999999</v>
      </c>
      <c r="Q108" s="4"/>
      <c r="R108" s="4"/>
      <c r="S108" s="4"/>
      <c r="T108" s="4"/>
      <c r="U108" s="4"/>
      <c r="V108" s="4"/>
      <c r="W108" s="9"/>
      <c r="X108" s="4"/>
      <c r="Y108" s="4"/>
      <c r="Z108" s="4"/>
      <c r="AA108" s="4"/>
      <c r="AB108" s="4"/>
      <c r="AC108" s="10">
        <v>0.04</v>
      </c>
      <c r="AD108" s="49">
        <f t="shared" si="20"/>
        <v>52733.279999999999</v>
      </c>
      <c r="AE108" s="10">
        <v>0.18</v>
      </c>
      <c r="AF108" s="49">
        <f t="shared" si="21"/>
        <v>44689.220338983054</v>
      </c>
      <c r="AG108" s="4"/>
      <c r="AH108" s="4"/>
      <c r="AI108" s="10">
        <v>0.03</v>
      </c>
      <c r="AJ108" s="49">
        <f t="shared" ref="AJ108:AJ113" si="31">M108*AI108</f>
        <v>39549.96</v>
      </c>
      <c r="AK108" s="10">
        <v>0.05</v>
      </c>
      <c r="AL108" s="49">
        <f t="shared" si="22"/>
        <v>1977.498</v>
      </c>
      <c r="AM108" s="49"/>
      <c r="AN108" s="49"/>
      <c r="AO108" s="49">
        <f t="shared" si="23"/>
        <v>37572.462</v>
      </c>
      <c r="AP108" s="49"/>
      <c r="AQ108" s="49">
        <f t="shared" si="24"/>
        <v>37572.462</v>
      </c>
      <c r="AR108" s="49">
        <f t="shared" si="19"/>
        <v>5139.2603389830547</v>
      </c>
      <c r="AS108" s="4"/>
      <c r="AT108" s="4"/>
      <c r="AU108" s="4"/>
      <c r="AV108" s="4"/>
    </row>
    <row r="109" spans="1:48" hidden="1">
      <c r="A109" s="4">
        <v>107</v>
      </c>
      <c r="B109" s="5">
        <v>44896</v>
      </c>
      <c r="C109" s="6">
        <v>44925</v>
      </c>
      <c r="D109" s="4" t="s">
        <v>84</v>
      </c>
      <c r="E109" s="4" t="s">
        <v>85</v>
      </c>
      <c r="F109" s="4" t="s">
        <v>263</v>
      </c>
      <c r="G109" s="4" t="s">
        <v>88</v>
      </c>
      <c r="H109" s="4" t="s">
        <v>89</v>
      </c>
      <c r="I109" s="4" t="s">
        <v>90</v>
      </c>
      <c r="J109" s="4" t="s">
        <v>180</v>
      </c>
      <c r="K109" s="4" t="s">
        <v>58</v>
      </c>
      <c r="L109" s="30" t="s">
        <v>49</v>
      </c>
      <c r="M109" s="7">
        <v>205554</v>
      </c>
      <c r="N109" s="4">
        <v>8805</v>
      </c>
      <c r="O109" s="4">
        <v>28</v>
      </c>
      <c r="P109" s="8">
        <v>0.156</v>
      </c>
      <c r="Q109" s="4">
        <v>2056</v>
      </c>
      <c r="R109" s="4">
        <v>1000</v>
      </c>
      <c r="S109" s="4">
        <v>590</v>
      </c>
      <c r="T109" s="4">
        <v>950</v>
      </c>
      <c r="U109" s="4"/>
      <c r="V109" s="4"/>
      <c r="W109" s="16">
        <v>195404</v>
      </c>
      <c r="X109" s="4"/>
      <c r="Y109" s="4"/>
      <c r="Z109" s="4"/>
      <c r="AA109" s="4"/>
      <c r="AB109" s="4"/>
      <c r="AC109" s="10">
        <v>0.04</v>
      </c>
      <c r="AD109" s="49">
        <f t="shared" si="20"/>
        <v>8222.16</v>
      </c>
      <c r="AE109" s="10">
        <v>0</v>
      </c>
      <c r="AF109" s="49">
        <f t="shared" si="21"/>
        <v>8222.16</v>
      </c>
      <c r="AG109" s="4"/>
      <c r="AH109" s="4"/>
      <c r="AI109" s="10">
        <v>0.03</v>
      </c>
      <c r="AJ109" s="49">
        <f t="shared" si="31"/>
        <v>6166.62</v>
      </c>
      <c r="AK109" s="10">
        <v>0.05</v>
      </c>
      <c r="AL109" s="49">
        <f t="shared" si="22"/>
        <v>308.33100000000002</v>
      </c>
      <c r="AM109" s="49"/>
      <c r="AN109" s="49"/>
      <c r="AO109" s="49">
        <f t="shared" si="23"/>
        <v>5858.2889999999998</v>
      </c>
      <c r="AP109" s="49"/>
      <c r="AQ109" s="49">
        <f t="shared" si="24"/>
        <v>5858.2889999999998</v>
      </c>
      <c r="AR109" s="49">
        <f t="shared" si="19"/>
        <v>2055.54</v>
      </c>
      <c r="AS109" s="4"/>
      <c r="AT109" s="4"/>
      <c r="AU109" s="4"/>
      <c r="AV109" s="4"/>
    </row>
    <row r="110" spans="1:48" hidden="1">
      <c r="A110" s="12">
        <v>108</v>
      </c>
      <c r="B110" s="5">
        <v>44896</v>
      </c>
      <c r="C110" s="6">
        <v>44925</v>
      </c>
      <c r="D110" s="4" t="s">
        <v>148</v>
      </c>
      <c r="E110" s="4" t="s">
        <v>149</v>
      </c>
      <c r="F110" s="4" t="s">
        <v>264</v>
      </c>
      <c r="G110" s="4" t="s">
        <v>45</v>
      </c>
      <c r="H110" s="4" t="s">
        <v>46</v>
      </c>
      <c r="I110" s="4" t="s">
        <v>46</v>
      </c>
      <c r="J110" s="4" t="s">
        <v>68</v>
      </c>
      <c r="K110" s="4" t="s">
        <v>58</v>
      </c>
      <c r="L110" s="30" t="s">
        <v>49</v>
      </c>
      <c r="M110" s="7">
        <v>905629</v>
      </c>
      <c r="N110" s="4">
        <v>21800</v>
      </c>
      <c r="O110" s="4">
        <v>60</v>
      </c>
      <c r="P110" s="8">
        <v>0.15529999999999999</v>
      </c>
      <c r="Q110" s="4">
        <v>6500</v>
      </c>
      <c r="R110" s="4">
        <v>4200</v>
      </c>
      <c r="S110" s="4">
        <v>885</v>
      </c>
      <c r="T110" s="4"/>
      <c r="U110" s="4"/>
      <c r="V110" s="4"/>
      <c r="W110" s="9"/>
      <c r="X110" s="4"/>
      <c r="Y110" s="4"/>
      <c r="Z110" s="4"/>
      <c r="AA110" s="4"/>
      <c r="AB110" s="4"/>
      <c r="AC110" s="8">
        <v>4.4999999999999998E-2</v>
      </c>
      <c r="AD110" s="49">
        <f t="shared" si="20"/>
        <v>40753.305</v>
      </c>
      <c r="AE110" s="10">
        <v>0.09</v>
      </c>
      <c r="AF110" s="49">
        <f t="shared" si="21"/>
        <v>37388.353211009169</v>
      </c>
      <c r="AG110" s="4"/>
      <c r="AH110" s="4"/>
      <c r="AI110" s="10">
        <v>0.03</v>
      </c>
      <c r="AJ110" s="49">
        <f t="shared" si="31"/>
        <v>27168.87</v>
      </c>
      <c r="AK110" s="10">
        <v>0.05</v>
      </c>
      <c r="AL110" s="49">
        <f t="shared" si="22"/>
        <v>1358.4435000000001</v>
      </c>
      <c r="AM110" s="49"/>
      <c r="AN110" s="49"/>
      <c r="AO110" s="49">
        <f t="shared" si="23"/>
        <v>25810.426499999998</v>
      </c>
      <c r="AP110" s="49"/>
      <c r="AQ110" s="49">
        <f t="shared" si="24"/>
        <v>25810.426499999998</v>
      </c>
      <c r="AR110" s="49">
        <f t="shared" si="19"/>
        <v>10219.48321100917</v>
      </c>
      <c r="AS110" s="4"/>
      <c r="AT110" s="4"/>
      <c r="AU110" s="4"/>
      <c r="AV110" s="4"/>
    </row>
    <row r="111" spans="1:48" hidden="1">
      <c r="A111" s="4">
        <v>109</v>
      </c>
      <c r="B111" s="5">
        <v>44896</v>
      </c>
      <c r="C111" s="6">
        <v>44926</v>
      </c>
      <c r="D111" s="4" t="s">
        <v>69</v>
      </c>
      <c r="E111" s="4" t="s">
        <v>70</v>
      </c>
      <c r="F111" s="4" t="s">
        <v>265</v>
      </c>
      <c r="G111" s="4" t="s">
        <v>45</v>
      </c>
      <c r="H111" s="4" t="s">
        <v>46</v>
      </c>
      <c r="I111" s="4" t="s">
        <v>72</v>
      </c>
      <c r="J111" s="4" t="s">
        <v>57</v>
      </c>
      <c r="K111" s="4" t="s">
        <v>58</v>
      </c>
      <c r="L111" s="30" t="s">
        <v>49</v>
      </c>
      <c r="M111" s="7">
        <v>304351</v>
      </c>
      <c r="N111" s="4">
        <v>10852</v>
      </c>
      <c r="O111" s="4">
        <v>36</v>
      </c>
      <c r="P111" s="8">
        <v>0.1701</v>
      </c>
      <c r="Q111" s="4"/>
      <c r="R111" s="4"/>
      <c r="S111" s="4"/>
      <c r="T111" s="4"/>
      <c r="U111" s="4"/>
      <c r="V111" s="4"/>
      <c r="W111" s="9"/>
      <c r="X111" s="4"/>
      <c r="Y111" s="4"/>
      <c r="Z111" s="4"/>
      <c r="AA111" s="4"/>
      <c r="AB111" s="4"/>
      <c r="AC111" s="8">
        <v>4.2500000000000003E-2</v>
      </c>
      <c r="AD111" s="49">
        <f t="shared" si="20"/>
        <v>12934.917500000001</v>
      </c>
      <c r="AE111" s="10">
        <v>0.18</v>
      </c>
      <c r="AF111" s="49">
        <f t="shared" si="21"/>
        <v>10961.794491525425</v>
      </c>
      <c r="AG111" s="4"/>
      <c r="AH111" s="4"/>
      <c r="AI111" s="8">
        <v>2.5000000000000001E-2</v>
      </c>
      <c r="AJ111" s="49">
        <f t="shared" si="31"/>
        <v>7608.7750000000005</v>
      </c>
      <c r="AK111" s="10">
        <v>0.05</v>
      </c>
      <c r="AL111" s="49">
        <f t="shared" si="22"/>
        <v>380.43875000000003</v>
      </c>
      <c r="AM111" s="49"/>
      <c r="AN111" s="49"/>
      <c r="AO111" s="49">
        <f t="shared" si="23"/>
        <v>7228.3362500000003</v>
      </c>
      <c r="AP111" s="49"/>
      <c r="AQ111" s="49">
        <f t="shared" si="24"/>
        <v>7228.3362500000003</v>
      </c>
      <c r="AR111" s="49">
        <f t="shared" si="19"/>
        <v>3353.0194915254242</v>
      </c>
      <c r="AS111" s="4"/>
      <c r="AT111" s="4"/>
      <c r="AU111" s="4"/>
      <c r="AV111" s="4"/>
    </row>
    <row r="112" spans="1:48" hidden="1">
      <c r="A112" s="4">
        <v>110</v>
      </c>
      <c r="B112" s="5">
        <v>44896</v>
      </c>
      <c r="C112" s="6">
        <v>44926</v>
      </c>
      <c r="D112" s="4" t="s">
        <v>69</v>
      </c>
      <c r="E112" s="4" t="s">
        <v>70</v>
      </c>
      <c r="F112" s="4" t="s">
        <v>266</v>
      </c>
      <c r="G112" s="4" t="s">
        <v>45</v>
      </c>
      <c r="H112" s="4" t="s">
        <v>46</v>
      </c>
      <c r="I112" s="4" t="s">
        <v>72</v>
      </c>
      <c r="J112" s="4" t="s">
        <v>57</v>
      </c>
      <c r="K112" s="4" t="s">
        <v>58</v>
      </c>
      <c r="L112" s="30" t="s">
        <v>49</v>
      </c>
      <c r="M112" s="7">
        <v>105771</v>
      </c>
      <c r="N112" s="4">
        <v>5281</v>
      </c>
      <c r="O112" s="4">
        <v>24</v>
      </c>
      <c r="P112" s="8">
        <v>0.1802</v>
      </c>
      <c r="Q112" s="4"/>
      <c r="R112" s="4"/>
      <c r="S112" s="4"/>
      <c r="T112" s="4"/>
      <c r="U112" s="4"/>
      <c r="V112" s="4"/>
      <c r="W112" s="9"/>
      <c r="X112" s="4"/>
      <c r="Y112" s="4"/>
      <c r="Z112" s="4"/>
      <c r="AA112" s="4"/>
      <c r="AB112" s="4"/>
      <c r="AC112" s="8">
        <v>4.2500000000000003E-2</v>
      </c>
      <c r="AD112" s="49">
        <f t="shared" si="20"/>
        <v>4495.2674999999999</v>
      </c>
      <c r="AE112" s="10">
        <v>0.18</v>
      </c>
      <c r="AF112" s="49">
        <f t="shared" si="21"/>
        <v>3809.5487288135596</v>
      </c>
      <c r="AG112" s="4"/>
      <c r="AH112" s="4"/>
      <c r="AI112" s="8">
        <v>2.5000000000000001E-2</v>
      </c>
      <c r="AJ112" s="49">
        <f t="shared" si="31"/>
        <v>2644.2750000000001</v>
      </c>
      <c r="AK112" s="10">
        <v>0.05</v>
      </c>
      <c r="AL112" s="49">
        <f t="shared" si="22"/>
        <v>132.21375</v>
      </c>
      <c r="AM112" s="49"/>
      <c r="AN112" s="49"/>
      <c r="AO112" s="49">
        <f t="shared" si="23"/>
        <v>2512.0612500000002</v>
      </c>
      <c r="AP112" s="49"/>
      <c r="AQ112" s="49">
        <f t="shared" si="24"/>
        <v>2512.0612500000002</v>
      </c>
      <c r="AR112" s="49">
        <f t="shared" si="19"/>
        <v>1165.2737288135595</v>
      </c>
      <c r="AS112" s="4"/>
      <c r="AT112" s="4"/>
      <c r="AU112" s="4"/>
      <c r="AV112" s="4"/>
    </row>
    <row r="113" spans="1:49" hidden="1">
      <c r="A113" s="12">
        <v>111</v>
      </c>
      <c r="B113" s="5">
        <v>44896</v>
      </c>
      <c r="C113" s="6">
        <v>44926</v>
      </c>
      <c r="D113" s="4" t="s">
        <v>73</v>
      </c>
      <c r="E113" s="4" t="s">
        <v>74</v>
      </c>
      <c r="F113" s="4" t="s">
        <v>267</v>
      </c>
      <c r="G113" s="4" t="s">
        <v>45</v>
      </c>
      <c r="H113" s="4" t="s">
        <v>46</v>
      </c>
      <c r="I113" s="4" t="s">
        <v>46</v>
      </c>
      <c r="J113" s="4" t="s">
        <v>68</v>
      </c>
      <c r="K113" s="4" t="s">
        <v>76</v>
      </c>
      <c r="L113" s="30" t="s">
        <v>49</v>
      </c>
      <c r="M113" s="11">
        <v>798938</v>
      </c>
      <c r="N113" s="18">
        <v>21197</v>
      </c>
      <c r="O113" s="18">
        <v>52</v>
      </c>
      <c r="P113" s="19">
        <v>0.15509999999999999</v>
      </c>
      <c r="Q113" s="4"/>
      <c r="R113" s="4"/>
      <c r="S113" s="4"/>
      <c r="T113" s="4"/>
      <c r="U113" s="4"/>
      <c r="V113" s="4"/>
      <c r="W113" s="9"/>
      <c r="X113" s="4"/>
      <c r="Y113" s="4"/>
      <c r="Z113" s="4"/>
      <c r="AA113" s="4"/>
      <c r="AB113" s="4"/>
      <c r="AC113" s="8">
        <v>4.4999999999999998E-2</v>
      </c>
      <c r="AD113" s="49">
        <f t="shared" si="20"/>
        <v>35952.21</v>
      </c>
      <c r="AE113" s="10">
        <v>0.09</v>
      </c>
      <c r="AF113" s="49">
        <f t="shared" si="21"/>
        <v>32983.678899082566</v>
      </c>
      <c r="AG113" s="4"/>
      <c r="AH113" s="4"/>
      <c r="AI113" s="10">
        <v>0.03</v>
      </c>
      <c r="AJ113" s="49">
        <f t="shared" si="31"/>
        <v>23968.14</v>
      </c>
      <c r="AK113" s="10">
        <v>0.05</v>
      </c>
      <c r="AL113" s="49">
        <f t="shared" si="22"/>
        <v>1198.4069999999999</v>
      </c>
      <c r="AM113" s="49"/>
      <c r="AN113" s="49"/>
      <c r="AO113" s="49">
        <f t="shared" si="23"/>
        <v>22769.733</v>
      </c>
      <c r="AP113" s="49"/>
      <c r="AQ113" s="49">
        <f t="shared" si="24"/>
        <v>22769.733</v>
      </c>
      <c r="AR113" s="49">
        <f t="shared" si="19"/>
        <v>9015.5388990825668</v>
      </c>
      <c r="AS113" s="4"/>
      <c r="AT113" s="4"/>
      <c r="AU113" s="4"/>
      <c r="AV113" s="4"/>
    </row>
    <row r="114" spans="1:49" hidden="1">
      <c r="A114" s="32">
        <v>145</v>
      </c>
      <c r="B114" s="33">
        <v>44896</v>
      </c>
      <c r="C114" s="34">
        <v>44915</v>
      </c>
      <c r="D114" s="32" t="s">
        <v>275</v>
      </c>
      <c r="E114" s="32" t="s">
        <v>276</v>
      </c>
      <c r="F114" s="32" t="s">
        <v>331</v>
      </c>
      <c r="G114" s="4" t="s">
        <v>271</v>
      </c>
      <c r="H114" s="32" t="s">
        <v>272</v>
      </c>
      <c r="I114" s="32" t="s">
        <v>273</v>
      </c>
      <c r="J114" s="32" t="s">
        <v>68</v>
      </c>
      <c r="K114" s="32" t="s">
        <v>274</v>
      </c>
      <c r="L114" s="30" t="s">
        <v>49</v>
      </c>
      <c r="M114" s="35">
        <v>675819</v>
      </c>
      <c r="N114" s="4">
        <v>16256</v>
      </c>
      <c r="O114" s="32">
        <v>60</v>
      </c>
      <c r="P114" s="36">
        <v>0.155</v>
      </c>
      <c r="Q114" s="32">
        <v>5500</v>
      </c>
      <c r="R114" s="32">
        <v>2400</v>
      </c>
      <c r="S114" s="32">
        <v>885</v>
      </c>
      <c r="T114" s="4"/>
      <c r="U114" s="4"/>
      <c r="V114" s="4"/>
      <c r="W114" s="9"/>
      <c r="X114" s="4"/>
      <c r="Y114" s="4"/>
      <c r="Z114" s="4"/>
      <c r="AA114" s="4"/>
      <c r="AB114" s="4"/>
      <c r="AC114" s="38">
        <v>0.04</v>
      </c>
      <c r="AD114" s="68">
        <f t="shared" ref="AD114:AD145" si="32">AC114*M114</f>
        <v>27032.760000000002</v>
      </c>
      <c r="AE114" s="51">
        <v>0.09</v>
      </c>
      <c r="AF114" s="68">
        <f t="shared" ref="AF114:AF145" si="33">AD114/(1+AE114)</f>
        <v>24800.697247706423</v>
      </c>
      <c r="AG114" s="32"/>
      <c r="AH114" s="32"/>
      <c r="AI114" s="36">
        <v>3.5000000000000003E-2</v>
      </c>
      <c r="AJ114" s="49">
        <f t="shared" ref="AJ114:AJ145" si="34">M114*AI114</f>
        <v>23653.665000000001</v>
      </c>
      <c r="AK114" s="10">
        <v>0.05</v>
      </c>
      <c r="AL114" s="49">
        <f t="shared" si="22"/>
        <v>1182.68325</v>
      </c>
      <c r="AM114" s="49"/>
      <c r="AN114" s="49"/>
      <c r="AO114" s="49">
        <f t="shared" si="23"/>
        <v>22470.981749999999</v>
      </c>
      <c r="AP114" s="49"/>
      <c r="AQ114" s="49">
        <f t="shared" si="24"/>
        <v>22470.981749999999</v>
      </c>
      <c r="AR114" s="49">
        <f t="shared" si="19"/>
        <v>1147.0322477064219</v>
      </c>
      <c r="AS114" s="32"/>
      <c r="AT114" s="32"/>
      <c r="AU114" s="32" t="s">
        <v>111</v>
      </c>
      <c r="AV114" s="51">
        <v>0</v>
      </c>
      <c r="AW114" s="37"/>
    </row>
    <row r="115" spans="1:49" s="59" customFormat="1" hidden="1">
      <c r="A115" s="32">
        <v>152</v>
      </c>
      <c r="B115" s="33">
        <v>44896</v>
      </c>
      <c r="C115" s="34">
        <v>44917</v>
      </c>
      <c r="D115" s="32" t="s">
        <v>278</v>
      </c>
      <c r="E115" s="32" t="s">
        <v>279</v>
      </c>
      <c r="F115" s="32" t="s">
        <v>340</v>
      </c>
      <c r="G115" s="4" t="s">
        <v>357</v>
      </c>
      <c r="H115" s="32" t="s">
        <v>272</v>
      </c>
      <c r="I115" s="32" t="s">
        <v>287</v>
      </c>
      <c r="J115" s="32" t="s">
        <v>68</v>
      </c>
      <c r="K115" s="32" t="s">
        <v>274</v>
      </c>
      <c r="L115" s="30" t="s">
        <v>49</v>
      </c>
      <c r="M115" s="35">
        <v>1281024</v>
      </c>
      <c r="N115" s="4">
        <v>30482</v>
      </c>
      <c r="O115" s="32">
        <v>60</v>
      </c>
      <c r="P115" s="38">
        <v>0.15010000000000001</v>
      </c>
      <c r="Q115" s="32"/>
      <c r="R115" s="32"/>
      <c r="S115" s="32"/>
      <c r="T115" s="4"/>
      <c r="U115" s="4"/>
      <c r="V115" s="4"/>
      <c r="W115" s="9"/>
      <c r="X115" s="4"/>
      <c r="Y115" s="4"/>
      <c r="Z115" s="4"/>
      <c r="AA115" s="4"/>
      <c r="AB115" s="4"/>
      <c r="AC115" s="36">
        <v>0.04</v>
      </c>
      <c r="AD115" s="68">
        <f t="shared" si="32"/>
        <v>51240.959999999999</v>
      </c>
      <c r="AE115" s="51">
        <v>0.09</v>
      </c>
      <c r="AF115" s="68">
        <f t="shared" si="33"/>
        <v>47010.055045871559</v>
      </c>
      <c r="AG115" s="32"/>
      <c r="AH115" s="32"/>
      <c r="AI115" s="36">
        <v>3.5000000000000003E-2</v>
      </c>
      <c r="AJ115" s="49">
        <f t="shared" si="34"/>
        <v>44835.840000000004</v>
      </c>
      <c r="AK115" s="10">
        <v>0.05</v>
      </c>
      <c r="AL115" s="49">
        <f t="shared" si="22"/>
        <v>2241.7920000000004</v>
      </c>
      <c r="AM115" s="49">
        <f>AJ115*18%</f>
        <v>8070.4512000000004</v>
      </c>
      <c r="AN115" s="49"/>
      <c r="AO115" s="49">
        <f t="shared" si="23"/>
        <v>50664.499200000006</v>
      </c>
      <c r="AP115" s="49"/>
      <c r="AQ115" s="49">
        <f t="shared" si="24"/>
        <v>50664.499200000006</v>
      </c>
      <c r="AR115" s="49">
        <f t="shared" si="19"/>
        <v>2174.215045871555</v>
      </c>
      <c r="AS115" s="32"/>
      <c r="AT115" s="32"/>
      <c r="AU115" s="32" t="s">
        <v>152</v>
      </c>
      <c r="AV115" s="32">
        <v>6400</v>
      </c>
      <c r="AW115" s="37"/>
    </row>
    <row r="116" spans="1:49" hidden="1">
      <c r="A116" s="32">
        <v>179</v>
      </c>
      <c r="B116" s="33">
        <v>44896</v>
      </c>
      <c r="C116" s="34">
        <v>44926</v>
      </c>
      <c r="D116" s="32" t="s">
        <v>278</v>
      </c>
      <c r="E116" s="32" t="s">
        <v>279</v>
      </c>
      <c r="F116" s="32" t="s">
        <v>374</v>
      </c>
      <c r="G116" s="32" t="s">
        <v>357</v>
      </c>
      <c r="H116" s="32" t="s">
        <v>272</v>
      </c>
      <c r="I116" s="32" t="s">
        <v>287</v>
      </c>
      <c r="J116" s="32" t="s">
        <v>47</v>
      </c>
      <c r="K116" s="32" t="s">
        <v>274</v>
      </c>
      <c r="L116" s="32" t="s">
        <v>49</v>
      </c>
      <c r="M116" s="35">
        <v>1687000</v>
      </c>
      <c r="N116" s="32">
        <v>46737</v>
      </c>
      <c r="O116" s="32">
        <v>48</v>
      </c>
      <c r="P116" s="36">
        <v>0.14749999999999999</v>
      </c>
      <c r="Q116" s="32"/>
      <c r="R116" s="32"/>
      <c r="S116" s="32"/>
      <c r="T116" s="32"/>
      <c r="U116" s="32"/>
      <c r="V116" s="32"/>
      <c r="W116" s="46">
        <v>1674687</v>
      </c>
      <c r="X116" s="4"/>
      <c r="Y116" s="4"/>
      <c r="Z116" s="4"/>
      <c r="AA116" s="4"/>
      <c r="AB116" s="4"/>
      <c r="AC116" s="36">
        <v>4.2500000000000003E-2</v>
      </c>
      <c r="AD116" s="49">
        <f t="shared" si="32"/>
        <v>71697.5</v>
      </c>
      <c r="AE116" s="10">
        <v>0.09</v>
      </c>
      <c r="AF116" s="49">
        <f t="shared" si="33"/>
        <v>65777.522935779809</v>
      </c>
      <c r="AG116" s="32"/>
      <c r="AH116" s="32"/>
      <c r="AI116" s="38">
        <v>3.5000000000000003E-2</v>
      </c>
      <c r="AJ116" s="49">
        <f t="shared" si="34"/>
        <v>59045.000000000007</v>
      </c>
      <c r="AK116" s="10">
        <v>0.05</v>
      </c>
      <c r="AL116" s="49">
        <f t="shared" si="22"/>
        <v>2952.2500000000005</v>
      </c>
      <c r="AM116" s="49">
        <f t="shared" ref="AM116" si="35">AJ116*18%</f>
        <v>10628.1</v>
      </c>
      <c r="AN116" s="49"/>
      <c r="AO116" s="49">
        <f t="shared" si="23"/>
        <v>66720.850000000006</v>
      </c>
      <c r="AP116" s="49"/>
      <c r="AQ116" s="49">
        <f t="shared" si="24"/>
        <v>66720.850000000006</v>
      </c>
      <c r="AR116" s="49">
        <f t="shared" si="19"/>
        <v>6732.5229357798016</v>
      </c>
      <c r="AS116" s="32"/>
      <c r="AT116" s="32"/>
      <c r="AU116" s="32"/>
      <c r="AV116" s="32"/>
      <c r="AW116" s="37"/>
    </row>
    <row r="117" spans="1:49" hidden="1">
      <c r="A117" s="4">
        <v>112</v>
      </c>
      <c r="B117" s="5">
        <v>44866</v>
      </c>
      <c r="C117" s="6">
        <v>44889</v>
      </c>
      <c r="D117" s="4" t="s">
        <v>268</v>
      </c>
      <c r="E117" s="4" t="s">
        <v>269</v>
      </c>
      <c r="F117" s="4" t="s">
        <v>270</v>
      </c>
      <c r="G117" s="4" t="s">
        <v>271</v>
      </c>
      <c r="H117" s="4" t="s">
        <v>272</v>
      </c>
      <c r="I117" s="4" t="s">
        <v>273</v>
      </c>
      <c r="J117" s="4" t="s">
        <v>68</v>
      </c>
      <c r="K117" s="4" t="s">
        <v>274</v>
      </c>
      <c r="L117" s="30" t="s">
        <v>49</v>
      </c>
      <c r="M117" s="7">
        <v>433506</v>
      </c>
      <c r="N117" s="4">
        <v>10487</v>
      </c>
      <c r="O117" s="4">
        <v>60</v>
      </c>
      <c r="P117" s="8">
        <v>0.15759999999999999</v>
      </c>
      <c r="Q117" s="4">
        <v>5000</v>
      </c>
      <c r="R117" s="4">
        <v>1800</v>
      </c>
      <c r="S117" s="4">
        <v>885</v>
      </c>
      <c r="T117" s="4"/>
      <c r="U117" s="4"/>
      <c r="V117" s="4"/>
      <c r="W117" s="9"/>
      <c r="X117" s="4"/>
      <c r="Y117" s="4"/>
      <c r="Z117" s="4"/>
      <c r="AA117" s="4"/>
      <c r="AB117" s="4"/>
      <c r="AC117" s="8">
        <v>4.4999999999999998E-2</v>
      </c>
      <c r="AD117" s="49">
        <f t="shared" si="32"/>
        <v>19507.77</v>
      </c>
      <c r="AE117" s="10">
        <v>0.09</v>
      </c>
      <c r="AF117" s="49">
        <f t="shared" si="33"/>
        <v>17897.036697247706</v>
      </c>
      <c r="AG117" s="4"/>
      <c r="AH117" s="4"/>
      <c r="AI117" s="8">
        <v>3.5000000000000003E-2</v>
      </c>
      <c r="AJ117" s="49">
        <f t="shared" si="34"/>
        <v>15172.710000000001</v>
      </c>
      <c r="AK117" s="10">
        <v>0.05</v>
      </c>
      <c r="AL117" s="49">
        <f t="shared" si="22"/>
        <v>758.63550000000009</v>
      </c>
      <c r="AM117" s="49"/>
      <c r="AN117" s="49"/>
      <c r="AO117" s="49">
        <f t="shared" si="23"/>
        <v>14414.074500000001</v>
      </c>
      <c r="AP117" s="49"/>
      <c r="AQ117" s="49">
        <f t="shared" si="24"/>
        <v>14414.074500000001</v>
      </c>
      <c r="AR117" s="49">
        <f t="shared" si="19"/>
        <v>2724.3266972477049</v>
      </c>
      <c r="AS117" s="4"/>
      <c r="AT117" s="4"/>
      <c r="AU117" s="4"/>
      <c r="AV117" s="4"/>
    </row>
    <row r="118" spans="1:49" hidden="1">
      <c r="A118" s="12">
        <v>113</v>
      </c>
      <c r="B118" s="53">
        <v>44866</v>
      </c>
      <c r="C118" s="54">
        <v>44893</v>
      </c>
      <c r="D118" s="12" t="s">
        <v>275</v>
      </c>
      <c r="E118" s="12" t="s">
        <v>276</v>
      </c>
      <c r="F118" s="12" t="s">
        <v>277</v>
      </c>
      <c r="G118" s="12" t="s">
        <v>271</v>
      </c>
      <c r="H118" s="12" t="s">
        <v>272</v>
      </c>
      <c r="I118" s="12" t="s">
        <v>273</v>
      </c>
      <c r="J118" s="12" t="s">
        <v>68</v>
      </c>
      <c r="K118" s="12" t="s">
        <v>274</v>
      </c>
      <c r="L118" s="12" t="s">
        <v>49</v>
      </c>
      <c r="M118" s="55">
        <v>854115</v>
      </c>
      <c r="N118" s="12">
        <v>19874</v>
      </c>
      <c r="O118" s="12">
        <v>60</v>
      </c>
      <c r="P118" s="56">
        <v>0.14000000000000001</v>
      </c>
      <c r="Q118" s="12">
        <v>7000</v>
      </c>
      <c r="R118" s="12">
        <v>3100</v>
      </c>
      <c r="S118" s="12">
        <v>885</v>
      </c>
      <c r="T118" s="32"/>
      <c r="U118" s="32"/>
      <c r="V118" s="32"/>
      <c r="W118" s="35"/>
      <c r="X118" s="4"/>
      <c r="Y118" s="4"/>
      <c r="Z118" s="4"/>
      <c r="AA118" s="4"/>
      <c r="AB118" s="4"/>
      <c r="AC118" s="57">
        <v>3.39E-2</v>
      </c>
      <c r="AD118" s="49">
        <f t="shared" si="32"/>
        <v>28954.498499999998</v>
      </c>
      <c r="AE118" s="10">
        <v>0.09</v>
      </c>
      <c r="AF118" s="49">
        <f t="shared" si="33"/>
        <v>26563.760091743115</v>
      </c>
      <c r="AG118" s="12"/>
      <c r="AH118" s="12"/>
      <c r="AI118" s="58">
        <v>3.1E-2</v>
      </c>
      <c r="AJ118" s="49">
        <f t="shared" si="34"/>
        <v>26477.564999999999</v>
      </c>
      <c r="AK118" s="10">
        <v>0.05</v>
      </c>
      <c r="AL118" s="49">
        <f t="shared" si="22"/>
        <v>1323.87825</v>
      </c>
      <c r="AM118" s="49"/>
      <c r="AN118" s="49"/>
      <c r="AO118" s="49">
        <f t="shared" si="23"/>
        <v>25153.686749999997</v>
      </c>
      <c r="AP118" s="49"/>
      <c r="AQ118" s="49">
        <f t="shared" si="24"/>
        <v>25153.686749999997</v>
      </c>
      <c r="AR118" s="49">
        <f t="shared" si="19"/>
        <v>86.195091743116791</v>
      </c>
      <c r="AS118" s="12"/>
      <c r="AT118" s="12"/>
      <c r="AU118" s="12" t="s">
        <v>152</v>
      </c>
      <c r="AV118" s="12">
        <v>9500</v>
      </c>
      <c r="AW118" s="59"/>
    </row>
    <row r="119" spans="1:49" hidden="1">
      <c r="A119" s="12">
        <v>114</v>
      </c>
      <c r="B119" s="5">
        <v>44866</v>
      </c>
      <c r="C119" s="6">
        <v>44895</v>
      </c>
      <c r="D119" s="4" t="s">
        <v>278</v>
      </c>
      <c r="E119" s="4" t="s">
        <v>279</v>
      </c>
      <c r="F119" s="4" t="s">
        <v>280</v>
      </c>
      <c r="G119" s="4" t="s">
        <v>271</v>
      </c>
      <c r="H119" s="4" t="s">
        <v>272</v>
      </c>
      <c r="I119" s="4" t="s">
        <v>287</v>
      </c>
      <c r="J119" s="4" t="s">
        <v>57</v>
      </c>
      <c r="K119" s="4" t="s">
        <v>107</v>
      </c>
      <c r="L119" s="30" t="s">
        <v>49</v>
      </c>
      <c r="M119" s="7">
        <v>770027</v>
      </c>
      <c r="N119" s="4">
        <v>18726</v>
      </c>
      <c r="O119" s="4">
        <v>60</v>
      </c>
      <c r="P119" s="10">
        <v>0.16</v>
      </c>
      <c r="Q119" s="4"/>
      <c r="R119" s="4"/>
      <c r="S119" s="4"/>
      <c r="T119" s="4"/>
      <c r="U119" s="4"/>
      <c r="V119" s="4"/>
      <c r="W119" s="9"/>
      <c r="X119" s="4"/>
      <c r="Y119" s="4"/>
      <c r="Z119" s="4"/>
      <c r="AA119" s="4"/>
      <c r="AB119" s="4"/>
      <c r="AC119" s="8">
        <v>4.2500000000000003E-2</v>
      </c>
      <c r="AD119" s="49">
        <f t="shared" si="32"/>
        <v>32726.147500000003</v>
      </c>
      <c r="AE119" s="10">
        <v>0.18</v>
      </c>
      <c r="AF119" s="49">
        <f t="shared" si="33"/>
        <v>27734.023305084749</v>
      </c>
      <c r="AG119" s="4"/>
      <c r="AH119" s="4"/>
      <c r="AI119" s="10">
        <v>0.02</v>
      </c>
      <c r="AJ119" s="49">
        <f t="shared" si="34"/>
        <v>15400.54</v>
      </c>
      <c r="AK119" s="10">
        <v>0.05</v>
      </c>
      <c r="AL119" s="49">
        <f t="shared" si="22"/>
        <v>770.02700000000004</v>
      </c>
      <c r="AM119" s="49">
        <f>AJ119*18%</f>
        <v>2772.0972000000002</v>
      </c>
      <c r="AN119" s="49"/>
      <c r="AO119" s="49">
        <f t="shared" si="23"/>
        <v>17402.610200000003</v>
      </c>
      <c r="AP119" s="49"/>
      <c r="AQ119" s="49">
        <f t="shared" si="24"/>
        <v>17402.610200000003</v>
      </c>
      <c r="AR119" s="49">
        <f t="shared" si="19"/>
        <v>12333.483305084748</v>
      </c>
      <c r="AS119" s="4"/>
      <c r="AT119" s="4"/>
      <c r="AU119" s="4"/>
      <c r="AV119" s="4"/>
    </row>
    <row r="120" spans="1:49" hidden="1">
      <c r="A120" s="4">
        <v>115</v>
      </c>
      <c r="B120" s="5">
        <v>44866</v>
      </c>
      <c r="C120" s="6">
        <v>44895</v>
      </c>
      <c r="D120" s="4" t="s">
        <v>281</v>
      </c>
      <c r="E120" s="4" t="s">
        <v>282</v>
      </c>
      <c r="F120" s="4" t="s">
        <v>283</v>
      </c>
      <c r="G120" s="4" t="s">
        <v>271</v>
      </c>
      <c r="H120" s="4" t="s">
        <v>272</v>
      </c>
      <c r="I120" s="4" t="s">
        <v>287</v>
      </c>
      <c r="J120" s="4" t="s">
        <v>57</v>
      </c>
      <c r="K120" s="4" t="s">
        <v>107</v>
      </c>
      <c r="L120" s="30" t="s">
        <v>49</v>
      </c>
      <c r="M120" s="7">
        <v>175000</v>
      </c>
      <c r="N120" s="4">
        <v>6327</v>
      </c>
      <c r="O120" s="4">
        <v>36</v>
      </c>
      <c r="P120" s="10">
        <v>0.18</v>
      </c>
      <c r="Q120" s="4"/>
      <c r="R120" s="4"/>
      <c r="S120" s="4"/>
      <c r="T120" s="4"/>
      <c r="U120" s="4"/>
      <c r="V120" s="4"/>
      <c r="W120" s="9"/>
      <c r="X120" s="4"/>
      <c r="Y120" s="4"/>
      <c r="Z120" s="4"/>
      <c r="AA120" s="4"/>
      <c r="AB120" s="4"/>
      <c r="AC120" s="8">
        <v>4.2500000000000003E-2</v>
      </c>
      <c r="AD120" s="49">
        <f t="shared" si="32"/>
        <v>7437.5000000000009</v>
      </c>
      <c r="AE120" s="10">
        <v>0.18</v>
      </c>
      <c r="AF120" s="49">
        <f t="shared" si="33"/>
        <v>6302.9661016949167</v>
      </c>
      <c r="AG120" s="4"/>
      <c r="AH120" s="4"/>
      <c r="AI120" s="8">
        <v>2.5000000000000001E-2</v>
      </c>
      <c r="AJ120" s="49">
        <f t="shared" si="34"/>
        <v>4375</v>
      </c>
      <c r="AK120" s="10">
        <v>0.05</v>
      </c>
      <c r="AL120" s="49">
        <f t="shared" si="22"/>
        <v>218.75</v>
      </c>
      <c r="AM120" s="49"/>
      <c r="AN120" s="49"/>
      <c r="AO120" s="49">
        <f t="shared" si="23"/>
        <v>4156.25</v>
      </c>
      <c r="AP120" s="49"/>
      <c r="AQ120" s="49">
        <f t="shared" si="24"/>
        <v>4156.25</v>
      </c>
      <c r="AR120" s="49">
        <f t="shared" si="19"/>
        <v>1927.9661016949167</v>
      </c>
      <c r="AS120" s="4"/>
      <c r="AT120" s="4"/>
      <c r="AU120" s="4"/>
      <c r="AV120" s="4"/>
    </row>
    <row r="121" spans="1:49" hidden="1">
      <c r="A121" s="4">
        <v>116</v>
      </c>
      <c r="B121" s="5">
        <v>44866</v>
      </c>
      <c r="C121" s="6">
        <v>44895</v>
      </c>
      <c r="D121" s="4" t="s">
        <v>284</v>
      </c>
      <c r="E121" s="4" t="s">
        <v>285</v>
      </c>
      <c r="F121" s="4" t="s">
        <v>286</v>
      </c>
      <c r="G121" s="4" t="s">
        <v>271</v>
      </c>
      <c r="H121" s="4" t="s">
        <v>272</v>
      </c>
      <c r="I121" s="4" t="s">
        <v>287</v>
      </c>
      <c r="J121" s="4" t="s">
        <v>57</v>
      </c>
      <c r="K121" s="4" t="s">
        <v>107</v>
      </c>
      <c r="L121" s="30" t="s">
        <v>49</v>
      </c>
      <c r="M121" s="7">
        <v>271527</v>
      </c>
      <c r="N121" s="4">
        <v>13556</v>
      </c>
      <c r="O121" s="4">
        <v>24</v>
      </c>
      <c r="P121" s="10">
        <v>0.18</v>
      </c>
      <c r="Q121" s="4"/>
      <c r="R121" s="4"/>
      <c r="S121" s="4"/>
      <c r="T121" s="4"/>
      <c r="U121" s="4"/>
      <c r="V121" s="4"/>
      <c r="W121" s="9"/>
      <c r="X121" s="4"/>
      <c r="Y121" s="4"/>
      <c r="Z121" s="4"/>
      <c r="AA121" s="4"/>
      <c r="AB121" s="4"/>
      <c r="AC121" s="8">
        <v>4.2500000000000003E-2</v>
      </c>
      <c r="AD121" s="49">
        <f t="shared" si="32"/>
        <v>11539.897500000001</v>
      </c>
      <c r="AE121" s="10">
        <v>0.18</v>
      </c>
      <c r="AF121" s="49">
        <f t="shared" si="33"/>
        <v>9779.5741525423746</v>
      </c>
      <c r="AG121" s="4"/>
      <c r="AH121" s="4"/>
      <c r="AI121" s="8">
        <v>2.5000000000000001E-2</v>
      </c>
      <c r="AJ121" s="49">
        <f t="shared" si="34"/>
        <v>6788.1750000000002</v>
      </c>
      <c r="AK121" s="10">
        <v>0.05</v>
      </c>
      <c r="AL121" s="49">
        <f t="shared" si="22"/>
        <v>339.40875000000005</v>
      </c>
      <c r="AM121" s="49"/>
      <c r="AN121" s="49"/>
      <c r="AO121" s="49">
        <f t="shared" si="23"/>
        <v>6448.7662500000006</v>
      </c>
      <c r="AP121" s="49"/>
      <c r="AQ121" s="49">
        <f t="shared" si="24"/>
        <v>6448.7662500000006</v>
      </c>
      <c r="AR121" s="49">
        <f t="shared" si="19"/>
        <v>2991.3991525423744</v>
      </c>
      <c r="AS121" s="4"/>
      <c r="AT121" s="4"/>
      <c r="AU121" s="4"/>
      <c r="AV121" s="4"/>
    </row>
    <row r="122" spans="1:49" hidden="1">
      <c r="A122" s="12">
        <v>117</v>
      </c>
      <c r="B122" s="5">
        <v>44896</v>
      </c>
      <c r="C122" s="6">
        <v>44901</v>
      </c>
      <c r="D122" s="4" t="s">
        <v>268</v>
      </c>
      <c r="E122" s="4" t="s">
        <v>269</v>
      </c>
      <c r="F122" s="39" t="s">
        <v>288</v>
      </c>
      <c r="G122" s="4" t="s">
        <v>271</v>
      </c>
      <c r="H122" s="4" t="s">
        <v>272</v>
      </c>
      <c r="I122" s="4" t="s">
        <v>273</v>
      </c>
      <c r="J122" s="4" t="s">
        <v>47</v>
      </c>
      <c r="K122" s="4" t="s">
        <v>107</v>
      </c>
      <c r="L122" s="30" t="s">
        <v>49</v>
      </c>
      <c r="M122" s="7">
        <v>1100454</v>
      </c>
      <c r="N122" s="4">
        <v>37607</v>
      </c>
      <c r="O122" s="4">
        <v>37</v>
      </c>
      <c r="P122" s="8">
        <v>0.15509999999999999</v>
      </c>
      <c r="Q122" s="4">
        <v>7670</v>
      </c>
      <c r="R122" s="4">
        <v>3176</v>
      </c>
      <c r="S122" s="4"/>
      <c r="T122" s="4">
        <v>1179</v>
      </c>
      <c r="U122" s="4"/>
      <c r="V122" s="4"/>
      <c r="W122" s="9">
        <v>1071975</v>
      </c>
      <c r="X122" s="4"/>
      <c r="Y122" s="4"/>
      <c r="Z122" s="4"/>
      <c r="AA122" s="4"/>
      <c r="AB122" s="4"/>
      <c r="AC122" s="8">
        <v>4.7500000000000001E-2</v>
      </c>
      <c r="AD122" s="49">
        <f t="shared" si="32"/>
        <v>52271.565000000002</v>
      </c>
      <c r="AE122" s="10">
        <v>0.09</v>
      </c>
      <c r="AF122" s="49">
        <f t="shared" si="33"/>
        <v>47955.564220183485</v>
      </c>
      <c r="AG122" s="4"/>
      <c r="AH122" s="4"/>
      <c r="AI122" s="8">
        <v>3.5000000000000003E-2</v>
      </c>
      <c r="AJ122" s="49">
        <f t="shared" si="34"/>
        <v>38515.890000000007</v>
      </c>
      <c r="AK122" s="10">
        <v>0.05</v>
      </c>
      <c r="AL122" s="49">
        <f t="shared" si="22"/>
        <v>1925.7945000000004</v>
      </c>
      <c r="AM122" s="49"/>
      <c r="AN122" s="49"/>
      <c r="AO122" s="49">
        <f t="shared" si="23"/>
        <v>36590.095500000003</v>
      </c>
      <c r="AP122" s="49"/>
      <c r="AQ122" s="49">
        <f t="shared" si="24"/>
        <v>36590.095500000003</v>
      </c>
      <c r="AR122" s="49">
        <f t="shared" si="19"/>
        <v>9439.6742201834786</v>
      </c>
      <c r="AS122" s="4"/>
      <c r="AT122" s="4"/>
      <c r="AU122" s="4"/>
      <c r="AV122" s="4"/>
    </row>
    <row r="123" spans="1:49" hidden="1">
      <c r="A123" s="4">
        <v>118</v>
      </c>
      <c r="B123" s="5">
        <v>44896</v>
      </c>
      <c r="C123" s="6">
        <v>44902</v>
      </c>
      <c r="D123" s="4" t="s">
        <v>268</v>
      </c>
      <c r="E123" s="4" t="s">
        <v>269</v>
      </c>
      <c r="F123" s="4" t="s">
        <v>289</v>
      </c>
      <c r="G123" s="4" t="s">
        <v>271</v>
      </c>
      <c r="H123" s="4" t="s">
        <v>272</v>
      </c>
      <c r="I123" s="4" t="s">
        <v>273</v>
      </c>
      <c r="J123" s="4" t="s">
        <v>98</v>
      </c>
      <c r="K123" s="4" t="s">
        <v>274</v>
      </c>
      <c r="L123" s="30" t="s">
        <v>49</v>
      </c>
      <c r="M123" s="7">
        <v>578128</v>
      </c>
      <c r="N123" s="4">
        <v>19797</v>
      </c>
      <c r="O123" s="4">
        <v>37</v>
      </c>
      <c r="P123" s="8">
        <v>0.1565</v>
      </c>
      <c r="Q123" s="4">
        <v>6715</v>
      </c>
      <c r="R123" s="4">
        <v>2039</v>
      </c>
      <c r="S123" s="4"/>
      <c r="T123" s="4"/>
      <c r="U123" s="4"/>
      <c r="V123" s="4"/>
      <c r="W123" s="9"/>
      <c r="X123" s="4"/>
      <c r="Y123" s="4"/>
      <c r="Z123" s="4"/>
      <c r="AA123" s="4"/>
      <c r="AB123" s="4"/>
      <c r="AC123" s="10">
        <v>0.04</v>
      </c>
      <c r="AD123" s="49">
        <f t="shared" si="32"/>
        <v>23125.119999999999</v>
      </c>
      <c r="AE123" s="10">
        <v>0.18</v>
      </c>
      <c r="AF123" s="49">
        <f t="shared" si="33"/>
        <v>19597.5593220339</v>
      </c>
      <c r="AG123" s="4"/>
      <c r="AH123" s="4"/>
      <c r="AI123" s="8">
        <v>3.5000000000000003E-2</v>
      </c>
      <c r="AJ123" s="49">
        <f t="shared" si="34"/>
        <v>20234.480000000003</v>
      </c>
      <c r="AK123" s="10">
        <v>0.05</v>
      </c>
      <c r="AL123" s="49">
        <f t="shared" si="22"/>
        <v>1011.7240000000002</v>
      </c>
      <c r="AM123" s="49"/>
      <c r="AN123" s="49"/>
      <c r="AO123" s="49">
        <f t="shared" si="23"/>
        <v>19222.756000000001</v>
      </c>
      <c r="AP123" s="49"/>
      <c r="AQ123" s="49">
        <f t="shared" si="24"/>
        <v>19222.756000000001</v>
      </c>
      <c r="AR123" s="49">
        <f t="shared" si="19"/>
        <v>-636.92067796610354</v>
      </c>
      <c r="AS123" s="4"/>
      <c r="AT123" s="4"/>
      <c r="AU123" s="4"/>
      <c r="AV123" s="4"/>
    </row>
    <row r="124" spans="1:49" hidden="1">
      <c r="A124" s="4">
        <v>119</v>
      </c>
      <c r="B124" s="5">
        <v>44896</v>
      </c>
      <c r="C124" s="6">
        <v>44902</v>
      </c>
      <c r="D124" s="4" t="s">
        <v>268</v>
      </c>
      <c r="E124" s="4" t="s">
        <v>269</v>
      </c>
      <c r="F124" s="4" t="s">
        <v>290</v>
      </c>
      <c r="G124" s="4" t="s">
        <v>271</v>
      </c>
      <c r="H124" s="4" t="s">
        <v>272</v>
      </c>
      <c r="I124" s="4" t="s">
        <v>273</v>
      </c>
      <c r="J124" s="4" t="s">
        <v>68</v>
      </c>
      <c r="K124" s="4" t="s">
        <v>107</v>
      </c>
      <c r="L124" s="30" t="s">
        <v>49</v>
      </c>
      <c r="M124" s="7">
        <v>230593</v>
      </c>
      <c r="N124" s="4">
        <v>7508</v>
      </c>
      <c r="O124" s="4">
        <v>39</v>
      </c>
      <c r="P124" s="8">
        <v>0.15010000000000001</v>
      </c>
      <c r="Q124" s="4"/>
      <c r="R124" s="4"/>
      <c r="S124" s="4"/>
      <c r="T124" s="4"/>
      <c r="U124" s="4"/>
      <c r="V124" s="4"/>
      <c r="W124" s="9"/>
      <c r="X124" s="4"/>
      <c r="Y124" s="4"/>
      <c r="Z124" s="4"/>
      <c r="AA124" s="4"/>
      <c r="AB124" s="4"/>
      <c r="AC124" s="8">
        <v>4.4999999999999998E-2</v>
      </c>
      <c r="AD124" s="49">
        <f t="shared" si="32"/>
        <v>10376.684999999999</v>
      </c>
      <c r="AE124" s="10">
        <v>0.09</v>
      </c>
      <c r="AF124" s="49">
        <f t="shared" si="33"/>
        <v>9519.8944954128438</v>
      </c>
      <c r="AG124" s="4"/>
      <c r="AH124" s="4"/>
      <c r="AI124" s="8">
        <v>3.5000000000000003E-2</v>
      </c>
      <c r="AJ124" s="49">
        <f t="shared" si="34"/>
        <v>8070.755000000001</v>
      </c>
      <c r="AK124" s="10">
        <v>0.05</v>
      </c>
      <c r="AL124" s="49">
        <f t="shared" si="22"/>
        <v>403.53775000000007</v>
      </c>
      <c r="AM124" s="49"/>
      <c r="AN124" s="49"/>
      <c r="AO124" s="49">
        <f t="shared" si="23"/>
        <v>7667.2172500000006</v>
      </c>
      <c r="AP124" s="49"/>
      <c r="AQ124" s="49">
        <f t="shared" si="24"/>
        <v>7667.2172500000006</v>
      </c>
      <c r="AR124" s="49">
        <f t="shared" si="19"/>
        <v>1449.1394954128427</v>
      </c>
      <c r="AS124" s="4"/>
      <c r="AT124" s="4"/>
      <c r="AU124" s="4"/>
      <c r="AV124" s="4"/>
    </row>
    <row r="125" spans="1:49" hidden="1">
      <c r="A125" s="12">
        <v>120</v>
      </c>
      <c r="B125" s="5">
        <v>44896</v>
      </c>
      <c r="C125" s="6">
        <v>44902</v>
      </c>
      <c r="D125" s="4" t="s">
        <v>275</v>
      </c>
      <c r="E125" s="4" t="s">
        <v>276</v>
      </c>
      <c r="F125" s="4" t="s">
        <v>291</v>
      </c>
      <c r="G125" s="4" t="s">
        <v>271</v>
      </c>
      <c r="H125" s="4" t="s">
        <v>272</v>
      </c>
      <c r="I125" s="4" t="s">
        <v>273</v>
      </c>
      <c r="J125" s="4" t="s">
        <v>98</v>
      </c>
      <c r="K125" s="4" t="s">
        <v>274</v>
      </c>
      <c r="L125" s="30" t="s">
        <v>49</v>
      </c>
      <c r="M125" s="7">
        <v>1541335</v>
      </c>
      <c r="N125" s="4">
        <v>36993</v>
      </c>
      <c r="O125" s="4">
        <v>60</v>
      </c>
      <c r="P125" s="8">
        <v>0.154</v>
      </c>
      <c r="Q125" s="4">
        <v>18049</v>
      </c>
      <c r="R125" s="4">
        <v>4469</v>
      </c>
      <c r="S125" s="4"/>
      <c r="T125" s="4"/>
      <c r="U125" s="4"/>
      <c r="V125" s="4"/>
      <c r="W125" s="9"/>
      <c r="X125" s="4"/>
      <c r="Y125" s="4"/>
      <c r="Z125" s="4"/>
      <c r="AA125" s="4"/>
      <c r="AB125" s="4"/>
      <c r="AC125" s="10">
        <v>0.04</v>
      </c>
      <c r="AD125" s="49">
        <f t="shared" si="32"/>
        <v>61653.4</v>
      </c>
      <c r="AE125" s="10">
        <v>0.18</v>
      </c>
      <c r="AF125" s="49">
        <f t="shared" si="33"/>
        <v>52248.644067796617</v>
      </c>
      <c r="AG125" s="4"/>
      <c r="AH125" s="4"/>
      <c r="AI125" s="8">
        <v>3.5000000000000003E-2</v>
      </c>
      <c r="AJ125" s="49">
        <f t="shared" si="34"/>
        <v>53946.725000000006</v>
      </c>
      <c r="AK125" s="10">
        <v>0.05</v>
      </c>
      <c r="AL125" s="49">
        <f t="shared" si="22"/>
        <v>2697.3362500000003</v>
      </c>
      <c r="AM125" s="49"/>
      <c r="AN125" s="49"/>
      <c r="AO125" s="49">
        <f t="shared" si="23"/>
        <v>51249.388750000006</v>
      </c>
      <c r="AP125" s="49"/>
      <c r="AQ125" s="49">
        <f t="shared" si="24"/>
        <v>51249.388750000006</v>
      </c>
      <c r="AR125" s="49">
        <f t="shared" si="19"/>
        <v>-1698.0809322033892</v>
      </c>
      <c r="AS125" s="4"/>
      <c r="AT125" s="4"/>
      <c r="AU125" s="4"/>
      <c r="AV125" s="4"/>
    </row>
    <row r="126" spans="1:49" hidden="1">
      <c r="A126" s="4">
        <v>121</v>
      </c>
      <c r="B126" s="5">
        <v>44896</v>
      </c>
      <c r="C126" s="6">
        <v>44903</v>
      </c>
      <c r="D126" s="4" t="s">
        <v>292</v>
      </c>
      <c r="E126" s="4" t="s">
        <v>293</v>
      </c>
      <c r="F126" s="4" t="s">
        <v>294</v>
      </c>
      <c r="G126" s="4" t="s">
        <v>271</v>
      </c>
      <c r="H126" s="4" t="s">
        <v>272</v>
      </c>
      <c r="I126" s="4" t="s">
        <v>287</v>
      </c>
      <c r="J126" s="4" t="s">
        <v>57</v>
      </c>
      <c r="K126" s="4" t="s">
        <v>107</v>
      </c>
      <c r="L126" s="30" t="s">
        <v>49</v>
      </c>
      <c r="M126" s="7">
        <v>543718</v>
      </c>
      <c r="N126" s="4">
        <v>15270</v>
      </c>
      <c r="O126" s="4">
        <v>48</v>
      </c>
      <c r="P126" s="8">
        <v>0.155</v>
      </c>
      <c r="Q126" s="4"/>
      <c r="R126" s="4"/>
      <c r="S126" s="4"/>
      <c r="T126" s="4"/>
      <c r="U126" s="4"/>
      <c r="V126" s="4"/>
      <c r="W126" s="9"/>
      <c r="X126" s="4"/>
      <c r="Y126" s="4"/>
      <c r="Z126" s="4"/>
      <c r="AA126" s="4"/>
      <c r="AB126" s="4"/>
      <c r="AC126" s="8">
        <v>4.2500000000000003E-2</v>
      </c>
      <c r="AD126" s="49">
        <f t="shared" si="32"/>
        <v>23108.015000000003</v>
      </c>
      <c r="AE126" s="10">
        <v>0.18</v>
      </c>
      <c r="AF126" s="49">
        <f t="shared" si="33"/>
        <v>19583.063559322036</v>
      </c>
      <c r="AG126" s="4"/>
      <c r="AH126" s="4"/>
      <c r="AI126" s="8">
        <v>2.5000000000000001E-2</v>
      </c>
      <c r="AJ126" s="49">
        <f t="shared" si="34"/>
        <v>13592.95</v>
      </c>
      <c r="AK126" s="10">
        <v>0.05</v>
      </c>
      <c r="AL126" s="49">
        <f t="shared" si="22"/>
        <v>679.64750000000004</v>
      </c>
      <c r="AM126" s="49"/>
      <c r="AN126" s="49"/>
      <c r="AO126" s="49">
        <f t="shared" si="23"/>
        <v>12913.302500000002</v>
      </c>
      <c r="AP126" s="49"/>
      <c r="AQ126" s="49">
        <f t="shared" si="24"/>
        <v>12913.302500000002</v>
      </c>
      <c r="AR126" s="49">
        <f t="shared" si="19"/>
        <v>5990.1135593220351</v>
      </c>
      <c r="AS126" s="4"/>
      <c r="AT126" s="4"/>
      <c r="AU126" s="4"/>
      <c r="AV126" s="4"/>
    </row>
    <row r="127" spans="1:49" hidden="1">
      <c r="A127" s="4">
        <v>122</v>
      </c>
      <c r="B127" s="5">
        <v>44896</v>
      </c>
      <c r="C127" s="6">
        <v>44903</v>
      </c>
      <c r="D127" s="4" t="s">
        <v>292</v>
      </c>
      <c r="E127" s="4" t="s">
        <v>293</v>
      </c>
      <c r="F127" s="4" t="s">
        <v>295</v>
      </c>
      <c r="G127" s="4" t="s">
        <v>271</v>
      </c>
      <c r="H127" s="4" t="s">
        <v>272</v>
      </c>
      <c r="I127" s="4" t="s">
        <v>287</v>
      </c>
      <c r="J127" s="4" t="s">
        <v>57</v>
      </c>
      <c r="K127" s="4" t="s">
        <v>107</v>
      </c>
      <c r="L127" s="30" t="s">
        <v>49</v>
      </c>
      <c r="M127" s="7">
        <v>550000</v>
      </c>
      <c r="N127" s="4">
        <v>13229</v>
      </c>
      <c r="O127" s="4">
        <v>60</v>
      </c>
      <c r="P127" s="8">
        <v>0.155</v>
      </c>
      <c r="Q127" s="4">
        <v>6490</v>
      </c>
      <c r="R127" s="4">
        <v>1780</v>
      </c>
      <c r="S127" s="4"/>
      <c r="T127" s="4">
        <v>1475</v>
      </c>
      <c r="U127" s="4"/>
      <c r="V127" s="4"/>
      <c r="W127" s="9"/>
      <c r="X127" s="4"/>
      <c r="Y127" s="4"/>
      <c r="Z127" s="4"/>
      <c r="AA127" s="4"/>
      <c r="AB127" s="4"/>
      <c r="AC127" s="8">
        <v>4.2500000000000003E-2</v>
      </c>
      <c r="AD127" s="49">
        <f t="shared" si="32"/>
        <v>23375</v>
      </c>
      <c r="AE127" s="10">
        <v>0.18</v>
      </c>
      <c r="AF127" s="49">
        <f t="shared" si="33"/>
        <v>19809.322033898305</v>
      </c>
      <c r="AG127" s="4"/>
      <c r="AH127" s="4"/>
      <c r="AI127" s="8">
        <v>2.5000000000000001E-2</v>
      </c>
      <c r="AJ127" s="49">
        <f t="shared" si="34"/>
        <v>13750</v>
      </c>
      <c r="AK127" s="10">
        <v>0.05</v>
      </c>
      <c r="AL127" s="49">
        <f t="shared" si="22"/>
        <v>687.5</v>
      </c>
      <c r="AM127" s="49"/>
      <c r="AN127" s="49"/>
      <c r="AO127" s="49">
        <f t="shared" si="23"/>
        <v>13062.5</v>
      </c>
      <c r="AP127" s="49"/>
      <c r="AQ127" s="49">
        <f t="shared" si="24"/>
        <v>13062.5</v>
      </c>
      <c r="AR127" s="49">
        <f t="shared" si="19"/>
        <v>6059.3220338983047</v>
      </c>
      <c r="AS127" s="4"/>
      <c r="AT127" s="4"/>
      <c r="AU127" s="4"/>
      <c r="AV127" s="4"/>
    </row>
    <row r="128" spans="1:49" hidden="1">
      <c r="A128" s="12">
        <v>123</v>
      </c>
      <c r="B128" s="5">
        <v>44896</v>
      </c>
      <c r="C128" s="6">
        <v>44903</v>
      </c>
      <c r="D128" s="4" t="s">
        <v>292</v>
      </c>
      <c r="E128" s="4" t="s">
        <v>293</v>
      </c>
      <c r="F128" s="4" t="s">
        <v>296</v>
      </c>
      <c r="G128" s="4" t="s">
        <v>271</v>
      </c>
      <c r="H128" s="4" t="s">
        <v>272</v>
      </c>
      <c r="I128" s="4" t="s">
        <v>287</v>
      </c>
      <c r="J128" s="4" t="s">
        <v>57</v>
      </c>
      <c r="K128" s="4" t="s">
        <v>58</v>
      </c>
      <c r="L128" s="30" t="s">
        <v>49</v>
      </c>
      <c r="M128" s="7">
        <v>160000</v>
      </c>
      <c r="N128" s="4">
        <v>6662</v>
      </c>
      <c r="O128" s="4">
        <v>30</v>
      </c>
      <c r="P128" s="10">
        <v>0.18</v>
      </c>
      <c r="Q128" s="4"/>
      <c r="R128" s="4"/>
      <c r="S128" s="4"/>
      <c r="T128" s="4"/>
      <c r="U128" s="4"/>
      <c r="V128" s="4"/>
      <c r="W128" s="9"/>
      <c r="X128" s="4"/>
      <c r="Y128" s="4"/>
      <c r="Z128" s="4"/>
      <c r="AA128" s="4"/>
      <c r="AB128" s="4"/>
      <c r="AC128" s="8">
        <v>4.2500000000000003E-2</v>
      </c>
      <c r="AD128" s="49">
        <f t="shared" si="32"/>
        <v>6800.0000000000009</v>
      </c>
      <c r="AE128" s="10">
        <v>0.18</v>
      </c>
      <c r="AF128" s="49">
        <f t="shared" si="33"/>
        <v>5762.7118644067805</v>
      </c>
      <c r="AG128" s="4"/>
      <c r="AH128" s="4"/>
      <c r="AI128" s="8">
        <v>2.5000000000000001E-2</v>
      </c>
      <c r="AJ128" s="49">
        <f t="shared" si="34"/>
        <v>4000</v>
      </c>
      <c r="AK128" s="10">
        <v>0.05</v>
      </c>
      <c r="AL128" s="49">
        <f t="shared" si="22"/>
        <v>200</v>
      </c>
      <c r="AM128" s="49"/>
      <c r="AN128" s="49"/>
      <c r="AO128" s="49">
        <f t="shared" si="23"/>
        <v>3800</v>
      </c>
      <c r="AP128" s="49"/>
      <c r="AQ128" s="49">
        <f t="shared" si="24"/>
        <v>3800</v>
      </c>
      <c r="AR128" s="49">
        <f t="shared" si="19"/>
        <v>1762.7118644067805</v>
      </c>
      <c r="AS128" s="4"/>
      <c r="AT128" s="4"/>
      <c r="AU128" s="4"/>
      <c r="AV128" s="4"/>
    </row>
    <row r="129" spans="1:48" hidden="1">
      <c r="A129" s="4">
        <v>124</v>
      </c>
      <c r="B129" s="5">
        <v>44896</v>
      </c>
      <c r="C129" s="6">
        <v>44903</v>
      </c>
      <c r="D129" s="4" t="s">
        <v>292</v>
      </c>
      <c r="E129" s="4" t="s">
        <v>293</v>
      </c>
      <c r="F129" s="4" t="s">
        <v>297</v>
      </c>
      <c r="G129" s="4" t="s">
        <v>271</v>
      </c>
      <c r="H129" s="4" t="s">
        <v>272</v>
      </c>
      <c r="I129" s="4" t="s">
        <v>287</v>
      </c>
      <c r="J129" s="4" t="s">
        <v>57</v>
      </c>
      <c r="K129" s="4" t="s">
        <v>107</v>
      </c>
      <c r="L129" s="30" t="s">
        <v>49</v>
      </c>
      <c r="M129" s="7">
        <v>550000</v>
      </c>
      <c r="N129" s="4">
        <v>13084</v>
      </c>
      <c r="O129" s="4">
        <v>60</v>
      </c>
      <c r="P129" s="10">
        <v>0.15</v>
      </c>
      <c r="Q129" s="4"/>
      <c r="R129" s="4"/>
      <c r="S129" s="4"/>
      <c r="T129" s="4"/>
      <c r="U129" s="4"/>
      <c r="V129" s="4"/>
      <c r="W129" s="89"/>
      <c r="X129" s="4"/>
      <c r="Y129" s="4"/>
      <c r="Z129" s="4"/>
      <c r="AA129" s="4"/>
      <c r="AB129" s="4"/>
      <c r="AC129" s="8">
        <v>4.2500000000000003E-2</v>
      </c>
      <c r="AD129" s="49">
        <f t="shared" si="32"/>
        <v>23375</v>
      </c>
      <c r="AE129" s="10">
        <v>0.18</v>
      </c>
      <c r="AF129" s="49">
        <f t="shared" si="33"/>
        <v>19809.322033898305</v>
      </c>
      <c r="AG129" s="4"/>
      <c r="AH129" s="4"/>
      <c r="AI129" s="8">
        <v>2.5000000000000001E-2</v>
      </c>
      <c r="AJ129" s="49">
        <f t="shared" si="34"/>
        <v>13750</v>
      </c>
      <c r="AK129" s="10">
        <v>0.05</v>
      </c>
      <c r="AL129" s="49">
        <f t="shared" si="22"/>
        <v>687.5</v>
      </c>
      <c r="AM129" s="49"/>
      <c r="AN129" s="49"/>
      <c r="AO129" s="49">
        <f t="shared" si="23"/>
        <v>13062.5</v>
      </c>
      <c r="AP129" s="49"/>
      <c r="AQ129" s="49">
        <f t="shared" si="24"/>
        <v>13062.5</v>
      </c>
      <c r="AR129" s="49">
        <f t="shared" si="19"/>
        <v>6059.3220338983047</v>
      </c>
      <c r="AS129" s="4"/>
      <c r="AT129" s="4"/>
      <c r="AU129" s="4"/>
      <c r="AV129" s="4"/>
    </row>
    <row r="130" spans="1:48" hidden="1">
      <c r="A130" s="4">
        <v>125</v>
      </c>
      <c r="B130" s="5">
        <v>44896</v>
      </c>
      <c r="C130" s="6">
        <v>44903</v>
      </c>
      <c r="D130" s="4" t="s">
        <v>284</v>
      </c>
      <c r="E130" s="4" t="s">
        <v>285</v>
      </c>
      <c r="F130" s="4" t="s">
        <v>298</v>
      </c>
      <c r="G130" s="4" t="s">
        <v>271</v>
      </c>
      <c r="H130" s="4" t="s">
        <v>272</v>
      </c>
      <c r="I130" s="4" t="s">
        <v>287</v>
      </c>
      <c r="J130" s="4" t="s">
        <v>68</v>
      </c>
      <c r="K130" s="4" t="s">
        <v>274</v>
      </c>
      <c r="L130" s="30" t="s">
        <v>49</v>
      </c>
      <c r="M130" s="7">
        <v>546473</v>
      </c>
      <c r="N130" s="4">
        <v>19212</v>
      </c>
      <c r="O130" s="4">
        <v>36</v>
      </c>
      <c r="P130" s="10">
        <v>0.16</v>
      </c>
      <c r="Q130" s="4">
        <v>5000</v>
      </c>
      <c r="R130" s="4">
        <v>2000</v>
      </c>
      <c r="S130" s="4">
        <v>885</v>
      </c>
      <c r="T130" s="4">
        <v>1500</v>
      </c>
      <c r="U130" s="4"/>
      <c r="V130" s="4"/>
      <c r="W130" s="9"/>
      <c r="X130" s="4"/>
      <c r="Y130" s="4"/>
      <c r="Z130" s="4"/>
      <c r="AA130" s="4"/>
      <c r="AB130" s="4"/>
      <c r="AC130" s="8">
        <v>4.4999999999999998E-2</v>
      </c>
      <c r="AD130" s="49">
        <f t="shared" si="32"/>
        <v>24591.285</v>
      </c>
      <c r="AE130" s="10">
        <v>0.09</v>
      </c>
      <c r="AF130" s="49">
        <f t="shared" si="33"/>
        <v>22560.811926605504</v>
      </c>
      <c r="AG130" s="4"/>
      <c r="AH130" s="4"/>
      <c r="AI130" s="8">
        <v>3.5000000000000003E-2</v>
      </c>
      <c r="AJ130" s="49">
        <f t="shared" si="34"/>
        <v>19126.555</v>
      </c>
      <c r="AK130" s="10">
        <v>0.05</v>
      </c>
      <c r="AL130" s="49">
        <f t="shared" si="22"/>
        <v>956.32775000000004</v>
      </c>
      <c r="AM130" s="49"/>
      <c r="AN130" s="49"/>
      <c r="AO130" s="49">
        <f t="shared" si="23"/>
        <v>18170.22725</v>
      </c>
      <c r="AP130" s="49"/>
      <c r="AQ130" s="49">
        <f t="shared" si="24"/>
        <v>18170.22725</v>
      </c>
      <c r="AR130" s="49">
        <f t="shared" si="19"/>
        <v>3434.2569266055034</v>
      </c>
      <c r="AS130" s="4"/>
      <c r="AT130" s="4"/>
      <c r="AU130" s="4"/>
      <c r="AV130" s="4"/>
    </row>
    <row r="131" spans="1:48" hidden="1">
      <c r="A131" s="12">
        <v>126</v>
      </c>
      <c r="B131" s="5">
        <v>44896</v>
      </c>
      <c r="C131" s="6">
        <v>44903</v>
      </c>
      <c r="D131" s="4" t="s">
        <v>284</v>
      </c>
      <c r="E131" s="4" t="s">
        <v>285</v>
      </c>
      <c r="F131" s="4" t="s">
        <v>299</v>
      </c>
      <c r="G131" s="4" t="s">
        <v>271</v>
      </c>
      <c r="H131" s="4" t="s">
        <v>272</v>
      </c>
      <c r="I131" s="4" t="s">
        <v>287</v>
      </c>
      <c r="J131" s="4" t="s">
        <v>57</v>
      </c>
      <c r="K131" s="4" t="s">
        <v>107</v>
      </c>
      <c r="L131" s="30" t="s">
        <v>49</v>
      </c>
      <c r="M131" s="7">
        <v>292913</v>
      </c>
      <c r="N131" s="4">
        <v>10590</v>
      </c>
      <c r="O131" s="4">
        <v>36</v>
      </c>
      <c r="P131" s="10">
        <v>0.18</v>
      </c>
      <c r="Q131" s="4"/>
      <c r="R131" s="4"/>
      <c r="S131" s="4"/>
      <c r="T131" s="4"/>
      <c r="U131" s="4"/>
      <c r="V131" s="4"/>
      <c r="W131" s="9"/>
      <c r="X131" s="4"/>
      <c r="Y131" s="4"/>
      <c r="Z131" s="4"/>
      <c r="AA131" s="4"/>
      <c r="AB131" s="4"/>
      <c r="AC131" s="8">
        <v>4.2500000000000003E-2</v>
      </c>
      <c r="AD131" s="49">
        <f t="shared" si="32"/>
        <v>12448.802500000002</v>
      </c>
      <c r="AE131" s="10">
        <v>0.18</v>
      </c>
      <c r="AF131" s="49">
        <f t="shared" si="33"/>
        <v>10549.832627118645</v>
      </c>
      <c r="AG131" s="4"/>
      <c r="AH131" s="4"/>
      <c r="AI131" s="8">
        <v>2.5000000000000001E-2</v>
      </c>
      <c r="AJ131" s="49">
        <f t="shared" si="34"/>
        <v>7322.8250000000007</v>
      </c>
      <c r="AK131" s="10">
        <v>0.05</v>
      </c>
      <c r="AL131" s="49">
        <f t="shared" si="22"/>
        <v>366.14125000000007</v>
      </c>
      <c r="AM131" s="49"/>
      <c r="AN131" s="49"/>
      <c r="AO131" s="49">
        <f t="shared" si="23"/>
        <v>6956.6837500000011</v>
      </c>
      <c r="AP131" s="49"/>
      <c r="AQ131" s="49">
        <f t="shared" si="24"/>
        <v>6956.6837500000011</v>
      </c>
      <c r="AR131" s="49">
        <f t="shared" ref="AR131:AR194" si="36">AF131-AJ131</f>
        <v>3227.0076271186445</v>
      </c>
      <c r="AS131" s="4"/>
      <c r="AT131" s="4"/>
      <c r="AU131" s="4"/>
      <c r="AV131" s="4"/>
    </row>
    <row r="132" spans="1:48" hidden="1">
      <c r="A132" s="4">
        <v>127</v>
      </c>
      <c r="B132" s="5">
        <v>44896</v>
      </c>
      <c r="C132" s="6">
        <v>44903</v>
      </c>
      <c r="D132" s="4" t="s">
        <v>292</v>
      </c>
      <c r="E132" s="4" t="s">
        <v>293</v>
      </c>
      <c r="F132" s="4" t="s">
        <v>300</v>
      </c>
      <c r="G132" s="4" t="s">
        <v>271</v>
      </c>
      <c r="H132" s="4" t="s">
        <v>272</v>
      </c>
      <c r="I132" s="4" t="s">
        <v>287</v>
      </c>
      <c r="J132" s="4" t="s">
        <v>125</v>
      </c>
      <c r="K132" s="4" t="s">
        <v>76</v>
      </c>
      <c r="L132" s="30" t="s">
        <v>49</v>
      </c>
      <c r="M132" s="7">
        <v>347998</v>
      </c>
      <c r="N132" s="4">
        <v>8097</v>
      </c>
      <c r="O132" s="4">
        <v>60</v>
      </c>
      <c r="P132" s="10">
        <v>0.14000000000000001</v>
      </c>
      <c r="Q132" s="4"/>
      <c r="R132" s="4"/>
      <c r="S132" s="4"/>
      <c r="T132" s="4"/>
      <c r="U132" s="4"/>
      <c r="V132" s="4"/>
      <c r="W132" s="23">
        <v>336583</v>
      </c>
      <c r="X132" s="4"/>
      <c r="Y132" s="4"/>
      <c r="Z132" s="4"/>
      <c r="AA132" s="4"/>
      <c r="AB132" s="4"/>
      <c r="AC132" s="8">
        <v>4.2500000000000003E-2</v>
      </c>
      <c r="AD132" s="49">
        <f t="shared" si="32"/>
        <v>14789.915000000001</v>
      </c>
      <c r="AE132" s="10">
        <v>0.09</v>
      </c>
      <c r="AF132" s="49">
        <f t="shared" si="33"/>
        <v>13568.729357798165</v>
      </c>
      <c r="AG132" s="4"/>
      <c r="AH132" s="4"/>
      <c r="AI132" s="8">
        <v>3.5000000000000003E-2</v>
      </c>
      <c r="AJ132" s="49">
        <f>M132*AI132</f>
        <v>12179.93</v>
      </c>
      <c r="AK132" s="10">
        <v>0.05</v>
      </c>
      <c r="AL132" s="49">
        <f t="shared" ref="AL132:AL195" si="37">AJ132*5%</f>
        <v>608.99650000000008</v>
      </c>
      <c r="AM132" s="49"/>
      <c r="AN132" s="49"/>
      <c r="AO132" s="49">
        <f t="shared" ref="AO132:AO195" si="38">AJ132-AL132+AM132</f>
        <v>11570.933500000001</v>
      </c>
      <c r="AP132" s="49"/>
      <c r="AQ132" s="49">
        <f t="shared" ref="AQ132:AQ195" si="39">AO132-AP132</f>
        <v>11570.933500000001</v>
      </c>
      <c r="AR132" s="49">
        <f t="shared" si="36"/>
        <v>1388.7993577981651</v>
      </c>
      <c r="AS132" s="4"/>
      <c r="AT132" s="4"/>
      <c r="AU132" s="4"/>
      <c r="AV132" s="4"/>
    </row>
    <row r="133" spans="1:48" hidden="1">
      <c r="A133" s="4">
        <v>128</v>
      </c>
      <c r="B133" s="5">
        <v>44896</v>
      </c>
      <c r="C133" s="6">
        <v>44903</v>
      </c>
      <c r="D133" s="4" t="s">
        <v>301</v>
      </c>
      <c r="E133" s="4" t="s">
        <v>302</v>
      </c>
      <c r="F133" s="4" t="s">
        <v>303</v>
      </c>
      <c r="G133" s="4" t="s">
        <v>271</v>
      </c>
      <c r="H133" s="4" t="s">
        <v>272</v>
      </c>
      <c r="I133" s="4" t="s">
        <v>287</v>
      </c>
      <c r="J133" s="4" t="s">
        <v>180</v>
      </c>
      <c r="K133" s="4" t="s">
        <v>107</v>
      </c>
      <c r="L133" s="30" t="s">
        <v>49</v>
      </c>
      <c r="M133" s="7">
        <v>2268437</v>
      </c>
      <c r="N133" s="4">
        <v>52196</v>
      </c>
      <c r="O133" s="4">
        <v>60</v>
      </c>
      <c r="P133" s="8">
        <v>0.13500000000000001</v>
      </c>
      <c r="Q133" s="4"/>
      <c r="R133" s="4"/>
      <c r="S133" s="4"/>
      <c r="T133" s="4"/>
      <c r="U133" s="4"/>
      <c r="V133" s="4"/>
      <c r="W133" s="20">
        <v>2260307</v>
      </c>
      <c r="X133" s="4"/>
      <c r="Y133" s="4"/>
      <c r="Z133" s="4"/>
      <c r="AA133" s="4"/>
      <c r="AB133" s="4"/>
      <c r="AC133" s="8">
        <v>4.4999999999999998E-2</v>
      </c>
      <c r="AD133" s="49">
        <f t="shared" si="32"/>
        <v>102079.66499999999</v>
      </c>
      <c r="AE133" s="10">
        <v>0</v>
      </c>
      <c r="AF133" s="49">
        <f t="shared" si="33"/>
        <v>102079.66499999999</v>
      </c>
      <c r="AG133" s="4"/>
      <c r="AH133" s="4"/>
      <c r="AI133" s="10">
        <v>0.04</v>
      </c>
      <c r="AJ133" s="49">
        <f t="shared" si="34"/>
        <v>90737.48</v>
      </c>
      <c r="AK133" s="10">
        <v>0.05</v>
      </c>
      <c r="AL133" s="49">
        <f t="shared" si="37"/>
        <v>4536.8739999999998</v>
      </c>
      <c r="AM133" s="49"/>
      <c r="AN133" s="49"/>
      <c r="AO133" s="49">
        <f t="shared" si="38"/>
        <v>86200.606</v>
      </c>
      <c r="AP133" s="49"/>
      <c r="AQ133" s="49">
        <f t="shared" si="39"/>
        <v>86200.606</v>
      </c>
      <c r="AR133" s="49">
        <f t="shared" si="36"/>
        <v>11342.184999999998</v>
      </c>
      <c r="AS133" s="4"/>
      <c r="AT133" s="4"/>
      <c r="AU133" s="4"/>
      <c r="AV133" s="4"/>
    </row>
    <row r="134" spans="1:48" hidden="1">
      <c r="A134" s="12">
        <v>129</v>
      </c>
      <c r="B134" s="5">
        <v>44896</v>
      </c>
      <c r="C134" s="6">
        <v>44907</v>
      </c>
      <c r="D134" s="4" t="s">
        <v>304</v>
      </c>
      <c r="E134" s="4" t="s">
        <v>305</v>
      </c>
      <c r="F134" s="4" t="s">
        <v>306</v>
      </c>
      <c r="G134" s="4" t="s">
        <v>271</v>
      </c>
      <c r="H134" s="4" t="s">
        <v>272</v>
      </c>
      <c r="I134" s="4" t="s">
        <v>354</v>
      </c>
      <c r="J134" s="4" t="s">
        <v>57</v>
      </c>
      <c r="K134" s="4" t="s">
        <v>107</v>
      </c>
      <c r="L134" s="30" t="s">
        <v>49</v>
      </c>
      <c r="M134" s="7">
        <v>530000</v>
      </c>
      <c r="N134" s="4">
        <v>12894</v>
      </c>
      <c r="O134" s="4">
        <v>60</v>
      </c>
      <c r="P134" s="8">
        <v>0.16020000000000001</v>
      </c>
      <c r="Q134" s="4"/>
      <c r="R134" s="4"/>
      <c r="S134" s="4"/>
      <c r="T134" s="4"/>
      <c r="U134" s="4"/>
      <c r="V134" s="4"/>
      <c r="W134" s="9"/>
      <c r="X134" s="4"/>
      <c r="Y134" s="4"/>
      <c r="Z134" s="4"/>
      <c r="AA134" s="4"/>
      <c r="AB134" s="4"/>
      <c r="AC134" s="8">
        <v>4.2500000000000003E-2</v>
      </c>
      <c r="AD134" s="49">
        <f t="shared" si="32"/>
        <v>22525</v>
      </c>
      <c r="AE134" s="10">
        <v>0.18</v>
      </c>
      <c r="AF134" s="49">
        <f t="shared" si="33"/>
        <v>19088.983050847459</v>
      </c>
      <c r="AG134" s="4"/>
      <c r="AH134" s="4"/>
      <c r="AI134" s="8">
        <v>2.2499999999999999E-2</v>
      </c>
      <c r="AJ134" s="49">
        <f t="shared" si="34"/>
        <v>11925</v>
      </c>
      <c r="AK134" s="10">
        <v>0.05</v>
      </c>
      <c r="AL134" s="49">
        <f t="shared" si="37"/>
        <v>596.25</v>
      </c>
      <c r="AM134" s="49"/>
      <c r="AN134" s="49"/>
      <c r="AO134" s="49">
        <f t="shared" si="38"/>
        <v>11328.75</v>
      </c>
      <c r="AP134" s="49"/>
      <c r="AQ134" s="49">
        <f t="shared" si="39"/>
        <v>11328.75</v>
      </c>
      <c r="AR134" s="49">
        <f t="shared" si="36"/>
        <v>7163.9830508474588</v>
      </c>
      <c r="AS134" s="4"/>
      <c r="AT134" s="4"/>
      <c r="AU134" s="4"/>
      <c r="AV134" s="4"/>
    </row>
    <row r="135" spans="1:48" hidden="1">
      <c r="A135" s="4">
        <v>130</v>
      </c>
      <c r="B135" s="5">
        <v>44896</v>
      </c>
      <c r="C135" s="6">
        <v>44907</v>
      </c>
      <c r="D135" s="4" t="s">
        <v>307</v>
      </c>
      <c r="E135" s="4" t="s">
        <v>308</v>
      </c>
      <c r="F135" s="4" t="s">
        <v>309</v>
      </c>
      <c r="G135" s="4" t="s">
        <v>271</v>
      </c>
      <c r="H135" s="4" t="s">
        <v>272</v>
      </c>
      <c r="I135" s="4" t="s">
        <v>355</v>
      </c>
      <c r="J135" s="4" t="s">
        <v>57</v>
      </c>
      <c r="K135" s="4" t="s">
        <v>107</v>
      </c>
      <c r="L135" s="30" t="s">
        <v>49</v>
      </c>
      <c r="M135" s="7">
        <v>180000</v>
      </c>
      <c r="N135" s="4">
        <v>7496</v>
      </c>
      <c r="O135" s="4">
        <v>30</v>
      </c>
      <c r="P135" s="8">
        <v>0.18010000000000001</v>
      </c>
      <c r="Q135" s="4"/>
      <c r="R135" s="4"/>
      <c r="S135" s="4"/>
      <c r="T135" s="4"/>
      <c r="U135" s="4"/>
      <c r="V135" s="4"/>
      <c r="W135" s="9"/>
      <c r="X135" s="4"/>
      <c r="Y135" s="4"/>
      <c r="Z135" s="4"/>
      <c r="AA135" s="4"/>
      <c r="AB135" s="4"/>
      <c r="AC135" s="8">
        <v>4.2500000000000003E-2</v>
      </c>
      <c r="AD135" s="49">
        <f t="shared" si="32"/>
        <v>7650.0000000000009</v>
      </c>
      <c r="AE135" s="10">
        <v>0.18</v>
      </c>
      <c r="AF135" s="49">
        <f t="shared" si="33"/>
        <v>6483.0508474576282</v>
      </c>
      <c r="AG135" s="4"/>
      <c r="AH135" s="4"/>
      <c r="AI135" s="8">
        <v>2.5000000000000001E-2</v>
      </c>
      <c r="AJ135" s="49">
        <f t="shared" si="34"/>
        <v>4500</v>
      </c>
      <c r="AK135" s="10">
        <v>0.05</v>
      </c>
      <c r="AL135" s="49">
        <f t="shared" si="37"/>
        <v>225</v>
      </c>
      <c r="AM135" s="49"/>
      <c r="AN135" s="49"/>
      <c r="AO135" s="49">
        <f t="shared" si="38"/>
        <v>4275</v>
      </c>
      <c r="AP135" s="49"/>
      <c r="AQ135" s="49">
        <f t="shared" si="39"/>
        <v>4275</v>
      </c>
      <c r="AR135" s="49">
        <f t="shared" si="36"/>
        <v>1983.0508474576282</v>
      </c>
      <c r="AS135" s="4"/>
      <c r="AT135" s="4"/>
      <c r="AU135" s="4"/>
      <c r="AV135" s="4"/>
    </row>
    <row r="136" spans="1:48" hidden="1">
      <c r="A136" s="4">
        <v>131</v>
      </c>
      <c r="B136" s="5">
        <v>44896</v>
      </c>
      <c r="C136" s="6">
        <v>44907</v>
      </c>
      <c r="D136" s="4" t="s">
        <v>292</v>
      </c>
      <c r="E136" s="4" t="s">
        <v>293</v>
      </c>
      <c r="F136" s="4" t="s">
        <v>310</v>
      </c>
      <c r="G136" s="4" t="s">
        <v>271</v>
      </c>
      <c r="H136" s="4" t="s">
        <v>272</v>
      </c>
      <c r="I136" s="4" t="s">
        <v>287</v>
      </c>
      <c r="J136" s="4" t="s">
        <v>57</v>
      </c>
      <c r="K136" s="4" t="s">
        <v>356</v>
      </c>
      <c r="L136" s="30" t="s">
        <v>49</v>
      </c>
      <c r="M136" s="7">
        <v>550000</v>
      </c>
      <c r="N136" s="4">
        <v>18824</v>
      </c>
      <c r="O136" s="4">
        <v>36</v>
      </c>
      <c r="P136" s="8">
        <v>0.14099999999999999</v>
      </c>
      <c r="Q136" s="4"/>
      <c r="R136" s="4"/>
      <c r="S136" s="4"/>
      <c r="T136" s="4"/>
      <c r="U136" s="4"/>
      <c r="V136" s="4"/>
      <c r="W136" s="89"/>
      <c r="X136" s="4"/>
      <c r="Y136" s="4"/>
      <c r="Z136" s="4"/>
      <c r="AA136" s="4"/>
      <c r="AB136" s="4"/>
      <c r="AC136" s="8">
        <v>3.5000000000000003E-2</v>
      </c>
      <c r="AD136" s="49">
        <f t="shared" si="32"/>
        <v>19250.000000000004</v>
      </c>
      <c r="AE136" s="10">
        <v>0.18</v>
      </c>
      <c r="AF136" s="49">
        <f t="shared" si="33"/>
        <v>16313.559322033901</v>
      </c>
      <c r="AG136" s="4"/>
      <c r="AH136" s="4"/>
      <c r="AI136" s="8">
        <v>1.7500000000000002E-2</v>
      </c>
      <c r="AJ136" s="49">
        <f t="shared" si="34"/>
        <v>9625.0000000000018</v>
      </c>
      <c r="AK136" s="10">
        <v>0.05</v>
      </c>
      <c r="AL136" s="49">
        <f t="shared" si="37"/>
        <v>481.25000000000011</v>
      </c>
      <c r="AM136" s="49"/>
      <c r="AN136" s="49"/>
      <c r="AO136" s="49">
        <f t="shared" si="38"/>
        <v>9143.7500000000018</v>
      </c>
      <c r="AP136" s="49"/>
      <c r="AQ136" s="49">
        <f t="shared" si="39"/>
        <v>9143.7500000000018</v>
      </c>
      <c r="AR136" s="49">
        <f t="shared" si="36"/>
        <v>6688.5593220338997</v>
      </c>
      <c r="AS136" s="4"/>
      <c r="AT136" s="4"/>
      <c r="AU136" s="4"/>
      <c r="AV136" s="4"/>
    </row>
    <row r="137" spans="1:48" hidden="1">
      <c r="A137" s="12">
        <v>132</v>
      </c>
      <c r="B137" s="5">
        <v>44896</v>
      </c>
      <c r="C137" s="6">
        <v>44909</v>
      </c>
      <c r="D137" s="4" t="s">
        <v>268</v>
      </c>
      <c r="E137" s="4" t="s">
        <v>269</v>
      </c>
      <c r="F137" s="4" t="s">
        <v>311</v>
      </c>
      <c r="G137" s="4" t="s">
        <v>271</v>
      </c>
      <c r="H137" s="4" t="s">
        <v>272</v>
      </c>
      <c r="I137" s="4" t="s">
        <v>273</v>
      </c>
      <c r="J137" s="4" t="s">
        <v>68</v>
      </c>
      <c r="K137" s="4" t="s">
        <v>274</v>
      </c>
      <c r="L137" s="30" t="s">
        <v>49</v>
      </c>
      <c r="M137" s="7">
        <v>1021125</v>
      </c>
      <c r="N137" s="4">
        <v>24573</v>
      </c>
      <c r="O137" s="4">
        <v>60</v>
      </c>
      <c r="P137" s="8">
        <v>0.1552</v>
      </c>
      <c r="Q137" s="4">
        <v>8000</v>
      </c>
      <c r="R137" s="4">
        <v>3500</v>
      </c>
      <c r="S137" s="4">
        <v>885</v>
      </c>
      <c r="T137" s="4"/>
      <c r="U137" s="4"/>
      <c r="V137" s="4"/>
      <c r="W137" s="9"/>
      <c r="X137" s="4"/>
      <c r="Y137" s="4"/>
      <c r="Z137" s="4"/>
      <c r="AA137" s="4"/>
      <c r="AB137" s="4"/>
      <c r="AC137" s="8">
        <v>4.4999999999999998E-2</v>
      </c>
      <c r="AD137" s="49">
        <f t="shared" si="32"/>
        <v>45950.625</v>
      </c>
      <c r="AE137" s="10">
        <v>0.09</v>
      </c>
      <c r="AF137" s="49">
        <f t="shared" si="33"/>
        <v>42156.536697247706</v>
      </c>
      <c r="AG137" s="4"/>
      <c r="AH137" s="4"/>
      <c r="AI137" s="8">
        <v>3.5000000000000003E-2</v>
      </c>
      <c r="AJ137" s="49">
        <f t="shared" si="34"/>
        <v>35739.375</v>
      </c>
      <c r="AK137" s="10">
        <v>0.05</v>
      </c>
      <c r="AL137" s="49">
        <f t="shared" si="37"/>
        <v>1786.96875</v>
      </c>
      <c r="AM137" s="49"/>
      <c r="AN137" s="49"/>
      <c r="AO137" s="49">
        <f t="shared" si="38"/>
        <v>33952.40625</v>
      </c>
      <c r="AP137" s="49"/>
      <c r="AQ137" s="49">
        <f t="shared" si="39"/>
        <v>33952.40625</v>
      </c>
      <c r="AR137" s="49">
        <f t="shared" si="36"/>
        <v>6417.1616972477059</v>
      </c>
      <c r="AS137" s="4"/>
      <c r="AT137" s="4"/>
      <c r="AU137" s="4"/>
      <c r="AV137" s="4"/>
    </row>
    <row r="138" spans="1:48" hidden="1">
      <c r="A138" s="4">
        <v>133</v>
      </c>
      <c r="B138" s="5">
        <v>44896</v>
      </c>
      <c r="C138" s="6">
        <v>44909</v>
      </c>
      <c r="D138" s="4" t="s">
        <v>275</v>
      </c>
      <c r="E138" s="4" t="s">
        <v>276</v>
      </c>
      <c r="F138" s="4" t="s">
        <v>312</v>
      </c>
      <c r="G138" s="4" t="s">
        <v>271</v>
      </c>
      <c r="H138" s="4" t="s">
        <v>272</v>
      </c>
      <c r="I138" s="4" t="s">
        <v>273</v>
      </c>
      <c r="J138" s="4" t="s">
        <v>68</v>
      </c>
      <c r="K138" s="4" t="s">
        <v>274</v>
      </c>
      <c r="L138" s="30" t="s">
        <v>49</v>
      </c>
      <c r="M138" s="7">
        <v>764250</v>
      </c>
      <c r="N138" s="4">
        <v>18391</v>
      </c>
      <c r="O138" s="4">
        <v>60</v>
      </c>
      <c r="P138" s="8">
        <v>0.1552</v>
      </c>
      <c r="Q138" s="4">
        <v>6000</v>
      </c>
      <c r="R138" s="4">
        <v>2600</v>
      </c>
      <c r="S138" s="4"/>
      <c r="T138" s="4"/>
      <c r="U138" s="4"/>
      <c r="V138" s="4"/>
      <c r="W138" s="9"/>
      <c r="X138" s="4"/>
      <c r="Y138" s="4"/>
      <c r="Z138" s="4"/>
      <c r="AA138" s="4"/>
      <c r="AB138" s="4"/>
      <c r="AC138" s="8">
        <v>4.4999999999999998E-2</v>
      </c>
      <c r="AD138" s="49">
        <f t="shared" si="32"/>
        <v>34391.25</v>
      </c>
      <c r="AE138" s="10">
        <v>0.09</v>
      </c>
      <c r="AF138" s="49">
        <f t="shared" si="33"/>
        <v>31551.605504587154</v>
      </c>
      <c r="AG138" s="4"/>
      <c r="AH138" s="4"/>
      <c r="AI138" s="8">
        <v>3.5000000000000003E-2</v>
      </c>
      <c r="AJ138" s="49">
        <f t="shared" si="34"/>
        <v>26748.750000000004</v>
      </c>
      <c r="AK138" s="10">
        <v>0.05</v>
      </c>
      <c r="AL138" s="49">
        <f t="shared" si="37"/>
        <v>1337.4375000000002</v>
      </c>
      <c r="AM138" s="49"/>
      <c r="AN138" s="49"/>
      <c r="AO138" s="49">
        <f t="shared" si="38"/>
        <v>25411.312500000004</v>
      </c>
      <c r="AP138" s="49"/>
      <c r="AQ138" s="49">
        <f t="shared" si="39"/>
        <v>25411.312500000004</v>
      </c>
      <c r="AR138" s="49">
        <f t="shared" si="36"/>
        <v>4802.8555045871508</v>
      </c>
      <c r="AS138" s="4"/>
      <c r="AT138" s="4"/>
      <c r="AU138" s="4"/>
      <c r="AV138" s="4"/>
    </row>
    <row r="139" spans="1:48" hidden="1">
      <c r="A139" s="4">
        <v>134</v>
      </c>
      <c r="B139" s="5">
        <v>44896</v>
      </c>
      <c r="C139" s="6">
        <v>44910</v>
      </c>
      <c r="D139" s="4" t="s">
        <v>307</v>
      </c>
      <c r="E139" s="4" t="s">
        <v>308</v>
      </c>
      <c r="F139" s="4" t="s">
        <v>313</v>
      </c>
      <c r="G139" s="4" t="s">
        <v>271</v>
      </c>
      <c r="H139" s="4" t="s">
        <v>272</v>
      </c>
      <c r="I139" s="4" t="s">
        <v>355</v>
      </c>
      <c r="J139" s="4" t="s">
        <v>87</v>
      </c>
      <c r="K139" s="4" t="s">
        <v>58</v>
      </c>
      <c r="L139" s="30" t="s">
        <v>49</v>
      </c>
      <c r="M139" s="7">
        <v>577687</v>
      </c>
      <c r="N139" s="4">
        <v>19950</v>
      </c>
      <c r="O139" s="4">
        <v>36</v>
      </c>
      <c r="P139" s="8">
        <v>0.14729999999999999</v>
      </c>
      <c r="Q139" s="4"/>
      <c r="R139" s="4"/>
      <c r="S139" s="4"/>
      <c r="T139" s="4"/>
      <c r="U139" s="4"/>
      <c r="V139" s="4"/>
      <c r="W139" s="23">
        <v>567683</v>
      </c>
      <c r="X139" s="4"/>
      <c r="Y139" s="4"/>
      <c r="Z139" s="4"/>
      <c r="AA139" s="4"/>
      <c r="AB139" s="4"/>
      <c r="AC139" s="10">
        <v>0.04</v>
      </c>
      <c r="AD139" s="49">
        <f t="shared" si="32"/>
        <v>23107.48</v>
      </c>
      <c r="AE139" s="10">
        <v>0.18</v>
      </c>
      <c r="AF139" s="49">
        <f t="shared" si="33"/>
        <v>19582.610169491527</v>
      </c>
      <c r="AG139" s="4"/>
      <c r="AH139" s="4"/>
      <c r="AI139" s="10">
        <v>0.03</v>
      </c>
      <c r="AJ139" s="49">
        <f t="shared" si="34"/>
        <v>17330.61</v>
      </c>
      <c r="AK139" s="10">
        <v>0.05</v>
      </c>
      <c r="AL139" s="49">
        <f t="shared" si="37"/>
        <v>866.53050000000007</v>
      </c>
      <c r="AM139" s="49"/>
      <c r="AN139" s="49"/>
      <c r="AO139" s="49">
        <f t="shared" si="38"/>
        <v>16464.0795</v>
      </c>
      <c r="AP139" s="49"/>
      <c r="AQ139" s="49">
        <f t="shared" si="39"/>
        <v>16464.0795</v>
      </c>
      <c r="AR139" s="49">
        <f t="shared" si="36"/>
        <v>2252.0001694915263</v>
      </c>
      <c r="AS139" s="4"/>
      <c r="AT139" s="4"/>
      <c r="AU139" s="4"/>
      <c r="AV139" s="4"/>
    </row>
    <row r="140" spans="1:48" hidden="1">
      <c r="A140" s="12">
        <v>135</v>
      </c>
      <c r="B140" s="5">
        <v>44896</v>
      </c>
      <c r="C140" s="6">
        <v>44910</v>
      </c>
      <c r="D140" s="4" t="s">
        <v>292</v>
      </c>
      <c r="E140" s="4" t="s">
        <v>293</v>
      </c>
      <c r="F140" s="4" t="s">
        <v>314</v>
      </c>
      <c r="G140" s="4" t="s">
        <v>271</v>
      </c>
      <c r="H140" s="4" t="s">
        <v>272</v>
      </c>
      <c r="I140" s="4" t="s">
        <v>287</v>
      </c>
      <c r="J140" s="4" t="s">
        <v>57</v>
      </c>
      <c r="K140" s="4" t="s">
        <v>58</v>
      </c>
      <c r="L140" s="30" t="s">
        <v>49</v>
      </c>
      <c r="M140" s="7">
        <v>342000</v>
      </c>
      <c r="N140" s="4">
        <v>12710</v>
      </c>
      <c r="O140" s="4">
        <v>36</v>
      </c>
      <c r="P140" s="10">
        <v>0.2</v>
      </c>
      <c r="Q140" s="4"/>
      <c r="R140" s="4"/>
      <c r="S140" s="4"/>
      <c r="T140" s="4"/>
      <c r="U140" s="4"/>
      <c r="V140" s="4"/>
      <c r="W140" s="9"/>
      <c r="X140" s="4"/>
      <c r="Y140" s="4"/>
      <c r="Z140" s="4"/>
      <c r="AA140" s="4"/>
      <c r="AB140" s="4"/>
      <c r="AC140" s="8">
        <v>4.2500000000000003E-2</v>
      </c>
      <c r="AD140" s="49">
        <f t="shared" si="32"/>
        <v>14535.000000000002</v>
      </c>
      <c r="AE140" s="10">
        <v>0.18</v>
      </c>
      <c r="AF140" s="49">
        <f t="shared" si="33"/>
        <v>12317.796610169493</v>
      </c>
      <c r="AG140" s="4"/>
      <c r="AH140" s="4"/>
      <c r="AI140" s="8">
        <v>2.5000000000000001E-2</v>
      </c>
      <c r="AJ140" s="49">
        <f t="shared" si="34"/>
        <v>8550</v>
      </c>
      <c r="AK140" s="10">
        <v>0.05</v>
      </c>
      <c r="AL140" s="49">
        <f t="shared" si="37"/>
        <v>427.5</v>
      </c>
      <c r="AM140" s="49"/>
      <c r="AN140" s="49"/>
      <c r="AO140" s="49">
        <f t="shared" si="38"/>
        <v>8122.5</v>
      </c>
      <c r="AP140" s="49"/>
      <c r="AQ140" s="49">
        <f t="shared" si="39"/>
        <v>8122.5</v>
      </c>
      <c r="AR140" s="49">
        <f t="shared" si="36"/>
        <v>3767.7966101694929</v>
      </c>
      <c r="AS140" s="4"/>
      <c r="AT140" s="4"/>
      <c r="AU140" s="4"/>
      <c r="AV140" s="4"/>
    </row>
    <row r="141" spans="1:48" hidden="1">
      <c r="A141" s="4">
        <v>136</v>
      </c>
      <c r="B141" s="5">
        <v>44896</v>
      </c>
      <c r="C141" s="6">
        <v>44910</v>
      </c>
      <c r="D141" s="4" t="s">
        <v>278</v>
      </c>
      <c r="E141" s="4" t="s">
        <v>279</v>
      </c>
      <c r="F141" s="4" t="s">
        <v>280</v>
      </c>
      <c r="G141" s="4" t="s">
        <v>271</v>
      </c>
      <c r="H141" s="4" t="s">
        <v>272</v>
      </c>
      <c r="I141" s="4" t="s">
        <v>287</v>
      </c>
      <c r="J141" s="4" t="s">
        <v>57</v>
      </c>
      <c r="K141" s="4" t="s">
        <v>107</v>
      </c>
      <c r="L141" s="30" t="s">
        <v>49</v>
      </c>
      <c r="M141" s="7">
        <v>709235</v>
      </c>
      <c r="N141" s="4">
        <v>17059</v>
      </c>
      <c r="O141" s="4">
        <v>60</v>
      </c>
      <c r="P141" s="8">
        <v>0.155</v>
      </c>
      <c r="Q141" s="4"/>
      <c r="R141" s="4"/>
      <c r="S141" s="4"/>
      <c r="T141" s="4"/>
      <c r="U141" s="4"/>
      <c r="V141" s="4"/>
      <c r="W141" s="9"/>
      <c r="X141" s="4"/>
      <c r="Y141" s="4"/>
      <c r="Z141" s="4"/>
      <c r="AA141" s="4"/>
      <c r="AB141" s="4"/>
      <c r="AC141" s="8">
        <v>4.2500000000000003E-2</v>
      </c>
      <c r="AD141" s="49">
        <f t="shared" si="32"/>
        <v>30142.487500000003</v>
      </c>
      <c r="AE141" s="10">
        <v>0.18</v>
      </c>
      <c r="AF141" s="49">
        <f t="shared" si="33"/>
        <v>25544.480932203394</v>
      </c>
      <c r="AG141" s="4"/>
      <c r="AH141" s="4"/>
      <c r="AI141" s="10">
        <v>0.02</v>
      </c>
      <c r="AJ141" s="49">
        <f t="shared" si="34"/>
        <v>14184.7</v>
      </c>
      <c r="AK141" s="10">
        <v>0.05</v>
      </c>
      <c r="AL141" s="49">
        <f t="shared" si="37"/>
        <v>709.23500000000013</v>
      </c>
      <c r="AM141" s="49">
        <f>AJ141*18%</f>
        <v>2553.2460000000001</v>
      </c>
      <c r="AN141" s="49"/>
      <c r="AO141" s="49">
        <f t="shared" si="38"/>
        <v>16028.710999999999</v>
      </c>
      <c r="AP141" s="49"/>
      <c r="AQ141" s="49">
        <f t="shared" si="39"/>
        <v>16028.710999999999</v>
      </c>
      <c r="AR141" s="49">
        <f t="shared" si="36"/>
        <v>11359.780932203394</v>
      </c>
      <c r="AS141" s="4"/>
      <c r="AT141" s="4"/>
      <c r="AU141" s="4"/>
      <c r="AV141" s="4"/>
    </row>
    <row r="142" spans="1:48" hidden="1">
      <c r="A142" s="4">
        <v>137</v>
      </c>
      <c r="B142" s="5">
        <v>44896</v>
      </c>
      <c r="C142" s="6">
        <v>44911</v>
      </c>
      <c r="D142" s="4" t="s">
        <v>315</v>
      </c>
      <c r="E142" s="4" t="s">
        <v>316</v>
      </c>
      <c r="F142" s="4" t="s">
        <v>317</v>
      </c>
      <c r="G142" s="4" t="s">
        <v>271</v>
      </c>
      <c r="H142" s="4" t="s">
        <v>272</v>
      </c>
      <c r="I142" s="4" t="s">
        <v>355</v>
      </c>
      <c r="J142" s="4" t="s">
        <v>57</v>
      </c>
      <c r="K142" s="4" t="s">
        <v>58</v>
      </c>
      <c r="L142" s="30" t="s">
        <v>49</v>
      </c>
      <c r="M142" s="7">
        <v>250000</v>
      </c>
      <c r="N142" s="4">
        <v>9292</v>
      </c>
      <c r="O142" s="4">
        <v>36</v>
      </c>
      <c r="P142" s="8">
        <v>0.2001</v>
      </c>
      <c r="Q142" s="4"/>
      <c r="R142" s="4"/>
      <c r="S142" s="4"/>
      <c r="T142" s="4"/>
      <c r="U142" s="4"/>
      <c r="V142" s="4"/>
      <c r="W142" s="9"/>
      <c r="X142" s="4"/>
      <c r="Y142" s="4"/>
      <c r="Z142" s="4"/>
      <c r="AA142" s="4"/>
      <c r="AB142" s="4"/>
      <c r="AC142" s="8">
        <v>4.2500000000000003E-2</v>
      </c>
      <c r="AD142" s="49">
        <f t="shared" si="32"/>
        <v>10625</v>
      </c>
      <c r="AE142" s="10">
        <v>0.18</v>
      </c>
      <c r="AF142" s="49">
        <f t="shared" si="33"/>
        <v>9004.2372881355932</v>
      </c>
      <c r="AG142" s="4"/>
      <c r="AH142" s="4"/>
      <c r="AI142" s="10">
        <v>0.02</v>
      </c>
      <c r="AJ142" s="49">
        <f t="shared" si="34"/>
        <v>5000</v>
      </c>
      <c r="AK142" s="10">
        <v>0.05</v>
      </c>
      <c r="AL142" s="49">
        <f t="shared" si="37"/>
        <v>250</v>
      </c>
      <c r="AM142" s="49"/>
      <c r="AN142" s="49"/>
      <c r="AO142" s="49">
        <f t="shared" si="38"/>
        <v>4750</v>
      </c>
      <c r="AP142" s="49"/>
      <c r="AQ142" s="49">
        <f t="shared" si="39"/>
        <v>4750</v>
      </c>
      <c r="AR142" s="49">
        <f t="shared" si="36"/>
        <v>4004.2372881355932</v>
      </c>
      <c r="AS142" s="4"/>
      <c r="AT142" s="4"/>
      <c r="AU142" s="4"/>
      <c r="AV142" s="4"/>
    </row>
    <row r="143" spans="1:48" hidden="1">
      <c r="A143" s="12">
        <v>138</v>
      </c>
      <c r="B143" s="5">
        <v>44896</v>
      </c>
      <c r="C143" s="6">
        <v>44911</v>
      </c>
      <c r="D143" s="4" t="s">
        <v>275</v>
      </c>
      <c r="E143" s="4" t="s">
        <v>276</v>
      </c>
      <c r="F143" s="4" t="s">
        <v>318</v>
      </c>
      <c r="G143" s="4" t="s">
        <v>271</v>
      </c>
      <c r="H143" s="4" t="s">
        <v>272</v>
      </c>
      <c r="I143" s="4" t="s">
        <v>273</v>
      </c>
      <c r="J143" s="4" t="s">
        <v>98</v>
      </c>
      <c r="K143" s="4" t="s">
        <v>58</v>
      </c>
      <c r="L143" s="30" t="s">
        <v>49</v>
      </c>
      <c r="M143" s="7">
        <v>565518</v>
      </c>
      <c r="N143" s="4">
        <v>19743</v>
      </c>
      <c r="O143" s="4">
        <v>36</v>
      </c>
      <c r="P143" s="8">
        <v>0.155</v>
      </c>
      <c r="Q143" s="4">
        <v>6595</v>
      </c>
      <c r="R143" s="4"/>
      <c r="S143" s="4"/>
      <c r="T143" s="4"/>
      <c r="U143" s="4"/>
      <c r="V143" s="4"/>
      <c r="W143" s="9"/>
      <c r="X143" s="4"/>
      <c r="Y143" s="4"/>
      <c r="Z143" s="4"/>
      <c r="AA143" s="4"/>
      <c r="AB143" s="4"/>
      <c r="AC143" s="10">
        <v>0.04</v>
      </c>
      <c r="AD143" s="49">
        <f t="shared" si="32"/>
        <v>22620.720000000001</v>
      </c>
      <c r="AE143" s="10">
        <v>0.18</v>
      </c>
      <c r="AF143" s="49">
        <f t="shared" si="33"/>
        <v>19170.101694915254</v>
      </c>
      <c r="AG143" s="4"/>
      <c r="AH143" s="4"/>
      <c r="AI143" s="8">
        <v>3.5000000000000003E-2</v>
      </c>
      <c r="AJ143" s="49">
        <f t="shared" si="34"/>
        <v>19793.13</v>
      </c>
      <c r="AK143" s="10">
        <v>0.05</v>
      </c>
      <c r="AL143" s="49">
        <f t="shared" si="37"/>
        <v>989.65650000000005</v>
      </c>
      <c r="AM143" s="49"/>
      <c r="AN143" s="49"/>
      <c r="AO143" s="49">
        <f t="shared" si="38"/>
        <v>18803.4735</v>
      </c>
      <c r="AP143" s="49"/>
      <c r="AQ143" s="49">
        <f t="shared" si="39"/>
        <v>18803.4735</v>
      </c>
      <c r="AR143" s="49">
        <f t="shared" si="36"/>
        <v>-623.02830508474653</v>
      </c>
      <c r="AS143" s="4"/>
      <c r="AT143" s="4"/>
      <c r="AU143" s="4"/>
      <c r="AV143" s="4"/>
    </row>
    <row r="144" spans="1:48" hidden="1">
      <c r="A144" s="4">
        <v>139</v>
      </c>
      <c r="B144" s="5">
        <v>44896</v>
      </c>
      <c r="C144" s="6">
        <v>44911</v>
      </c>
      <c r="D144" s="4" t="s">
        <v>284</v>
      </c>
      <c r="E144" s="4" t="s">
        <v>285</v>
      </c>
      <c r="F144" s="4" t="s">
        <v>319</v>
      </c>
      <c r="G144" s="4" t="s">
        <v>271</v>
      </c>
      <c r="H144" s="4" t="s">
        <v>272</v>
      </c>
      <c r="I144" s="4" t="s">
        <v>287</v>
      </c>
      <c r="J144" s="4" t="s">
        <v>125</v>
      </c>
      <c r="K144" s="4" t="s">
        <v>58</v>
      </c>
      <c r="L144" s="30" t="s">
        <v>49</v>
      </c>
      <c r="M144" s="7">
        <v>566942</v>
      </c>
      <c r="N144" s="4">
        <v>13339</v>
      </c>
      <c r="O144" s="4">
        <v>60</v>
      </c>
      <c r="P144" s="8">
        <v>0.14499999999999999</v>
      </c>
      <c r="Q144" s="4"/>
      <c r="R144" s="4"/>
      <c r="S144" s="4"/>
      <c r="T144" s="4"/>
      <c r="U144" s="4"/>
      <c r="V144" s="4"/>
      <c r="W144" s="9">
        <v>541906</v>
      </c>
      <c r="X144" s="4"/>
      <c r="Y144" s="4"/>
      <c r="Z144" s="4"/>
      <c r="AA144" s="4"/>
      <c r="AB144" s="4"/>
      <c r="AC144" s="8">
        <v>4.2500000000000003E-2</v>
      </c>
      <c r="AD144" s="49">
        <f t="shared" si="32"/>
        <v>24095.035000000003</v>
      </c>
      <c r="AE144" s="10">
        <v>0.09</v>
      </c>
      <c r="AF144" s="49">
        <f t="shared" si="33"/>
        <v>22105.53669724771</v>
      </c>
      <c r="AG144" s="4"/>
      <c r="AH144" s="4"/>
      <c r="AI144" s="10">
        <v>0.04</v>
      </c>
      <c r="AJ144" s="49">
        <f t="shared" si="34"/>
        <v>22677.68</v>
      </c>
      <c r="AK144" s="10">
        <v>0.05</v>
      </c>
      <c r="AL144" s="49">
        <f t="shared" si="37"/>
        <v>1133.884</v>
      </c>
      <c r="AM144" s="49"/>
      <c r="AN144" s="49"/>
      <c r="AO144" s="49">
        <f t="shared" si="38"/>
        <v>21543.796000000002</v>
      </c>
      <c r="AP144" s="49"/>
      <c r="AQ144" s="49">
        <f t="shared" si="39"/>
        <v>21543.796000000002</v>
      </c>
      <c r="AR144" s="49">
        <f t="shared" si="36"/>
        <v>-572.14330275229077</v>
      </c>
      <c r="AS144" s="4"/>
      <c r="AT144" s="4"/>
      <c r="AU144" s="4"/>
      <c r="AV144" s="4"/>
    </row>
    <row r="145" spans="1:49" hidden="1">
      <c r="A145" s="4">
        <v>140</v>
      </c>
      <c r="B145" s="5">
        <v>44896</v>
      </c>
      <c r="C145" s="6">
        <v>44911</v>
      </c>
      <c r="D145" s="4" t="s">
        <v>284</v>
      </c>
      <c r="E145" s="4" t="s">
        <v>285</v>
      </c>
      <c r="F145" s="4" t="s">
        <v>320</v>
      </c>
      <c r="G145" s="4" t="s">
        <v>271</v>
      </c>
      <c r="H145" s="4" t="s">
        <v>272</v>
      </c>
      <c r="I145" s="4" t="s">
        <v>287</v>
      </c>
      <c r="J145" s="4" t="s">
        <v>125</v>
      </c>
      <c r="K145" s="4" t="s">
        <v>107</v>
      </c>
      <c r="L145" s="30" t="s">
        <v>49</v>
      </c>
      <c r="M145" s="7">
        <v>497998</v>
      </c>
      <c r="N145" s="4">
        <v>11652</v>
      </c>
      <c r="O145" s="4">
        <v>60</v>
      </c>
      <c r="P145" s="8">
        <v>0.14249999999999999</v>
      </c>
      <c r="Q145" s="4">
        <v>5662</v>
      </c>
      <c r="R145" s="4">
        <v>1845</v>
      </c>
      <c r="S145" s="4">
        <v>590</v>
      </c>
      <c r="T145" s="4"/>
      <c r="U145" s="4"/>
      <c r="V145" s="4"/>
      <c r="W145" s="89">
        <v>482078</v>
      </c>
      <c r="X145" s="4"/>
      <c r="Y145" s="4"/>
      <c r="Z145" s="4"/>
      <c r="AA145" s="4"/>
      <c r="AB145" s="4"/>
      <c r="AC145" s="8">
        <v>4.2500000000000003E-2</v>
      </c>
      <c r="AD145" s="49">
        <f t="shared" si="32"/>
        <v>21164.915000000001</v>
      </c>
      <c r="AE145" s="10">
        <v>0.09</v>
      </c>
      <c r="AF145" s="49">
        <f t="shared" si="33"/>
        <v>19417.353211009173</v>
      </c>
      <c r="AG145" s="4"/>
      <c r="AH145" s="4"/>
      <c r="AI145" s="10">
        <v>0.04</v>
      </c>
      <c r="AJ145" s="49">
        <f t="shared" si="34"/>
        <v>19919.920000000002</v>
      </c>
      <c r="AK145" s="10">
        <v>0.05</v>
      </c>
      <c r="AL145" s="49">
        <f t="shared" si="37"/>
        <v>995.99600000000009</v>
      </c>
      <c r="AM145" s="49"/>
      <c r="AN145" s="49"/>
      <c r="AO145" s="49">
        <f t="shared" si="38"/>
        <v>18923.924000000003</v>
      </c>
      <c r="AP145" s="49"/>
      <c r="AQ145" s="49">
        <f t="shared" si="39"/>
        <v>18923.924000000003</v>
      </c>
      <c r="AR145" s="49">
        <f t="shared" si="36"/>
        <v>-502.56678899082908</v>
      </c>
      <c r="AS145" s="4"/>
      <c r="AT145" s="4"/>
      <c r="AU145" s="4"/>
      <c r="AV145" s="4"/>
    </row>
    <row r="146" spans="1:49" hidden="1">
      <c r="A146" s="12">
        <v>141</v>
      </c>
      <c r="B146" s="5">
        <v>44896</v>
      </c>
      <c r="C146" s="6">
        <v>44912</v>
      </c>
      <c r="D146" s="4" t="s">
        <v>321</v>
      </c>
      <c r="E146" s="4" t="s">
        <v>322</v>
      </c>
      <c r="F146" s="4" t="s">
        <v>323</v>
      </c>
      <c r="G146" s="4" t="s">
        <v>271</v>
      </c>
      <c r="H146" s="4" t="s">
        <v>272</v>
      </c>
      <c r="I146" s="4" t="s">
        <v>354</v>
      </c>
      <c r="J146" s="4" t="s">
        <v>98</v>
      </c>
      <c r="K146" s="4" t="s">
        <v>274</v>
      </c>
      <c r="L146" s="30" t="s">
        <v>49</v>
      </c>
      <c r="M146" s="7">
        <v>1203066</v>
      </c>
      <c r="N146" s="4">
        <v>28874</v>
      </c>
      <c r="O146" s="4">
        <v>60</v>
      </c>
      <c r="P146" s="8">
        <v>0.154</v>
      </c>
      <c r="Q146" s="4"/>
      <c r="R146" s="4"/>
      <c r="S146" s="4"/>
      <c r="T146" s="4"/>
      <c r="U146" s="4"/>
      <c r="V146" s="4"/>
      <c r="W146" s="9"/>
      <c r="X146" s="4"/>
      <c r="Y146" s="4"/>
      <c r="Z146" s="4"/>
      <c r="AA146" s="4"/>
      <c r="AB146" s="4"/>
      <c r="AC146" s="10">
        <v>0.04</v>
      </c>
      <c r="AD146" s="49">
        <f t="shared" ref="AD146:AD177" si="40">AC146*M146</f>
        <v>48122.64</v>
      </c>
      <c r="AE146" s="10">
        <v>0.18</v>
      </c>
      <c r="AF146" s="49">
        <f t="shared" ref="AF146:AF177" si="41">AD146/(1+AE146)</f>
        <v>40781.898305084746</v>
      </c>
      <c r="AG146" s="4"/>
      <c r="AH146" s="4"/>
      <c r="AI146" s="8">
        <v>3.5000000000000003E-2</v>
      </c>
      <c r="AJ146" s="49">
        <f t="shared" ref="AJ146:AJ178" si="42">M146*AI146</f>
        <v>42107.310000000005</v>
      </c>
      <c r="AK146" s="10">
        <v>0.05</v>
      </c>
      <c r="AL146" s="49">
        <f t="shared" si="37"/>
        <v>2105.3655000000003</v>
      </c>
      <c r="AM146" s="49"/>
      <c r="AN146" s="49"/>
      <c r="AO146" s="49">
        <f t="shared" si="38"/>
        <v>40001.944500000005</v>
      </c>
      <c r="AP146" s="49"/>
      <c r="AQ146" s="49">
        <f t="shared" si="39"/>
        <v>40001.944500000005</v>
      </c>
      <c r="AR146" s="49">
        <f t="shared" si="36"/>
        <v>-1325.4116949152594</v>
      </c>
      <c r="AS146" s="4"/>
      <c r="AT146" s="4"/>
      <c r="AU146" s="4"/>
      <c r="AV146" s="4"/>
    </row>
    <row r="147" spans="1:49" s="37" customFormat="1" hidden="1">
      <c r="A147" s="4">
        <v>142</v>
      </c>
      <c r="B147" s="5">
        <v>44896</v>
      </c>
      <c r="C147" s="6">
        <v>44914</v>
      </c>
      <c r="D147" s="4" t="s">
        <v>324</v>
      </c>
      <c r="E147" s="4" t="s">
        <v>325</v>
      </c>
      <c r="F147" s="4" t="s">
        <v>326</v>
      </c>
      <c r="G147" s="4" t="s">
        <v>271</v>
      </c>
      <c r="H147" s="4" t="s">
        <v>272</v>
      </c>
      <c r="I147" s="4" t="s">
        <v>355</v>
      </c>
      <c r="J147" s="4" t="s">
        <v>57</v>
      </c>
      <c r="K147" s="4" t="s">
        <v>107</v>
      </c>
      <c r="L147" s="30" t="s">
        <v>49</v>
      </c>
      <c r="M147" s="7">
        <v>380000</v>
      </c>
      <c r="N147" s="4">
        <v>11162</v>
      </c>
      <c r="O147" s="4">
        <v>48</v>
      </c>
      <c r="P147" s="10">
        <v>0.18</v>
      </c>
      <c r="Q147" s="4"/>
      <c r="R147" s="4"/>
      <c r="S147" s="4"/>
      <c r="T147" s="4"/>
      <c r="U147" s="4"/>
      <c r="V147" s="4"/>
      <c r="W147" s="9"/>
      <c r="X147" s="4"/>
      <c r="Y147" s="4"/>
      <c r="Z147" s="4"/>
      <c r="AA147" s="4"/>
      <c r="AB147" s="4"/>
      <c r="AC147" s="8">
        <v>4.2500000000000003E-2</v>
      </c>
      <c r="AD147" s="49">
        <f t="shared" si="40"/>
        <v>16150.000000000002</v>
      </c>
      <c r="AE147" s="10">
        <v>0.18</v>
      </c>
      <c r="AF147" s="49">
        <f t="shared" si="41"/>
        <v>13686.440677966104</v>
      </c>
      <c r="AG147" s="4"/>
      <c r="AH147" s="4"/>
      <c r="AI147" s="8">
        <v>2.5000000000000001E-2</v>
      </c>
      <c r="AJ147" s="49">
        <f t="shared" si="42"/>
        <v>9500</v>
      </c>
      <c r="AK147" s="10">
        <v>0.05</v>
      </c>
      <c r="AL147" s="49">
        <f t="shared" si="37"/>
        <v>475</v>
      </c>
      <c r="AM147" s="49"/>
      <c r="AN147" s="49"/>
      <c r="AO147" s="49">
        <f t="shared" si="38"/>
        <v>9025</v>
      </c>
      <c r="AP147" s="49"/>
      <c r="AQ147" s="49">
        <f t="shared" si="39"/>
        <v>9025</v>
      </c>
      <c r="AR147" s="49">
        <f t="shared" si="36"/>
        <v>4186.440677966104</v>
      </c>
      <c r="AS147" s="4"/>
      <c r="AT147" s="4"/>
      <c r="AU147" s="4"/>
      <c r="AV147" s="4"/>
      <c r="AW147"/>
    </row>
    <row r="148" spans="1:49" hidden="1">
      <c r="A148" s="4">
        <v>143</v>
      </c>
      <c r="B148" s="5">
        <v>44896</v>
      </c>
      <c r="C148" s="6">
        <v>44914</v>
      </c>
      <c r="D148" s="4" t="s">
        <v>327</v>
      </c>
      <c r="E148" s="4" t="s">
        <v>328</v>
      </c>
      <c r="F148" s="4" t="s">
        <v>329</v>
      </c>
      <c r="G148" s="4" t="s">
        <v>271</v>
      </c>
      <c r="H148" s="4" t="s">
        <v>272</v>
      </c>
      <c r="I148" s="4" t="s">
        <v>354</v>
      </c>
      <c r="J148" s="4" t="s">
        <v>87</v>
      </c>
      <c r="K148" s="4" t="s">
        <v>107</v>
      </c>
      <c r="L148" s="30" t="s">
        <v>49</v>
      </c>
      <c r="M148" s="21">
        <v>818225</v>
      </c>
      <c r="N148" s="4">
        <v>19959</v>
      </c>
      <c r="O148" s="4">
        <v>60</v>
      </c>
      <c r="P148" s="10">
        <v>0.16</v>
      </c>
      <c r="Q148" s="4"/>
      <c r="R148" s="4"/>
      <c r="S148" s="4"/>
      <c r="T148" s="4"/>
      <c r="U148" s="4"/>
      <c r="V148" s="4"/>
      <c r="W148" s="23">
        <v>788000</v>
      </c>
      <c r="X148" s="4"/>
      <c r="Y148" s="4"/>
      <c r="Z148" s="4"/>
      <c r="AA148" s="4"/>
      <c r="AB148" s="4"/>
      <c r="AC148" s="10">
        <v>0.04</v>
      </c>
      <c r="AD148" s="49">
        <f t="shared" si="40"/>
        <v>32729</v>
      </c>
      <c r="AE148" s="10">
        <v>0.18</v>
      </c>
      <c r="AF148" s="49">
        <f t="shared" si="41"/>
        <v>27736.440677966104</v>
      </c>
      <c r="AG148" s="4"/>
      <c r="AH148" s="4"/>
      <c r="AI148" s="10">
        <v>0.03</v>
      </c>
      <c r="AJ148" s="49">
        <f t="shared" si="42"/>
        <v>24546.75</v>
      </c>
      <c r="AK148" s="10">
        <v>0.05</v>
      </c>
      <c r="AL148" s="49">
        <f t="shared" si="37"/>
        <v>1227.3375000000001</v>
      </c>
      <c r="AM148" s="49">
        <f>AJ148*18%</f>
        <v>4418.415</v>
      </c>
      <c r="AN148" s="49"/>
      <c r="AO148" s="49">
        <f t="shared" si="38"/>
        <v>27737.827499999999</v>
      </c>
      <c r="AP148" s="49"/>
      <c r="AQ148" s="49">
        <f t="shared" si="39"/>
        <v>27737.827499999999</v>
      </c>
      <c r="AR148" s="49">
        <f t="shared" si="36"/>
        <v>3189.690677966104</v>
      </c>
      <c r="AS148" s="4"/>
      <c r="AT148" s="4"/>
      <c r="AU148" s="4"/>
      <c r="AV148" s="4"/>
    </row>
    <row r="149" spans="1:49" hidden="1">
      <c r="A149" s="12">
        <v>144</v>
      </c>
      <c r="B149" s="5">
        <v>44896</v>
      </c>
      <c r="C149" s="6">
        <v>44915</v>
      </c>
      <c r="D149" s="4" t="s">
        <v>292</v>
      </c>
      <c r="E149" s="4" t="s">
        <v>293</v>
      </c>
      <c r="F149" s="4" t="s">
        <v>330</v>
      </c>
      <c r="G149" s="4" t="s">
        <v>271</v>
      </c>
      <c r="H149" s="4" t="s">
        <v>272</v>
      </c>
      <c r="I149" s="4" t="s">
        <v>287</v>
      </c>
      <c r="J149" s="4" t="s">
        <v>63</v>
      </c>
      <c r="K149" s="4" t="s">
        <v>58</v>
      </c>
      <c r="L149" s="30" t="s">
        <v>49</v>
      </c>
      <c r="M149" s="7">
        <v>360000</v>
      </c>
      <c r="N149" s="4">
        <v>10770</v>
      </c>
      <c r="O149" s="4">
        <v>48</v>
      </c>
      <c r="P149" s="10">
        <v>0.19</v>
      </c>
      <c r="Q149" s="4"/>
      <c r="R149" s="4"/>
      <c r="S149" s="4"/>
      <c r="T149" s="4"/>
      <c r="U149" s="4"/>
      <c r="V149" s="4"/>
      <c r="W149" s="9">
        <v>344853</v>
      </c>
      <c r="X149" s="4"/>
      <c r="Y149" s="4"/>
      <c r="Z149" s="4"/>
      <c r="AA149" s="4"/>
      <c r="AB149" s="4"/>
      <c r="AC149" s="10">
        <v>0.03</v>
      </c>
      <c r="AD149" s="49">
        <f t="shared" si="40"/>
        <v>10800</v>
      </c>
      <c r="AE149" s="10">
        <v>0.18</v>
      </c>
      <c r="AF149" s="49">
        <f t="shared" si="41"/>
        <v>9152.5423728813566</v>
      </c>
      <c r="AG149" s="4"/>
      <c r="AH149" s="4"/>
      <c r="AI149" s="10">
        <v>0.02</v>
      </c>
      <c r="AJ149" s="49">
        <f>W149*AI149</f>
        <v>6897.06</v>
      </c>
      <c r="AK149" s="10">
        <v>0.05</v>
      </c>
      <c r="AL149" s="49">
        <f t="shared" si="37"/>
        <v>344.85300000000007</v>
      </c>
      <c r="AM149" s="49"/>
      <c r="AN149" s="49"/>
      <c r="AO149" s="49">
        <f t="shared" si="38"/>
        <v>6552.2070000000003</v>
      </c>
      <c r="AP149" s="49"/>
      <c r="AQ149" s="49">
        <f t="shared" si="39"/>
        <v>6552.2070000000003</v>
      </c>
      <c r="AR149" s="49">
        <f t="shared" si="36"/>
        <v>2255.4823728813562</v>
      </c>
      <c r="AS149" s="4"/>
      <c r="AT149" s="4"/>
      <c r="AU149" s="4"/>
      <c r="AV149" s="4"/>
    </row>
    <row r="150" spans="1:49" hidden="1">
      <c r="A150" s="4">
        <v>146</v>
      </c>
      <c r="B150" s="5">
        <v>44896</v>
      </c>
      <c r="C150" s="6">
        <v>44915</v>
      </c>
      <c r="D150" s="4" t="s">
        <v>292</v>
      </c>
      <c r="E150" s="4" t="s">
        <v>293</v>
      </c>
      <c r="F150" s="18" t="s">
        <v>332</v>
      </c>
      <c r="G150" s="4" t="s">
        <v>271</v>
      </c>
      <c r="H150" s="4" t="s">
        <v>272</v>
      </c>
      <c r="I150" s="4" t="s">
        <v>287</v>
      </c>
      <c r="J150" s="4" t="s">
        <v>57</v>
      </c>
      <c r="K150" s="4" t="s">
        <v>58</v>
      </c>
      <c r="L150" s="30" t="s">
        <v>49</v>
      </c>
      <c r="M150" s="7">
        <v>230000</v>
      </c>
      <c r="N150" s="4">
        <v>8315</v>
      </c>
      <c r="O150" s="4">
        <v>36</v>
      </c>
      <c r="P150" s="10">
        <v>0.18</v>
      </c>
      <c r="Q150" s="4"/>
      <c r="R150" s="4"/>
      <c r="S150" s="4"/>
      <c r="T150" s="4"/>
      <c r="U150" s="4"/>
      <c r="V150" s="4"/>
      <c r="W150" s="9"/>
      <c r="X150" s="4"/>
      <c r="Y150" s="4"/>
      <c r="Z150" s="4"/>
      <c r="AA150" s="4"/>
      <c r="AB150" s="4"/>
      <c r="AC150" s="8">
        <v>4.2500000000000003E-2</v>
      </c>
      <c r="AD150" s="49">
        <f t="shared" si="40"/>
        <v>9775</v>
      </c>
      <c r="AE150" s="10">
        <v>0.18</v>
      </c>
      <c r="AF150" s="49">
        <f t="shared" si="41"/>
        <v>8283.8983050847455</v>
      </c>
      <c r="AG150" s="4"/>
      <c r="AH150" s="4"/>
      <c r="AI150" s="8">
        <v>2.5000000000000001E-2</v>
      </c>
      <c r="AJ150" s="49">
        <f t="shared" si="42"/>
        <v>5750</v>
      </c>
      <c r="AK150" s="10">
        <v>0.05</v>
      </c>
      <c r="AL150" s="49">
        <f t="shared" si="37"/>
        <v>287.5</v>
      </c>
      <c r="AM150" s="49"/>
      <c r="AN150" s="49"/>
      <c r="AO150" s="49">
        <f t="shared" si="38"/>
        <v>5462.5</v>
      </c>
      <c r="AP150" s="49"/>
      <c r="AQ150" s="49">
        <f t="shared" si="39"/>
        <v>5462.5</v>
      </c>
      <c r="AR150" s="49">
        <f t="shared" si="36"/>
        <v>2533.8983050847455</v>
      </c>
      <c r="AS150" s="4"/>
      <c r="AT150" s="4"/>
      <c r="AU150" s="4"/>
      <c r="AV150" s="4"/>
    </row>
    <row r="151" spans="1:49" hidden="1">
      <c r="A151" s="12">
        <v>147</v>
      </c>
      <c r="B151" s="5">
        <v>44896</v>
      </c>
      <c r="C151" s="6">
        <v>44915</v>
      </c>
      <c r="D151" s="4" t="s">
        <v>284</v>
      </c>
      <c r="E151" s="4" t="s">
        <v>285</v>
      </c>
      <c r="F151" s="4" t="s">
        <v>333</v>
      </c>
      <c r="G151" s="4" t="s">
        <v>271</v>
      </c>
      <c r="H151" s="4" t="s">
        <v>272</v>
      </c>
      <c r="I151" s="4" t="s">
        <v>287</v>
      </c>
      <c r="J151" s="4" t="s">
        <v>57</v>
      </c>
      <c r="K151" s="4" t="s">
        <v>58</v>
      </c>
      <c r="L151" s="30" t="s">
        <v>49</v>
      </c>
      <c r="M151" s="7">
        <v>400000</v>
      </c>
      <c r="N151" s="4">
        <v>14261</v>
      </c>
      <c r="O151" s="4">
        <v>36</v>
      </c>
      <c r="P151" s="10">
        <v>0.17</v>
      </c>
      <c r="Q151" s="4"/>
      <c r="R151" s="4"/>
      <c r="S151" s="4"/>
      <c r="T151" s="4"/>
      <c r="U151" s="4"/>
      <c r="V151" s="4"/>
      <c r="W151" s="89"/>
      <c r="X151" s="4"/>
      <c r="Y151" s="4"/>
      <c r="Z151" s="4"/>
      <c r="AA151" s="4"/>
      <c r="AB151" s="4"/>
      <c r="AC151" s="8">
        <v>4.2500000000000003E-2</v>
      </c>
      <c r="AD151" s="49">
        <f t="shared" si="40"/>
        <v>17000</v>
      </c>
      <c r="AE151" s="10">
        <v>0.18</v>
      </c>
      <c r="AF151" s="49">
        <f t="shared" si="41"/>
        <v>14406.77966101695</v>
      </c>
      <c r="AG151" s="4"/>
      <c r="AH151" s="4"/>
      <c r="AI151" s="8">
        <v>2.5000000000000001E-2</v>
      </c>
      <c r="AJ151" s="49">
        <f t="shared" si="42"/>
        <v>10000</v>
      </c>
      <c r="AK151" s="10">
        <v>0.05</v>
      </c>
      <c r="AL151" s="49">
        <f t="shared" si="37"/>
        <v>500</v>
      </c>
      <c r="AM151" s="49"/>
      <c r="AN151" s="49"/>
      <c r="AO151" s="49">
        <f t="shared" si="38"/>
        <v>9500</v>
      </c>
      <c r="AP151" s="49"/>
      <c r="AQ151" s="49">
        <f t="shared" si="39"/>
        <v>9500</v>
      </c>
      <c r="AR151" s="49">
        <f t="shared" si="36"/>
        <v>4406.7796610169498</v>
      </c>
      <c r="AS151" s="4"/>
      <c r="AT151" s="4"/>
      <c r="AU151" s="4"/>
      <c r="AV151" s="4"/>
    </row>
    <row r="152" spans="1:49" hidden="1">
      <c r="A152" s="4">
        <v>148</v>
      </c>
      <c r="B152" s="5">
        <v>44896</v>
      </c>
      <c r="C152" s="6">
        <v>44916</v>
      </c>
      <c r="D152" s="4" t="s">
        <v>324</v>
      </c>
      <c r="E152" s="4" t="s">
        <v>325</v>
      </c>
      <c r="F152" s="4" t="s">
        <v>334</v>
      </c>
      <c r="G152" s="4" t="s">
        <v>271</v>
      </c>
      <c r="H152" s="4" t="s">
        <v>272</v>
      </c>
      <c r="I152" s="4" t="s">
        <v>355</v>
      </c>
      <c r="J152" s="4" t="s">
        <v>57</v>
      </c>
      <c r="K152" s="4" t="s">
        <v>58</v>
      </c>
      <c r="L152" s="30" t="s">
        <v>49</v>
      </c>
      <c r="M152" s="7">
        <v>150000</v>
      </c>
      <c r="N152" s="4">
        <v>6469</v>
      </c>
      <c r="O152" s="4">
        <v>30</v>
      </c>
      <c r="P152" s="10">
        <v>0.21</v>
      </c>
      <c r="Q152" s="4"/>
      <c r="R152" s="4"/>
      <c r="S152" s="4"/>
      <c r="T152" s="4"/>
      <c r="U152" s="4"/>
      <c r="V152" s="4"/>
      <c r="W152" s="9"/>
      <c r="X152" s="4"/>
      <c r="Y152" s="4"/>
      <c r="Z152" s="4"/>
      <c r="AA152" s="4"/>
      <c r="AB152" s="4"/>
      <c r="AC152" s="8">
        <v>4.2500000000000003E-2</v>
      </c>
      <c r="AD152" s="49">
        <f t="shared" si="40"/>
        <v>6375.0000000000009</v>
      </c>
      <c r="AE152" s="10">
        <v>0.18</v>
      </c>
      <c r="AF152" s="49">
        <f t="shared" si="41"/>
        <v>5402.5423728813566</v>
      </c>
      <c r="AG152" s="4"/>
      <c r="AH152" s="4"/>
      <c r="AI152" s="8">
        <v>2.5000000000000001E-2</v>
      </c>
      <c r="AJ152" s="49">
        <f t="shared" si="42"/>
        <v>3750</v>
      </c>
      <c r="AK152" s="10">
        <v>0.05</v>
      </c>
      <c r="AL152" s="49">
        <f t="shared" si="37"/>
        <v>187.5</v>
      </c>
      <c r="AM152" s="49"/>
      <c r="AN152" s="49"/>
      <c r="AO152" s="49">
        <f t="shared" si="38"/>
        <v>3562.5</v>
      </c>
      <c r="AP152" s="49"/>
      <c r="AQ152" s="49">
        <f t="shared" si="39"/>
        <v>3562.5</v>
      </c>
      <c r="AR152" s="49">
        <f t="shared" si="36"/>
        <v>1652.5423728813566</v>
      </c>
      <c r="AS152" s="4"/>
      <c r="AT152" s="4"/>
      <c r="AU152" s="4"/>
      <c r="AV152" s="4"/>
    </row>
    <row r="153" spans="1:49" hidden="1">
      <c r="A153" s="4">
        <v>149</v>
      </c>
      <c r="B153" s="5">
        <v>44896</v>
      </c>
      <c r="C153" s="6">
        <v>44916</v>
      </c>
      <c r="D153" s="4" t="s">
        <v>335</v>
      </c>
      <c r="E153" s="4" t="s">
        <v>336</v>
      </c>
      <c r="F153" s="4" t="s">
        <v>337</v>
      </c>
      <c r="G153" s="4" t="s">
        <v>271</v>
      </c>
      <c r="H153" s="4" t="s">
        <v>272</v>
      </c>
      <c r="I153" s="4" t="s">
        <v>354</v>
      </c>
      <c r="J153" s="4" t="s">
        <v>125</v>
      </c>
      <c r="K153" s="4" t="s">
        <v>107</v>
      </c>
      <c r="L153" s="30" t="s">
        <v>49</v>
      </c>
      <c r="M153" s="7">
        <v>655024</v>
      </c>
      <c r="N153" s="4">
        <v>22387</v>
      </c>
      <c r="O153" s="4">
        <v>36</v>
      </c>
      <c r="P153" s="10">
        <v>0.14000000000000001</v>
      </c>
      <c r="Q153" s="4"/>
      <c r="R153" s="4"/>
      <c r="S153" s="4"/>
      <c r="T153" s="4"/>
      <c r="U153" s="4"/>
      <c r="V153" s="4"/>
      <c r="W153" s="90">
        <v>643455</v>
      </c>
      <c r="X153" s="4"/>
      <c r="Y153" s="4"/>
      <c r="Z153" s="4"/>
      <c r="AA153" s="4"/>
      <c r="AB153" s="4"/>
      <c r="AC153" s="8">
        <v>4.2500000000000003E-2</v>
      </c>
      <c r="AD153" s="49">
        <f t="shared" si="40"/>
        <v>27838.52</v>
      </c>
      <c r="AE153" s="10">
        <v>0.09</v>
      </c>
      <c r="AF153" s="49">
        <f t="shared" si="41"/>
        <v>25539.926605504585</v>
      </c>
      <c r="AG153" s="4"/>
      <c r="AH153" s="4"/>
      <c r="AI153" s="10">
        <v>0.04</v>
      </c>
      <c r="AJ153" s="49">
        <f>M153*AI153</f>
        <v>26200.959999999999</v>
      </c>
      <c r="AK153" s="10">
        <v>0.05</v>
      </c>
      <c r="AL153" s="49">
        <f t="shared" si="37"/>
        <v>1310.048</v>
      </c>
      <c r="AM153" s="49"/>
      <c r="AN153" s="49"/>
      <c r="AO153" s="49">
        <f t="shared" si="38"/>
        <v>24890.912</v>
      </c>
      <c r="AP153" s="49"/>
      <c r="AQ153" s="49">
        <f t="shared" si="39"/>
        <v>24890.912</v>
      </c>
      <c r="AR153" s="49">
        <f t="shared" si="36"/>
        <v>-661.03339449541454</v>
      </c>
      <c r="AS153" s="4"/>
      <c r="AT153" s="4"/>
      <c r="AU153" s="4"/>
      <c r="AV153" s="4"/>
    </row>
    <row r="154" spans="1:49" s="37" customFormat="1" hidden="1">
      <c r="A154" s="12">
        <v>150</v>
      </c>
      <c r="B154" s="5">
        <v>44896</v>
      </c>
      <c r="C154" s="6">
        <v>44917</v>
      </c>
      <c r="D154" s="4" t="s">
        <v>275</v>
      </c>
      <c r="E154" s="4" t="s">
        <v>276</v>
      </c>
      <c r="F154" s="4" t="s">
        <v>338</v>
      </c>
      <c r="G154" s="4" t="s">
        <v>271</v>
      </c>
      <c r="H154" s="4" t="s">
        <v>272</v>
      </c>
      <c r="I154" s="4" t="s">
        <v>273</v>
      </c>
      <c r="J154" s="4" t="s">
        <v>57</v>
      </c>
      <c r="K154" s="4" t="s">
        <v>107</v>
      </c>
      <c r="L154" s="30" t="s">
        <v>49</v>
      </c>
      <c r="M154" s="7">
        <v>611902</v>
      </c>
      <c r="N154" s="4">
        <v>15207</v>
      </c>
      <c r="O154" s="4">
        <v>60</v>
      </c>
      <c r="P154" s="10">
        <v>0.17</v>
      </c>
      <c r="Q154" s="4">
        <v>9026</v>
      </c>
      <c r="R154" s="4">
        <v>708</v>
      </c>
      <c r="S154" s="4">
        <v>1475</v>
      </c>
      <c r="T154" s="4"/>
      <c r="U154" s="4"/>
      <c r="V154" s="4"/>
      <c r="W154" s="9"/>
      <c r="X154" s="4"/>
      <c r="Y154" s="4"/>
      <c r="Z154" s="4"/>
      <c r="AA154" s="4"/>
      <c r="AB154" s="4"/>
      <c r="AC154" s="8">
        <v>4.2500000000000003E-2</v>
      </c>
      <c r="AD154" s="49">
        <f t="shared" si="40"/>
        <v>26005.835000000003</v>
      </c>
      <c r="AE154" s="10">
        <v>0.18</v>
      </c>
      <c r="AF154" s="49">
        <f t="shared" si="41"/>
        <v>22038.843220338986</v>
      </c>
      <c r="AG154" s="4"/>
      <c r="AH154" s="4"/>
      <c r="AI154" s="8">
        <v>2.5000000000000001E-2</v>
      </c>
      <c r="AJ154" s="49">
        <f t="shared" si="42"/>
        <v>15297.550000000001</v>
      </c>
      <c r="AK154" s="10">
        <v>0.05</v>
      </c>
      <c r="AL154" s="49">
        <f t="shared" si="37"/>
        <v>764.87750000000005</v>
      </c>
      <c r="AM154" s="49"/>
      <c r="AN154" s="49"/>
      <c r="AO154" s="49">
        <f t="shared" si="38"/>
        <v>14532.672500000001</v>
      </c>
      <c r="AP154" s="49"/>
      <c r="AQ154" s="49">
        <f t="shared" si="39"/>
        <v>14532.672500000001</v>
      </c>
      <c r="AR154" s="49">
        <f t="shared" si="36"/>
        <v>6741.2932203389846</v>
      </c>
      <c r="AS154" s="4"/>
      <c r="AT154" s="4"/>
      <c r="AU154" s="4"/>
      <c r="AV154" s="4"/>
      <c r="AW154"/>
    </row>
    <row r="155" spans="1:49" hidden="1">
      <c r="A155" s="4">
        <v>151</v>
      </c>
      <c r="B155" s="5">
        <v>44896</v>
      </c>
      <c r="C155" s="6">
        <v>44917</v>
      </c>
      <c r="D155" s="4" t="s">
        <v>268</v>
      </c>
      <c r="E155" s="4" t="s">
        <v>269</v>
      </c>
      <c r="F155" s="4" t="s">
        <v>339</v>
      </c>
      <c r="G155" s="4" t="s">
        <v>271</v>
      </c>
      <c r="H155" s="4" t="s">
        <v>272</v>
      </c>
      <c r="I155" s="4" t="s">
        <v>273</v>
      </c>
      <c r="J155" s="4" t="s">
        <v>68</v>
      </c>
      <c r="K155" s="4" t="s">
        <v>274</v>
      </c>
      <c r="L155" s="30" t="s">
        <v>49</v>
      </c>
      <c r="M155" s="7">
        <v>1501507</v>
      </c>
      <c r="N155" s="4">
        <v>36132</v>
      </c>
      <c r="O155" s="4">
        <v>60</v>
      </c>
      <c r="P155" s="8">
        <v>0.15509999999999999</v>
      </c>
      <c r="Q155" s="4">
        <v>10000</v>
      </c>
      <c r="R155" s="4">
        <v>4400</v>
      </c>
      <c r="S155" s="4">
        <v>885</v>
      </c>
      <c r="T155" s="4"/>
      <c r="U155" s="4"/>
      <c r="V155" s="4"/>
      <c r="W155" s="9"/>
      <c r="X155" s="4"/>
      <c r="Y155" s="4"/>
      <c r="Z155" s="4"/>
      <c r="AA155" s="4"/>
      <c r="AB155" s="4"/>
      <c r="AC155" s="8">
        <v>4.4999999999999998E-2</v>
      </c>
      <c r="AD155" s="49">
        <f t="shared" si="40"/>
        <v>67567.815000000002</v>
      </c>
      <c r="AE155" s="10">
        <v>0.09</v>
      </c>
      <c r="AF155" s="49">
        <f t="shared" si="41"/>
        <v>61988.821100917427</v>
      </c>
      <c r="AG155" s="4"/>
      <c r="AH155" s="4"/>
      <c r="AI155" s="8">
        <v>3.5000000000000003E-2</v>
      </c>
      <c r="AJ155" s="49">
        <f t="shared" si="42"/>
        <v>52552.745000000003</v>
      </c>
      <c r="AK155" s="10">
        <v>0.05</v>
      </c>
      <c r="AL155" s="49">
        <f t="shared" si="37"/>
        <v>2627.6372500000002</v>
      </c>
      <c r="AM155" s="49"/>
      <c r="AN155" s="49"/>
      <c r="AO155" s="49">
        <f t="shared" si="38"/>
        <v>49925.107750000003</v>
      </c>
      <c r="AP155" s="49"/>
      <c r="AQ155" s="49">
        <f t="shared" si="39"/>
        <v>49925.107750000003</v>
      </c>
      <c r="AR155" s="49">
        <f t="shared" si="36"/>
        <v>9436.0761009174239</v>
      </c>
      <c r="AS155" s="4"/>
      <c r="AT155" s="4"/>
      <c r="AU155" s="4"/>
      <c r="AV155" s="4"/>
    </row>
    <row r="156" spans="1:49" hidden="1">
      <c r="A156" s="12">
        <v>153</v>
      </c>
      <c r="B156" s="5">
        <v>44896</v>
      </c>
      <c r="C156" s="6">
        <v>44917</v>
      </c>
      <c r="D156" s="4" t="s">
        <v>278</v>
      </c>
      <c r="E156" s="4" t="s">
        <v>279</v>
      </c>
      <c r="F156" s="4" t="s">
        <v>341</v>
      </c>
      <c r="G156" s="4" t="s">
        <v>357</v>
      </c>
      <c r="H156" s="4" t="s">
        <v>272</v>
      </c>
      <c r="I156" s="4" t="s">
        <v>287</v>
      </c>
      <c r="J156" s="4" t="s">
        <v>125</v>
      </c>
      <c r="K156" s="4" t="s">
        <v>274</v>
      </c>
      <c r="L156" s="30" t="s">
        <v>49</v>
      </c>
      <c r="M156" s="7">
        <v>825078</v>
      </c>
      <c r="N156" s="4">
        <v>19305</v>
      </c>
      <c r="O156" s="4">
        <v>60</v>
      </c>
      <c r="P156" s="8">
        <v>0.14249999999999999</v>
      </c>
      <c r="Q156" s="4"/>
      <c r="R156" s="4"/>
      <c r="S156" s="4"/>
      <c r="T156" s="4"/>
      <c r="U156" s="4"/>
      <c r="V156" s="4"/>
      <c r="W156" s="9">
        <v>802768</v>
      </c>
      <c r="X156" s="4"/>
      <c r="Y156" s="4"/>
      <c r="Z156" s="4"/>
      <c r="AA156" s="4"/>
      <c r="AB156" s="4"/>
      <c r="AC156" s="8">
        <v>4.2500000000000003E-2</v>
      </c>
      <c r="AD156" s="49">
        <f t="shared" si="40"/>
        <v>35065.815000000002</v>
      </c>
      <c r="AE156" s="10">
        <v>0.09</v>
      </c>
      <c r="AF156" s="49">
        <f t="shared" si="41"/>
        <v>32170.472477064221</v>
      </c>
      <c r="AG156" s="4"/>
      <c r="AH156" s="4"/>
      <c r="AI156" s="10">
        <v>0.04</v>
      </c>
      <c r="AJ156" s="49">
        <f t="shared" si="42"/>
        <v>33003.120000000003</v>
      </c>
      <c r="AK156" s="10">
        <v>0.05</v>
      </c>
      <c r="AL156" s="49">
        <f t="shared" si="37"/>
        <v>1650.1560000000002</v>
      </c>
      <c r="AM156" s="49">
        <f t="shared" ref="AM156:AM157" si="43">AJ156*18%</f>
        <v>5940.5616</v>
      </c>
      <c r="AN156" s="49"/>
      <c r="AO156" s="49">
        <f t="shared" si="38"/>
        <v>37293.525600000001</v>
      </c>
      <c r="AP156" s="49"/>
      <c r="AQ156" s="49">
        <f t="shared" si="39"/>
        <v>37293.525600000001</v>
      </c>
      <c r="AR156" s="49">
        <f t="shared" si="36"/>
        <v>-832.64752293578204</v>
      </c>
      <c r="AS156" s="4"/>
      <c r="AT156" s="4"/>
      <c r="AU156" s="4"/>
      <c r="AV156" s="4"/>
    </row>
    <row r="157" spans="1:49" hidden="1">
      <c r="A157" s="4">
        <v>154</v>
      </c>
      <c r="B157" s="5">
        <v>44896</v>
      </c>
      <c r="C157" s="6">
        <v>44917</v>
      </c>
      <c r="D157" s="4" t="s">
        <v>278</v>
      </c>
      <c r="E157" s="4" t="s">
        <v>279</v>
      </c>
      <c r="F157" s="4" t="s">
        <v>342</v>
      </c>
      <c r="G157" s="4" t="s">
        <v>357</v>
      </c>
      <c r="H157" s="4" t="s">
        <v>272</v>
      </c>
      <c r="I157" s="4" t="s">
        <v>287</v>
      </c>
      <c r="J157" s="4" t="s">
        <v>125</v>
      </c>
      <c r="K157" s="4" t="s">
        <v>274</v>
      </c>
      <c r="L157" s="30" t="s">
        <v>49</v>
      </c>
      <c r="M157" s="7">
        <v>605681</v>
      </c>
      <c r="N157" s="4">
        <v>20324</v>
      </c>
      <c r="O157" s="4">
        <v>37</v>
      </c>
      <c r="P157" s="8">
        <v>0.14249999999999999</v>
      </c>
      <c r="Q157" s="4">
        <v>6517</v>
      </c>
      <c r="R157" s="4"/>
      <c r="S157" s="4"/>
      <c r="T157" s="4"/>
      <c r="U157" s="4"/>
      <c r="V157" s="4"/>
      <c r="W157" s="9">
        <v>593483</v>
      </c>
      <c r="X157" s="4"/>
      <c r="Y157" s="4"/>
      <c r="Z157" s="4"/>
      <c r="AA157" s="4"/>
      <c r="AB157" s="4"/>
      <c r="AC157" s="8">
        <v>4.2500000000000003E-2</v>
      </c>
      <c r="AD157" s="49">
        <f t="shared" si="40"/>
        <v>25741.442500000001</v>
      </c>
      <c r="AE157" s="10">
        <v>0.09</v>
      </c>
      <c r="AF157" s="49">
        <f t="shared" si="41"/>
        <v>23616.002293577982</v>
      </c>
      <c r="AG157" s="4"/>
      <c r="AH157" s="4"/>
      <c r="AI157" s="10">
        <v>0.04</v>
      </c>
      <c r="AJ157" s="49">
        <f t="shared" si="42"/>
        <v>24227.24</v>
      </c>
      <c r="AK157" s="10">
        <v>0.05</v>
      </c>
      <c r="AL157" s="49">
        <f t="shared" si="37"/>
        <v>1211.3620000000001</v>
      </c>
      <c r="AM157" s="49">
        <f t="shared" si="43"/>
        <v>4360.9031999999997</v>
      </c>
      <c r="AN157" s="49"/>
      <c r="AO157" s="49">
        <f t="shared" si="38"/>
        <v>27376.781200000001</v>
      </c>
      <c r="AP157" s="49"/>
      <c r="AQ157" s="49">
        <f t="shared" si="39"/>
        <v>27376.781200000001</v>
      </c>
      <c r="AR157" s="49">
        <f t="shared" si="36"/>
        <v>-611.23770642201998</v>
      </c>
      <c r="AS157" s="4"/>
      <c r="AT157" s="4"/>
      <c r="AU157" s="4"/>
      <c r="AV157" s="4"/>
    </row>
    <row r="158" spans="1:49" hidden="1">
      <c r="A158" s="4">
        <v>155</v>
      </c>
      <c r="B158" s="5">
        <v>44896</v>
      </c>
      <c r="C158" s="6">
        <v>44918</v>
      </c>
      <c r="D158" s="4" t="s">
        <v>275</v>
      </c>
      <c r="E158" s="4" t="s">
        <v>276</v>
      </c>
      <c r="F158" s="4" t="s">
        <v>343</v>
      </c>
      <c r="G158" s="4" t="s">
        <v>271</v>
      </c>
      <c r="H158" s="4" t="s">
        <v>272</v>
      </c>
      <c r="I158" s="4" t="s">
        <v>273</v>
      </c>
      <c r="J158" s="4" t="s">
        <v>98</v>
      </c>
      <c r="K158" s="4" t="s">
        <v>274</v>
      </c>
      <c r="L158" s="30" t="s">
        <v>49</v>
      </c>
      <c r="M158" s="7">
        <v>470033</v>
      </c>
      <c r="N158" s="4">
        <v>13201</v>
      </c>
      <c r="O158" s="4">
        <v>48</v>
      </c>
      <c r="P158" s="8">
        <v>0.155</v>
      </c>
      <c r="Q158" s="4">
        <v>5482</v>
      </c>
      <c r="R158" s="4"/>
      <c r="S158" s="4"/>
      <c r="T158" s="4"/>
      <c r="U158" s="4"/>
      <c r="V158" s="4"/>
      <c r="W158" s="9"/>
      <c r="X158" s="4"/>
      <c r="Y158" s="4"/>
      <c r="Z158" s="4"/>
      <c r="AA158" s="4"/>
      <c r="AB158" s="4"/>
      <c r="AC158" s="10">
        <v>0.04</v>
      </c>
      <c r="AD158" s="49">
        <f t="shared" si="40"/>
        <v>18801.32</v>
      </c>
      <c r="AE158" s="10">
        <v>0.18</v>
      </c>
      <c r="AF158" s="49">
        <f t="shared" si="41"/>
        <v>15933.322033898306</v>
      </c>
      <c r="AG158" s="4"/>
      <c r="AH158" s="4"/>
      <c r="AI158" s="8">
        <v>3.5000000000000003E-2</v>
      </c>
      <c r="AJ158" s="49">
        <f t="shared" si="42"/>
        <v>16451.155000000002</v>
      </c>
      <c r="AK158" s="10">
        <v>0.05</v>
      </c>
      <c r="AL158" s="49">
        <f t="shared" si="37"/>
        <v>822.55775000000017</v>
      </c>
      <c r="AM158" s="49"/>
      <c r="AN158" s="49"/>
      <c r="AO158" s="49">
        <f t="shared" si="38"/>
        <v>15628.597250000003</v>
      </c>
      <c r="AP158" s="49"/>
      <c r="AQ158" s="49">
        <f t="shared" si="39"/>
        <v>15628.597250000003</v>
      </c>
      <c r="AR158" s="49">
        <f t="shared" si="36"/>
        <v>-517.832966101696</v>
      </c>
      <c r="AS158" s="4"/>
      <c r="AT158" s="4"/>
      <c r="AU158" s="4"/>
      <c r="AV158" s="4"/>
    </row>
    <row r="159" spans="1:49" hidden="1">
      <c r="A159" s="12">
        <v>156</v>
      </c>
      <c r="B159" s="5">
        <v>44896</v>
      </c>
      <c r="C159" s="6">
        <v>44918</v>
      </c>
      <c r="D159" s="4" t="s">
        <v>275</v>
      </c>
      <c r="E159" s="4" t="s">
        <v>276</v>
      </c>
      <c r="F159" s="4" t="s">
        <v>344</v>
      </c>
      <c r="G159" s="4" t="s">
        <v>271</v>
      </c>
      <c r="H159" s="4" t="s">
        <v>272</v>
      </c>
      <c r="I159" s="4" t="s">
        <v>273</v>
      </c>
      <c r="J159" s="4" t="s">
        <v>125</v>
      </c>
      <c r="K159" s="4" t="s">
        <v>107</v>
      </c>
      <c r="L159" s="30" t="s">
        <v>49</v>
      </c>
      <c r="M159" s="7">
        <v>250998</v>
      </c>
      <c r="N159" s="4">
        <v>5840</v>
      </c>
      <c r="O159" s="4">
        <v>60</v>
      </c>
      <c r="P159" s="10">
        <v>0.14000000000000001</v>
      </c>
      <c r="Q159" s="4"/>
      <c r="R159" s="4"/>
      <c r="S159" s="4"/>
      <c r="T159" s="4"/>
      <c r="U159" s="4"/>
      <c r="V159" s="4"/>
      <c r="W159" s="9">
        <v>235696</v>
      </c>
      <c r="X159" s="4"/>
      <c r="Y159" s="4"/>
      <c r="Z159" s="4"/>
      <c r="AA159" s="4"/>
      <c r="AB159" s="4"/>
      <c r="AC159" s="8">
        <v>4.2500000000000003E-2</v>
      </c>
      <c r="AD159" s="49">
        <f t="shared" si="40"/>
        <v>10667.415000000001</v>
      </c>
      <c r="AE159" s="10">
        <v>0.09</v>
      </c>
      <c r="AF159" s="49">
        <f t="shared" si="41"/>
        <v>9786.619266055046</v>
      </c>
      <c r="AG159" s="4"/>
      <c r="AH159" s="4"/>
      <c r="AI159" s="8">
        <v>3.5000000000000003E-2</v>
      </c>
      <c r="AJ159" s="49">
        <f>M159*AI159</f>
        <v>8784.93</v>
      </c>
      <c r="AK159" s="10">
        <v>0.05</v>
      </c>
      <c r="AL159" s="49">
        <f t="shared" si="37"/>
        <v>439.24650000000003</v>
      </c>
      <c r="AM159" s="49"/>
      <c r="AN159" s="49"/>
      <c r="AO159" s="49">
        <f t="shared" si="38"/>
        <v>8345.683500000001</v>
      </c>
      <c r="AP159" s="49"/>
      <c r="AQ159" s="49">
        <f t="shared" si="39"/>
        <v>8345.683500000001</v>
      </c>
      <c r="AR159" s="49">
        <f t="shared" si="36"/>
        <v>1001.6892660550457</v>
      </c>
      <c r="AS159" s="4"/>
      <c r="AT159" s="4"/>
      <c r="AU159" s="4"/>
      <c r="AV159" s="4"/>
    </row>
    <row r="160" spans="1:49" hidden="1">
      <c r="A160" s="4">
        <v>157</v>
      </c>
      <c r="B160" s="5">
        <v>44896</v>
      </c>
      <c r="C160" s="6">
        <v>44918</v>
      </c>
      <c r="D160" s="4" t="s">
        <v>345</v>
      </c>
      <c r="E160" s="4" t="s">
        <v>346</v>
      </c>
      <c r="F160" s="4" t="s">
        <v>347</v>
      </c>
      <c r="G160" s="4" t="s">
        <v>271</v>
      </c>
      <c r="H160" s="4" t="s">
        <v>272</v>
      </c>
      <c r="I160" s="4" t="s">
        <v>355</v>
      </c>
      <c r="J160" s="4" t="s">
        <v>57</v>
      </c>
      <c r="K160" s="4" t="s">
        <v>358</v>
      </c>
      <c r="L160" s="30" t="s">
        <v>49</v>
      </c>
      <c r="M160" s="7">
        <v>500000</v>
      </c>
      <c r="N160" s="4">
        <v>17826</v>
      </c>
      <c r="O160" s="4">
        <v>36</v>
      </c>
      <c r="P160" s="10">
        <v>0.17</v>
      </c>
      <c r="Q160" s="4"/>
      <c r="R160" s="4"/>
      <c r="S160" s="4"/>
      <c r="T160" s="4"/>
      <c r="U160" s="4"/>
      <c r="V160" s="4"/>
      <c r="W160" s="9"/>
      <c r="X160" s="4"/>
      <c r="Y160" s="4"/>
      <c r="Z160" s="4"/>
      <c r="AA160" s="4"/>
      <c r="AB160" s="4"/>
      <c r="AC160" s="8">
        <v>3.5000000000000003E-2</v>
      </c>
      <c r="AD160" s="49">
        <f t="shared" si="40"/>
        <v>17500</v>
      </c>
      <c r="AE160" s="10">
        <v>0.18</v>
      </c>
      <c r="AF160" s="49">
        <f t="shared" si="41"/>
        <v>14830.508474576272</v>
      </c>
      <c r="AG160" s="4"/>
      <c r="AH160" s="4"/>
      <c r="AI160" s="10">
        <v>0.02</v>
      </c>
      <c r="AJ160" s="49">
        <f t="shared" si="42"/>
        <v>10000</v>
      </c>
      <c r="AK160" s="10">
        <v>0.05</v>
      </c>
      <c r="AL160" s="49">
        <f t="shared" si="37"/>
        <v>500</v>
      </c>
      <c r="AM160" s="49"/>
      <c r="AN160" s="49"/>
      <c r="AO160" s="49">
        <f t="shared" si="38"/>
        <v>9500</v>
      </c>
      <c r="AP160" s="49"/>
      <c r="AQ160" s="49">
        <f t="shared" si="39"/>
        <v>9500</v>
      </c>
      <c r="AR160" s="49">
        <f t="shared" si="36"/>
        <v>4830.5084745762724</v>
      </c>
      <c r="AS160" s="4"/>
      <c r="AT160" s="4"/>
      <c r="AU160" s="4"/>
      <c r="AV160" s="4"/>
    </row>
    <row r="161" spans="1:48" hidden="1">
      <c r="A161" s="4">
        <v>158</v>
      </c>
      <c r="B161" s="5">
        <v>44896</v>
      </c>
      <c r="C161" s="6">
        <v>44919</v>
      </c>
      <c r="D161" s="4" t="s">
        <v>268</v>
      </c>
      <c r="E161" s="4" t="s">
        <v>269</v>
      </c>
      <c r="F161" s="4" t="s">
        <v>348</v>
      </c>
      <c r="G161" s="4" t="s">
        <v>271</v>
      </c>
      <c r="H161" s="4" t="s">
        <v>272</v>
      </c>
      <c r="I161" s="4" t="s">
        <v>273</v>
      </c>
      <c r="J161" s="4" t="s">
        <v>57</v>
      </c>
      <c r="K161" s="4" t="s">
        <v>107</v>
      </c>
      <c r="L161" s="30" t="s">
        <v>49</v>
      </c>
      <c r="M161" s="7">
        <v>660000</v>
      </c>
      <c r="N161" s="4">
        <v>19215</v>
      </c>
      <c r="O161" s="4">
        <v>48</v>
      </c>
      <c r="P161" s="8">
        <v>0.17499999999999999</v>
      </c>
      <c r="Q161" s="4"/>
      <c r="R161" s="4"/>
      <c r="S161" s="4"/>
      <c r="T161" s="4"/>
      <c r="U161" s="4"/>
      <c r="V161" s="4"/>
      <c r="W161" s="9"/>
      <c r="X161" s="4"/>
      <c r="Y161" s="4"/>
      <c r="Z161" s="4"/>
      <c r="AA161" s="4"/>
      <c r="AB161" s="4"/>
      <c r="AC161" s="8">
        <v>4.2500000000000003E-2</v>
      </c>
      <c r="AD161" s="49">
        <f t="shared" si="40"/>
        <v>28050.000000000004</v>
      </c>
      <c r="AE161" s="10">
        <v>0.18</v>
      </c>
      <c r="AF161" s="49">
        <f t="shared" si="41"/>
        <v>23771.186440677971</v>
      </c>
      <c r="AG161" s="4"/>
      <c r="AH161" s="4"/>
      <c r="AI161" s="8">
        <v>2.2499999999999999E-2</v>
      </c>
      <c r="AJ161" s="49">
        <f t="shared" si="42"/>
        <v>14850</v>
      </c>
      <c r="AK161" s="10">
        <v>0.05</v>
      </c>
      <c r="AL161" s="49">
        <f t="shared" si="37"/>
        <v>742.5</v>
      </c>
      <c r="AM161" s="49"/>
      <c r="AN161" s="49"/>
      <c r="AO161" s="49">
        <f t="shared" si="38"/>
        <v>14107.5</v>
      </c>
      <c r="AP161" s="49"/>
      <c r="AQ161" s="49">
        <f t="shared" si="39"/>
        <v>14107.5</v>
      </c>
      <c r="AR161" s="49">
        <f t="shared" si="36"/>
        <v>8921.1864406779714</v>
      </c>
      <c r="AS161" s="4"/>
      <c r="AT161" s="4"/>
      <c r="AU161" s="4"/>
      <c r="AV161" s="4"/>
    </row>
    <row r="162" spans="1:48" hidden="1">
      <c r="A162" s="12">
        <v>159</v>
      </c>
      <c r="B162" s="5">
        <v>44896</v>
      </c>
      <c r="C162" s="6">
        <v>44921</v>
      </c>
      <c r="D162" s="4" t="s">
        <v>292</v>
      </c>
      <c r="E162" s="4" t="s">
        <v>293</v>
      </c>
      <c r="F162" s="4" t="s">
        <v>349</v>
      </c>
      <c r="G162" s="4" t="s">
        <v>271</v>
      </c>
      <c r="H162" s="4" t="s">
        <v>272</v>
      </c>
      <c r="I162" s="4" t="s">
        <v>287</v>
      </c>
      <c r="J162" s="4" t="s">
        <v>98</v>
      </c>
      <c r="K162" s="4" t="s">
        <v>58</v>
      </c>
      <c r="L162" s="30" t="s">
        <v>49</v>
      </c>
      <c r="M162" s="21">
        <v>519440</v>
      </c>
      <c r="N162" s="4">
        <v>12357</v>
      </c>
      <c r="O162" s="4">
        <v>60</v>
      </c>
      <c r="P162" s="10">
        <v>0.15</v>
      </c>
      <c r="Q162" s="4"/>
      <c r="R162" s="4"/>
      <c r="S162" s="4"/>
      <c r="T162" s="4"/>
      <c r="U162" s="4"/>
      <c r="V162" s="4"/>
      <c r="W162" s="9"/>
      <c r="X162" s="4"/>
      <c r="Y162" s="4"/>
      <c r="Z162" s="4"/>
      <c r="AA162" s="4"/>
      <c r="AB162" s="4"/>
      <c r="AC162" s="10">
        <v>0.04</v>
      </c>
      <c r="AD162" s="49">
        <f t="shared" si="40"/>
        <v>20777.600000000002</v>
      </c>
      <c r="AE162" s="10">
        <v>0.18</v>
      </c>
      <c r="AF162" s="49">
        <f t="shared" si="41"/>
        <v>17608.135593220341</v>
      </c>
      <c r="AG162" s="4"/>
      <c r="AH162" s="4"/>
      <c r="AI162" s="8">
        <v>3.5000000000000003E-2</v>
      </c>
      <c r="AJ162" s="49">
        <f t="shared" si="42"/>
        <v>18180.400000000001</v>
      </c>
      <c r="AK162" s="10">
        <v>0.05</v>
      </c>
      <c r="AL162" s="49">
        <f t="shared" si="37"/>
        <v>909.0200000000001</v>
      </c>
      <c r="AM162" s="49"/>
      <c r="AN162" s="49"/>
      <c r="AO162" s="49">
        <f t="shared" si="38"/>
        <v>17271.38</v>
      </c>
      <c r="AP162" s="49"/>
      <c r="AQ162" s="49">
        <f t="shared" si="39"/>
        <v>17271.38</v>
      </c>
      <c r="AR162" s="49">
        <f t="shared" si="36"/>
        <v>-572.26440677966093</v>
      </c>
      <c r="AS162" s="4"/>
      <c r="AT162" s="4"/>
      <c r="AU162" s="4"/>
      <c r="AV162" s="4"/>
    </row>
    <row r="163" spans="1:48" hidden="1">
      <c r="A163" s="4">
        <v>160</v>
      </c>
      <c r="B163" s="5">
        <v>44896</v>
      </c>
      <c r="C163" s="6">
        <v>44921</v>
      </c>
      <c r="D163" s="4" t="s">
        <v>307</v>
      </c>
      <c r="E163" s="4" t="s">
        <v>308</v>
      </c>
      <c r="F163" s="4" t="s">
        <v>350</v>
      </c>
      <c r="G163" s="4" t="s">
        <v>271</v>
      </c>
      <c r="H163" s="4" t="s">
        <v>272</v>
      </c>
      <c r="I163" s="4" t="s">
        <v>355</v>
      </c>
      <c r="J163" s="4" t="s">
        <v>57</v>
      </c>
      <c r="K163" s="4" t="s">
        <v>58</v>
      </c>
      <c r="L163" s="30" t="s">
        <v>49</v>
      </c>
      <c r="M163" s="7">
        <v>400000</v>
      </c>
      <c r="N163" s="4">
        <v>10648</v>
      </c>
      <c r="O163" s="4">
        <v>54</v>
      </c>
      <c r="P163" s="10">
        <v>0.17</v>
      </c>
      <c r="Q163" s="4"/>
      <c r="R163" s="4"/>
      <c r="S163" s="4"/>
      <c r="T163" s="4"/>
      <c r="U163" s="4"/>
      <c r="V163" s="4"/>
      <c r="W163" s="9"/>
      <c r="X163" s="4"/>
      <c r="Y163" s="4"/>
      <c r="Z163" s="4"/>
      <c r="AA163" s="4"/>
      <c r="AB163" s="4"/>
      <c r="AC163" s="8">
        <v>4.2500000000000003E-2</v>
      </c>
      <c r="AD163" s="49">
        <f t="shared" si="40"/>
        <v>17000</v>
      </c>
      <c r="AE163" s="10">
        <v>0.18</v>
      </c>
      <c r="AF163" s="49">
        <f t="shared" si="41"/>
        <v>14406.77966101695</v>
      </c>
      <c r="AG163" s="4"/>
      <c r="AH163" s="4"/>
      <c r="AI163" s="8">
        <v>2.5000000000000001E-2</v>
      </c>
      <c r="AJ163" s="49">
        <f t="shared" si="42"/>
        <v>10000</v>
      </c>
      <c r="AK163" s="10">
        <v>0.05</v>
      </c>
      <c r="AL163" s="49">
        <f t="shared" si="37"/>
        <v>500</v>
      </c>
      <c r="AM163" s="49"/>
      <c r="AN163" s="49"/>
      <c r="AO163" s="49">
        <f t="shared" si="38"/>
        <v>9500</v>
      </c>
      <c r="AP163" s="49"/>
      <c r="AQ163" s="49">
        <f t="shared" si="39"/>
        <v>9500</v>
      </c>
      <c r="AR163" s="49">
        <f t="shared" si="36"/>
        <v>4406.7796610169498</v>
      </c>
      <c r="AS163" s="4"/>
      <c r="AT163" s="4"/>
      <c r="AU163" s="4"/>
      <c r="AV163" s="4"/>
    </row>
    <row r="164" spans="1:48" hidden="1">
      <c r="A164" s="4">
        <v>161</v>
      </c>
      <c r="B164" s="5">
        <v>44896</v>
      </c>
      <c r="C164" s="6">
        <v>44921</v>
      </c>
      <c r="D164" s="4" t="s">
        <v>284</v>
      </c>
      <c r="E164" s="4" t="s">
        <v>285</v>
      </c>
      <c r="F164" s="4" t="s">
        <v>351</v>
      </c>
      <c r="G164" s="4" t="s">
        <v>271</v>
      </c>
      <c r="H164" s="4" t="s">
        <v>272</v>
      </c>
      <c r="I164" s="4" t="s">
        <v>287</v>
      </c>
      <c r="J164" s="4" t="s">
        <v>98</v>
      </c>
      <c r="K164" s="4" t="s">
        <v>274</v>
      </c>
      <c r="L164" s="30" t="s">
        <v>49</v>
      </c>
      <c r="M164" s="21">
        <v>768523</v>
      </c>
      <c r="N164" s="18">
        <v>21643</v>
      </c>
      <c r="O164" s="4">
        <v>48</v>
      </c>
      <c r="P164" s="8">
        <v>0.1565</v>
      </c>
      <c r="Q164" s="4"/>
      <c r="R164" s="4"/>
      <c r="S164" s="4"/>
      <c r="T164" s="4"/>
      <c r="U164" s="4"/>
      <c r="V164" s="4"/>
      <c r="W164" s="9"/>
      <c r="X164" s="4"/>
      <c r="Y164" s="4"/>
      <c r="Z164" s="4"/>
      <c r="AA164" s="4"/>
      <c r="AB164" s="4"/>
      <c r="AC164" s="10">
        <v>0.04</v>
      </c>
      <c r="AD164" s="49">
        <f t="shared" si="40"/>
        <v>30740.920000000002</v>
      </c>
      <c r="AE164" s="10">
        <v>0.18</v>
      </c>
      <c r="AF164" s="49">
        <f t="shared" si="41"/>
        <v>26051.627118644072</v>
      </c>
      <c r="AG164" s="4"/>
      <c r="AH164" s="4"/>
      <c r="AI164" s="8">
        <v>3.2500000000000001E-2</v>
      </c>
      <c r="AJ164" s="49">
        <f t="shared" si="42"/>
        <v>24976.997500000001</v>
      </c>
      <c r="AK164" s="10">
        <v>0.05</v>
      </c>
      <c r="AL164" s="49">
        <f t="shared" si="37"/>
        <v>1248.8498750000001</v>
      </c>
      <c r="AM164" s="49"/>
      <c r="AN164" s="49"/>
      <c r="AO164" s="49">
        <f t="shared" si="38"/>
        <v>23728.147625000001</v>
      </c>
      <c r="AP164" s="49"/>
      <c r="AQ164" s="49">
        <f t="shared" si="39"/>
        <v>23728.147625000001</v>
      </c>
      <c r="AR164" s="49">
        <f t="shared" si="36"/>
        <v>1074.6296186440704</v>
      </c>
      <c r="AS164" s="4"/>
      <c r="AT164" s="4"/>
      <c r="AU164" s="4"/>
      <c r="AV164" s="4"/>
    </row>
    <row r="165" spans="1:48" hidden="1">
      <c r="A165" s="12">
        <v>162</v>
      </c>
      <c r="B165" s="5">
        <v>44896</v>
      </c>
      <c r="C165" s="6">
        <v>44921</v>
      </c>
      <c r="D165" s="4" t="s">
        <v>275</v>
      </c>
      <c r="E165" s="4" t="s">
        <v>276</v>
      </c>
      <c r="F165" s="18" t="s">
        <v>352</v>
      </c>
      <c r="G165" s="4" t="s">
        <v>271</v>
      </c>
      <c r="H165" s="4" t="s">
        <v>272</v>
      </c>
      <c r="I165" s="4" t="s">
        <v>273</v>
      </c>
      <c r="J165" s="4" t="s">
        <v>68</v>
      </c>
      <c r="K165" s="4" t="s">
        <v>58</v>
      </c>
      <c r="L165" s="30" t="s">
        <v>49</v>
      </c>
      <c r="M165" s="7">
        <v>632883</v>
      </c>
      <c r="N165" s="4">
        <v>14563</v>
      </c>
      <c r="O165" s="4">
        <v>60</v>
      </c>
      <c r="P165" s="8">
        <v>0.1351</v>
      </c>
      <c r="Q165" s="4">
        <v>5500</v>
      </c>
      <c r="R165" s="4">
        <v>2200</v>
      </c>
      <c r="S165" s="4">
        <v>885</v>
      </c>
      <c r="T165" s="4"/>
      <c r="U165" s="4"/>
      <c r="V165" s="4"/>
      <c r="W165" s="9"/>
      <c r="X165" s="4"/>
      <c r="Y165" s="4"/>
      <c r="Z165" s="4"/>
      <c r="AA165" s="4"/>
      <c r="AB165" s="4"/>
      <c r="AC165" s="8">
        <v>4.4999999999999998E-2</v>
      </c>
      <c r="AD165" s="49">
        <f t="shared" si="40"/>
        <v>28479.735000000001</v>
      </c>
      <c r="AE165" s="10">
        <v>0.09</v>
      </c>
      <c r="AF165" s="49">
        <f t="shared" si="41"/>
        <v>26128.197247706419</v>
      </c>
      <c r="AG165" s="4"/>
      <c r="AH165" s="4"/>
      <c r="AI165" s="8">
        <v>3.5000000000000003E-2</v>
      </c>
      <c r="AJ165" s="49">
        <f t="shared" si="42"/>
        <v>22150.905000000002</v>
      </c>
      <c r="AK165" s="10">
        <v>0.05</v>
      </c>
      <c r="AL165" s="49">
        <f t="shared" si="37"/>
        <v>1107.5452500000001</v>
      </c>
      <c r="AM165" s="49"/>
      <c r="AN165" s="49"/>
      <c r="AO165" s="49">
        <f t="shared" si="38"/>
        <v>21043.359750000003</v>
      </c>
      <c r="AP165" s="49"/>
      <c r="AQ165" s="49">
        <f t="shared" si="39"/>
        <v>21043.359750000003</v>
      </c>
      <c r="AR165" s="49">
        <f t="shared" si="36"/>
        <v>3977.2922477064167</v>
      </c>
      <c r="AS165" s="4"/>
      <c r="AT165" s="4"/>
      <c r="AU165" s="4" t="s">
        <v>111</v>
      </c>
      <c r="AV165" s="10">
        <v>0</v>
      </c>
    </row>
    <row r="166" spans="1:48" hidden="1">
      <c r="A166" s="4">
        <v>163</v>
      </c>
      <c r="B166" s="5">
        <v>44896</v>
      </c>
      <c r="C166" s="6">
        <v>44921</v>
      </c>
      <c r="D166" s="4" t="s">
        <v>307</v>
      </c>
      <c r="E166" s="4" t="s">
        <v>308</v>
      </c>
      <c r="F166" s="4" t="s">
        <v>353</v>
      </c>
      <c r="G166" s="4" t="s">
        <v>271</v>
      </c>
      <c r="H166" s="4" t="s">
        <v>272</v>
      </c>
      <c r="I166" s="4" t="s">
        <v>355</v>
      </c>
      <c r="J166" s="4" t="s">
        <v>57</v>
      </c>
      <c r="K166" s="4" t="s">
        <v>126</v>
      </c>
      <c r="L166" s="30" t="s">
        <v>49</v>
      </c>
      <c r="M166" s="7">
        <v>595000</v>
      </c>
      <c r="N166" s="4">
        <v>13235</v>
      </c>
      <c r="O166" s="4">
        <v>60</v>
      </c>
      <c r="P166" s="10">
        <v>0.12</v>
      </c>
      <c r="Q166" s="4"/>
      <c r="R166" s="4"/>
      <c r="S166" s="4"/>
      <c r="T166" s="4"/>
      <c r="U166" s="4"/>
      <c r="V166" s="4"/>
      <c r="W166" s="89"/>
      <c r="X166" s="4"/>
      <c r="Y166" s="4"/>
      <c r="Z166" s="4"/>
      <c r="AA166" s="4"/>
      <c r="AB166" s="4"/>
      <c r="AC166" s="10">
        <v>0.02</v>
      </c>
      <c r="AD166" s="49">
        <f t="shared" si="40"/>
        <v>11900</v>
      </c>
      <c r="AE166" s="10">
        <v>0.18</v>
      </c>
      <c r="AF166" s="49">
        <f t="shared" si="41"/>
        <v>10084.745762711866</v>
      </c>
      <c r="AG166" s="4"/>
      <c r="AH166" s="4"/>
      <c r="AI166" s="10">
        <v>0.01</v>
      </c>
      <c r="AJ166" s="49">
        <f t="shared" si="42"/>
        <v>5950</v>
      </c>
      <c r="AK166" s="10">
        <v>0.05</v>
      </c>
      <c r="AL166" s="49">
        <f t="shared" si="37"/>
        <v>297.5</v>
      </c>
      <c r="AM166" s="49"/>
      <c r="AN166" s="49"/>
      <c r="AO166" s="49">
        <f t="shared" si="38"/>
        <v>5652.5</v>
      </c>
      <c r="AP166" s="49"/>
      <c r="AQ166" s="49">
        <f t="shared" si="39"/>
        <v>5652.5</v>
      </c>
      <c r="AR166" s="49">
        <f t="shared" si="36"/>
        <v>4134.7457627118656</v>
      </c>
      <c r="AS166" s="4"/>
      <c r="AT166" s="4"/>
      <c r="AU166" s="4"/>
      <c r="AV166" s="4"/>
    </row>
    <row r="167" spans="1:48" hidden="1">
      <c r="A167" s="4">
        <v>164</v>
      </c>
      <c r="B167" s="5">
        <v>44896</v>
      </c>
      <c r="C167" s="6">
        <v>44922</v>
      </c>
      <c r="D167" s="4" t="s">
        <v>275</v>
      </c>
      <c r="E167" s="4" t="s">
        <v>276</v>
      </c>
      <c r="F167" s="39" t="s">
        <v>359</v>
      </c>
      <c r="G167" s="4" t="s">
        <v>271</v>
      </c>
      <c r="H167" s="4" t="s">
        <v>272</v>
      </c>
      <c r="I167" s="4" t="s">
        <v>273</v>
      </c>
      <c r="J167" s="4" t="s">
        <v>47</v>
      </c>
      <c r="K167" s="4" t="s">
        <v>274</v>
      </c>
      <c r="L167" s="30" t="s">
        <v>49</v>
      </c>
      <c r="M167" s="7">
        <v>704719</v>
      </c>
      <c r="N167" s="4">
        <v>16954</v>
      </c>
      <c r="O167" s="4">
        <v>60</v>
      </c>
      <c r="P167" s="19">
        <v>0.1573</v>
      </c>
      <c r="Q167" s="4"/>
      <c r="R167" s="4"/>
      <c r="S167" s="4"/>
      <c r="T167" s="4"/>
      <c r="U167" s="4"/>
      <c r="V167" s="4"/>
      <c r="W167" s="23">
        <v>671208</v>
      </c>
      <c r="X167" s="4"/>
      <c r="Y167" s="4"/>
      <c r="Z167" s="4"/>
      <c r="AA167" s="4"/>
      <c r="AB167" s="4"/>
      <c r="AC167" s="8">
        <v>4.7500000000000001E-2</v>
      </c>
      <c r="AD167" s="49">
        <f t="shared" si="40"/>
        <v>33474.152500000004</v>
      </c>
      <c r="AE167" s="10">
        <v>0.09</v>
      </c>
      <c r="AF167" s="49">
        <f t="shared" si="41"/>
        <v>30710.231651376147</v>
      </c>
      <c r="AG167" s="4"/>
      <c r="AH167" s="4"/>
      <c r="AI167" s="8">
        <v>3.5000000000000003E-2</v>
      </c>
      <c r="AJ167" s="49">
        <f t="shared" si="42"/>
        <v>24665.165000000001</v>
      </c>
      <c r="AK167" s="10">
        <v>0.05</v>
      </c>
      <c r="AL167" s="49">
        <f t="shared" si="37"/>
        <v>1233.2582500000001</v>
      </c>
      <c r="AM167" s="49"/>
      <c r="AN167" s="49"/>
      <c r="AO167" s="49">
        <f t="shared" si="38"/>
        <v>23431.906750000002</v>
      </c>
      <c r="AP167" s="49"/>
      <c r="AQ167" s="49">
        <f t="shared" si="39"/>
        <v>23431.906750000002</v>
      </c>
      <c r="AR167" s="49">
        <f t="shared" si="36"/>
        <v>6045.0666513761462</v>
      </c>
      <c r="AS167" s="4"/>
      <c r="AT167" s="4"/>
      <c r="AU167" s="4"/>
      <c r="AV167" s="4"/>
    </row>
    <row r="168" spans="1:48" hidden="1">
      <c r="A168" s="12">
        <v>165</v>
      </c>
      <c r="B168" s="5">
        <v>44896</v>
      </c>
      <c r="C168" s="6">
        <v>44923</v>
      </c>
      <c r="D168" s="4" t="s">
        <v>324</v>
      </c>
      <c r="E168" s="4" t="s">
        <v>325</v>
      </c>
      <c r="F168" s="4" t="s">
        <v>360</v>
      </c>
      <c r="G168" s="4" t="s">
        <v>271</v>
      </c>
      <c r="H168" s="4" t="s">
        <v>272</v>
      </c>
      <c r="I168" s="4" t="s">
        <v>355</v>
      </c>
      <c r="J168" s="4" t="s">
        <v>57</v>
      </c>
      <c r="K168" s="4" t="s">
        <v>107</v>
      </c>
      <c r="L168" s="30" t="s">
        <v>49</v>
      </c>
      <c r="M168" s="7">
        <v>229000</v>
      </c>
      <c r="N168" s="4">
        <v>6491</v>
      </c>
      <c r="O168" s="4">
        <v>48</v>
      </c>
      <c r="P168" s="8">
        <v>0.16009999999999999</v>
      </c>
      <c r="Q168" s="4"/>
      <c r="R168" s="4"/>
      <c r="S168" s="4"/>
      <c r="T168" s="4"/>
      <c r="U168" s="4"/>
      <c r="V168" s="4"/>
      <c r="W168" s="9"/>
      <c r="X168" s="4"/>
      <c r="Y168" s="4"/>
      <c r="Z168" s="4"/>
      <c r="AA168" s="4"/>
      <c r="AB168" s="4"/>
      <c r="AC168" s="8">
        <v>4.2500000000000003E-2</v>
      </c>
      <c r="AD168" s="49">
        <f t="shared" si="40"/>
        <v>9732.5</v>
      </c>
      <c r="AE168" s="10">
        <v>0.18</v>
      </c>
      <c r="AF168" s="49">
        <f t="shared" si="41"/>
        <v>8247.8813559322043</v>
      </c>
      <c r="AG168" s="4"/>
      <c r="AH168" s="4"/>
      <c r="AI168" s="8">
        <v>2.5000000000000001E-2</v>
      </c>
      <c r="AJ168" s="49">
        <f t="shared" si="42"/>
        <v>5725</v>
      </c>
      <c r="AK168" s="10">
        <v>0.05</v>
      </c>
      <c r="AL168" s="49">
        <f t="shared" si="37"/>
        <v>286.25</v>
      </c>
      <c r="AM168" s="49"/>
      <c r="AN168" s="49"/>
      <c r="AO168" s="49">
        <f t="shared" si="38"/>
        <v>5438.75</v>
      </c>
      <c r="AP168" s="49"/>
      <c r="AQ168" s="49">
        <f t="shared" si="39"/>
        <v>5438.75</v>
      </c>
      <c r="AR168" s="49">
        <f t="shared" si="36"/>
        <v>2522.8813559322043</v>
      </c>
      <c r="AS168" s="4"/>
      <c r="AT168" s="4"/>
      <c r="AU168" s="4"/>
      <c r="AV168" s="4"/>
    </row>
    <row r="169" spans="1:48" hidden="1">
      <c r="A169" s="4">
        <v>166</v>
      </c>
      <c r="B169" s="5">
        <v>44896</v>
      </c>
      <c r="C169" s="6">
        <v>44923</v>
      </c>
      <c r="D169" s="4" t="s">
        <v>278</v>
      </c>
      <c r="E169" s="4" t="s">
        <v>279</v>
      </c>
      <c r="F169" s="4" t="s">
        <v>361</v>
      </c>
      <c r="G169" s="4" t="s">
        <v>357</v>
      </c>
      <c r="H169" s="4" t="s">
        <v>272</v>
      </c>
      <c r="I169" s="4" t="s">
        <v>287</v>
      </c>
      <c r="J169" s="4" t="s">
        <v>125</v>
      </c>
      <c r="K169" s="4" t="s">
        <v>274</v>
      </c>
      <c r="L169" s="30" t="s">
        <v>49</v>
      </c>
      <c r="M169" s="7">
        <v>415681</v>
      </c>
      <c r="N169" s="4">
        <v>14050</v>
      </c>
      <c r="O169" s="4">
        <v>37</v>
      </c>
      <c r="P169" s="8">
        <v>0.14749999999999999</v>
      </c>
      <c r="Q169" s="4"/>
      <c r="R169" s="4"/>
      <c r="S169" s="4"/>
      <c r="T169" s="4"/>
      <c r="U169" s="4"/>
      <c r="V169" s="4"/>
      <c r="W169" s="89">
        <v>404040</v>
      </c>
      <c r="X169" s="4"/>
      <c r="Y169" s="4"/>
      <c r="Z169" s="4"/>
      <c r="AA169" s="4"/>
      <c r="AB169" s="4"/>
      <c r="AC169" s="8">
        <v>4.2500000000000003E-2</v>
      </c>
      <c r="AD169" s="49">
        <f t="shared" si="40"/>
        <v>17666.442500000001</v>
      </c>
      <c r="AE169" s="10">
        <v>0.09</v>
      </c>
      <c r="AF169" s="49">
        <f t="shared" si="41"/>
        <v>16207.745412844037</v>
      </c>
      <c r="AG169" s="4"/>
      <c r="AH169" s="4"/>
      <c r="AI169" s="10">
        <v>0.04</v>
      </c>
      <c r="AJ169" s="49">
        <f>M169*AI169</f>
        <v>16627.240000000002</v>
      </c>
      <c r="AK169" s="10">
        <v>0.05</v>
      </c>
      <c r="AL169" s="49">
        <f t="shared" si="37"/>
        <v>831.36200000000008</v>
      </c>
      <c r="AM169" s="49">
        <f t="shared" ref="AM169:AM170" si="44">AJ169*18%</f>
        <v>2992.9032000000002</v>
      </c>
      <c r="AN169" s="49"/>
      <c r="AO169" s="49">
        <f t="shared" si="38"/>
        <v>18788.781200000001</v>
      </c>
      <c r="AP169" s="49"/>
      <c r="AQ169" s="49">
        <f t="shared" si="39"/>
        <v>18788.781200000001</v>
      </c>
      <c r="AR169" s="49">
        <f t="shared" si="36"/>
        <v>-419.49458715596484</v>
      </c>
      <c r="AS169" s="4"/>
      <c r="AT169" s="4"/>
      <c r="AU169" s="4"/>
      <c r="AV169" s="4"/>
    </row>
    <row r="170" spans="1:48" hidden="1">
      <c r="A170" s="4">
        <v>167</v>
      </c>
      <c r="B170" s="5">
        <v>44896</v>
      </c>
      <c r="C170" s="6">
        <v>44923</v>
      </c>
      <c r="D170" s="4" t="s">
        <v>278</v>
      </c>
      <c r="E170" s="4" t="s">
        <v>279</v>
      </c>
      <c r="F170" s="4" t="s">
        <v>362</v>
      </c>
      <c r="G170" s="4" t="s">
        <v>271</v>
      </c>
      <c r="H170" s="4" t="s">
        <v>272</v>
      </c>
      <c r="I170" s="4" t="s">
        <v>287</v>
      </c>
      <c r="J170" s="4" t="s">
        <v>180</v>
      </c>
      <c r="K170" s="4" t="s">
        <v>274</v>
      </c>
      <c r="L170" s="30" t="s">
        <v>49</v>
      </c>
      <c r="M170" s="21">
        <v>1739500</v>
      </c>
      <c r="N170" s="4">
        <v>41383</v>
      </c>
      <c r="O170" s="4">
        <v>60</v>
      </c>
      <c r="P170" s="10">
        <v>0.15</v>
      </c>
      <c r="Q170" s="4"/>
      <c r="R170" s="4"/>
      <c r="S170" s="4"/>
      <c r="T170" s="4"/>
      <c r="U170" s="4"/>
      <c r="V170" s="4"/>
      <c r="W170" s="23">
        <v>1687891</v>
      </c>
      <c r="X170" s="4"/>
      <c r="Y170" s="4"/>
      <c r="Z170" s="4"/>
      <c r="AA170" s="4"/>
      <c r="AB170" s="4"/>
      <c r="AC170" s="8">
        <v>3.5000000000000003E-2</v>
      </c>
      <c r="AD170" s="49">
        <f t="shared" si="40"/>
        <v>60882.500000000007</v>
      </c>
      <c r="AE170" s="10">
        <v>0</v>
      </c>
      <c r="AF170" s="49">
        <f t="shared" si="41"/>
        <v>60882.500000000007</v>
      </c>
      <c r="AG170" s="4"/>
      <c r="AH170" s="4"/>
      <c r="AI170" s="8">
        <v>3.5000000000000003E-2</v>
      </c>
      <c r="AJ170" s="49">
        <f t="shared" si="42"/>
        <v>60882.500000000007</v>
      </c>
      <c r="AK170" s="10">
        <v>0.05</v>
      </c>
      <c r="AL170" s="49">
        <f t="shared" si="37"/>
        <v>3044.1250000000005</v>
      </c>
      <c r="AM170" s="49">
        <f t="shared" si="44"/>
        <v>10958.85</v>
      </c>
      <c r="AN170" s="49"/>
      <c r="AO170" s="49">
        <f t="shared" si="38"/>
        <v>68797.225000000006</v>
      </c>
      <c r="AP170" s="49"/>
      <c r="AQ170" s="49">
        <f t="shared" si="39"/>
        <v>68797.225000000006</v>
      </c>
      <c r="AR170" s="49">
        <f t="shared" si="36"/>
        <v>0</v>
      </c>
      <c r="AS170" s="4"/>
      <c r="AT170" s="4"/>
      <c r="AU170" s="4"/>
      <c r="AV170" s="4"/>
    </row>
    <row r="171" spans="1:48" hidden="1">
      <c r="A171" s="12">
        <v>168</v>
      </c>
      <c r="B171" s="5">
        <v>44896</v>
      </c>
      <c r="C171" s="6">
        <v>44924</v>
      </c>
      <c r="D171" s="4" t="s">
        <v>307</v>
      </c>
      <c r="E171" s="4" t="s">
        <v>308</v>
      </c>
      <c r="F171" s="4" t="s">
        <v>363</v>
      </c>
      <c r="G171" s="4" t="s">
        <v>271</v>
      </c>
      <c r="H171" s="4" t="s">
        <v>272</v>
      </c>
      <c r="I171" s="4" t="s">
        <v>355</v>
      </c>
      <c r="J171" s="4" t="s">
        <v>57</v>
      </c>
      <c r="K171" s="4" t="s">
        <v>58</v>
      </c>
      <c r="L171" s="30" t="s">
        <v>49</v>
      </c>
      <c r="M171" s="7">
        <v>315000</v>
      </c>
      <c r="N171" s="4">
        <v>11863</v>
      </c>
      <c r="O171" s="4">
        <v>33</v>
      </c>
      <c r="P171" s="8">
        <v>0.16009999999999999</v>
      </c>
      <c r="Q171" s="4"/>
      <c r="R171" s="4"/>
      <c r="S171" s="4"/>
      <c r="T171" s="4"/>
      <c r="U171" s="4"/>
      <c r="V171" s="4"/>
      <c r="W171" s="9"/>
      <c r="X171" s="4"/>
      <c r="Y171" s="4"/>
      <c r="Z171" s="4"/>
      <c r="AA171" s="4"/>
      <c r="AB171" s="4"/>
      <c r="AC171" s="8">
        <v>4.2500000000000003E-2</v>
      </c>
      <c r="AD171" s="49">
        <f t="shared" si="40"/>
        <v>13387.500000000002</v>
      </c>
      <c r="AE171" s="10">
        <v>0.18</v>
      </c>
      <c r="AF171" s="49">
        <f t="shared" si="41"/>
        <v>11345.338983050849</v>
      </c>
      <c r="AG171" s="4"/>
      <c r="AH171" s="4"/>
      <c r="AI171" s="8">
        <v>2.5000000000000001E-2</v>
      </c>
      <c r="AJ171" s="49">
        <f t="shared" si="42"/>
        <v>7875</v>
      </c>
      <c r="AK171" s="10">
        <v>0.05</v>
      </c>
      <c r="AL171" s="49">
        <f t="shared" si="37"/>
        <v>393.75</v>
      </c>
      <c r="AM171" s="49"/>
      <c r="AN171" s="49"/>
      <c r="AO171" s="49">
        <f t="shared" si="38"/>
        <v>7481.25</v>
      </c>
      <c r="AP171" s="49"/>
      <c r="AQ171" s="49">
        <f t="shared" si="39"/>
        <v>7481.25</v>
      </c>
      <c r="AR171" s="49">
        <f t="shared" si="36"/>
        <v>3470.3389830508495</v>
      </c>
      <c r="AS171" s="4"/>
      <c r="AT171" s="4"/>
      <c r="AU171" s="4"/>
      <c r="AV171" s="4"/>
    </row>
    <row r="172" spans="1:48" hidden="1">
      <c r="A172" s="4">
        <v>169</v>
      </c>
      <c r="B172" s="5">
        <v>44896</v>
      </c>
      <c r="C172" s="6">
        <v>44924</v>
      </c>
      <c r="D172" s="4" t="s">
        <v>284</v>
      </c>
      <c r="E172" s="4" t="s">
        <v>285</v>
      </c>
      <c r="F172" s="4" t="s">
        <v>364</v>
      </c>
      <c r="G172" s="4" t="s">
        <v>271</v>
      </c>
      <c r="H172" s="4" t="s">
        <v>272</v>
      </c>
      <c r="I172" s="4" t="s">
        <v>287</v>
      </c>
      <c r="J172" s="4" t="s">
        <v>57</v>
      </c>
      <c r="K172" s="4" t="s">
        <v>58</v>
      </c>
      <c r="L172" s="30" t="s">
        <v>49</v>
      </c>
      <c r="M172" s="7">
        <v>350000</v>
      </c>
      <c r="N172" s="4">
        <v>12566</v>
      </c>
      <c r="O172" s="4">
        <v>36</v>
      </c>
      <c r="P172" s="8">
        <v>0.17499999999999999</v>
      </c>
      <c r="Q172" s="4"/>
      <c r="R172" s="4"/>
      <c r="S172" s="4"/>
      <c r="T172" s="4"/>
      <c r="U172" s="4"/>
      <c r="V172" s="4"/>
      <c r="W172" s="9"/>
      <c r="X172" s="4"/>
      <c r="Y172" s="4"/>
      <c r="Z172" s="4"/>
      <c r="AA172" s="4"/>
      <c r="AB172" s="4"/>
      <c r="AC172" s="8">
        <v>4.2500000000000003E-2</v>
      </c>
      <c r="AD172" s="49">
        <f t="shared" si="40"/>
        <v>14875.000000000002</v>
      </c>
      <c r="AE172" s="10">
        <v>0.18</v>
      </c>
      <c r="AF172" s="49">
        <f t="shared" si="41"/>
        <v>12605.932203389833</v>
      </c>
      <c r="AG172" s="4"/>
      <c r="AH172" s="4"/>
      <c r="AI172" s="8">
        <v>2.5000000000000001E-2</v>
      </c>
      <c r="AJ172" s="49">
        <f t="shared" si="42"/>
        <v>8750</v>
      </c>
      <c r="AK172" s="10">
        <v>0.05</v>
      </c>
      <c r="AL172" s="49">
        <f t="shared" si="37"/>
        <v>437.5</v>
      </c>
      <c r="AM172" s="49"/>
      <c r="AN172" s="49"/>
      <c r="AO172" s="49">
        <f t="shared" si="38"/>
        <v>8312.5</v>
      </c>
      <c r="AP172" s="49"/>
      <c r="AQ172" s="49">
        <f t="shared" si="39"/>
        <v>8312.5</v>
      </c>
      <c r="AR172" s="49">
        <f t="shared" si="36"/>
        <v>3855.9322033898334</v>
      </c>
      <c r="AS172" s="4"/>
      <c r="AT172" s="4"/>
      <c r="AU172" s="4"/>
      <c r="AV172" s="4"/>
    </row>
    <row r="173" spans="1:48" hidden="1">
      <c r="A173" s="4">
        <v>170</v>
      </c>
      <c r="B173" s="5">
        <v>44896</v>
      </c>
      <c r="C173" s="6">
        <v>44924</v>
      </c>
      <c r="D173" s="4" t="s">
        <v>292</v>
      </c>
      <c r="E173" s="4" t="s">
        <v>293</v>
      </c>
      <c r="F173" s="4" t="s">
        <v>365</v>
      </c>
      <c r="G173" s="4" t="s">
        <v>271</v>
      </c>
      <c r="H173" s="4" t="s">
        <v>272</v>
      </c>
      <c r="I173" s="4" t="s">
        <v>287</v>
      </c>
      <c r="J173" s="4" t="s">
        <v>125</v>
      </c>
      <c r="K173" s="4" t="s">
        <v>274</v>
      </c>
      <c r="L173" s="30" t="s">
        <v>49</v>
      </c>
      <c r="M173" s="7">
        <v>780000</v>
      </c>
      <c r="N173" s="4">
        <v>17648</v>
      </c>
      <c r="O173" s="4">
        <v>60</v>
      </c>
      <c r="P173" s="8">
        <v>0.1275</v>
      </c>
      <c r="Q173" s="4"/>
      <c r="R173" s="4"/>
      <c r="S173" s="4"/>
      <c r="T173" s="4"/>
      <c r="U173" s="4"/>
      <c r="V173" s="4"/>
      <c r="W173" s="9">
        <v>771373</v>
      </c>
      <c r="X173" s="4"/>
      <c r="Y173" s="4"/>
      <c r="Z173" s="4"/>
      <c r="AA173" s="4"/>
      <c r="AB173" s="4"/>
      <c r="AC173" s="8">
        <v>4.2500000000000003E-2</v>
      </c>
      <c r="AD173" s="49">
        <f t="shared" si="40"/>
        <v>33150</v>
      </c>
      <c r="AE173" s="10">
        <v>0.09</v>
      </c>
      <c r="AF173" s="49">
        <f t="shared" si="41"/>
        <v>30412.844036697246</v>
      </c>
      <c r="AG173" s="4"/>
      <c r="AH173" s="4"/>
      <c r="AI173" s="10">
        <v>0.04</v>
      </c>
      <c r="AJ173" s="49">
        <f>M173*AI173</f>
        <v>31200</v>
      </c>
      <c r="AK173" s="10">
        <v>0.05</v>
      </c>
      <c r="AL173" s="49">
        <f t="shared" si="37"/>
        <v>1560</v>
      </c>
      <c r="AM173" s="49"/>
      <c r="AN173" s="49"/>
      <c r="AO173" s="49">
        <f t="shared" si="38"/>
        <v>29640</v>
      </c>
      <c r="AP173" s="49"/>
      <c r="AQ173" s="49">
        <f t="shared" si="39"/>
        <v>29640</v>
      </c>
      <c r="AR173" s="49">
        <f t="shared" si="36"/>
        <v>-787.15596330275366</v>
      </c>
      <c r="AS173" s="4"/>
      <c r="AT173" s="4"/>
      <c r="AU173" s="4"/>
      <c r="AV173" s="4"/>
    </row>
    <row r="174" spans="1:48" hidden="1">
      <c r="A174" s="12">
        <v>171</v>
      </c>
      <c r="B174" s="5">
        <v>44896</v>
      </c>
      <c r="C174" s="6">
        <v>44925</v>
      </c>
      <c r="D174" s="4" t="s">
        <v>275</v>
      </c>
      <c r="E174" s="4" t="s">
        <v>276</v>
      </c>
      <c r="F174" s="4" t="s">
        <v>366</v>
      </c>
      <c r="G174" s="4" t="s">
        <v>271</v>
      </c>
      <c r="H174" s="4" t="s">
        <v>272</v>
      </c>
      <c r="I174" s="4" t="s">
        <v>273</v>
      </c>
      <c r="J174" s="4" t="s">
        <v>68</v>
      </c>
      <c r="K174" s="4" t="s">
        <v>274</v>
      </c>
      <c r="L174" s="30" t="s">
        <v>49</v>
      </c>
      <c r="M174" s="7">
        <v>774770</v>
      </c>
      <c r="N174" s="4">
        <v>21862</v>
      </c>
      <c r="O174" s="4">
        <v>48</v>
      </c>
      <c r="P174" s="8">
        <v>0.15759999999999999</v>
      </c>
      <c r="Q174" s="4"/>
      <c r="R174" s="4"/>
      <c r="S174" s="4"/>
      <c r="T174" s="4"/>
      <c r="U174" s="4"/>
      <c r="V174" s="4"/>
      <c r="W174" s="9"/>
      <c r="X174" s="4"/>
      <c r="Y174" s="4"/>
      <c r="Z174" s="4"/>
      <c r="AA174" s="4"/>
      <c r="AB174" s="4"/>
      <c r="AC174" s="8">
        <v>4.4999999999999998E-2</v>
      </c>
      <c r="AD174" s="49">
        <f t="shared" si="40"/>
        <v>34864.65</v>
      </c>
      <c r="AE174" s="10">
        <v>0.09</v>
      </c>
      <c r="AF174" s="49">
        <f t="shared" si="41"/>
        <v>31985.917431192658</v>
      </c>
      <c r="AG174" s="4"/>
      <c r="AH174" s="4"/>
      <c r="AI174" s="8">
        <v>3.5000000000000003E-2</v>
      </c>
      <c r="AJ174" s="49">
        <f t="shared" si="42"/>
        <v>27116.950000000004</v>
      </c>
      <c r="AK174" s="10">
        <v>0.05</v>
      </c>
      <c r="AL174" s="49">
        <f t="shared" si="37"/>
        <v>1355.8475000000003</v>
      </c>
      <c r="AM174" s="49"/>
      <c r="AN174" s="49"/>
      <c r="AO174" s="49">
        <f t="shared" si="38"/>
        <v>25761.102500000005</v>
      </c>
      <c r="AP174" s="49"/>
      <c r="AQ174" s="49">
        <f t="shared" si="39"/>
        <v>25761.102500000005</v>
      </c>
      <c r="AR174" s="49">
        <f t="shared" si="36"/>
        <v>4868.9674311926537</v>
      </c>
      <c r="AS174" s="4"/>
      <c r="AT174" s="4"/>
      <c r="AU174" s="4" t="s">
        <v>111</v>
      </c>
      <c r="AV174" s="10">
        <v>0</v>
      </c>
    </row>
    <row r="175" spans="1:48" hidden="1">
      <c r="A175" s="4">
        <v>172</v>
      </c>
      <c r="B175" s="5">
        <v>44896</v>
      </c>
      <c r="C175" s="6">
        <v>44925</v>
      </c>
      <c r="D175" s="4" t="s">
        <v>307</v>
      </c>
      <c r="E175" s="4" t="s">
        <v>308</v>
      </c>
      <c r="F175" s="4" t="s">
        <v>367</v>
      </c>
      <c r="G175" s="4" t="s">
        <v>271</v>
      </c>
      <c r="H175" s="4" t="s">
        <v>272</v>
      </c>
      <c r="I175" s="4" t="s">
        <v>355</v>
      </c>
      <c r="J175" s="4" t="s">
        <v>57</v>
      </c>
      <c r="K175" s="4" t="s">
        <v>126</v>
      </c>
      <c r="L175" s="30" t="s">
        <v>49</v>
      </c>
      <c r="M175" s="7">
        <v>611000</v>
      </c>
      <c r="N175" s="4">
        <v>13591</v>
      </c>
      <c r="O175" s="4">
        <v>60</v>
      </c>
      <c r="P175" s="10">
        <v>0.12</v>
      </c>
      <c r="Q175" s="4"/>
      <c r="R175" s="4"/>
      <c r="S175" s="4"/>
      <c r="T175" s="4"/>
      <c r="U175" s="4"/>
      <c r="V175" s="4"/>
      <c r="W175" s="9"/>
      <c r="X175" s="4"/>
      <c r="Y175" s="4"/>
      <c r="Z175" s="4"/>
      <c r="AA175" s="4"/>
      <c r="AB175" s="4"/>
      <c r="AC175" s="10">
        <v>0.02</v>
      </c>
      <c r="AD175" s="49">
        <f t="shared" si="40"/>
        <v>12220</v>
      </c>
      <c r="AE175" s="10">
        <v>0.18</v>
      </c>
      <c r="AF175" s="49">
        <f t="shared" si="41"/>
        <v>10355.932203389832</v>
      </c>
      <c r="AG175" s="4"/>
      <c r="AH175" s="4"/>
      <c r="AI175" s="10">
        <v>0.01</v>
      </c>
      <c r="AJ175" s="49">
        <f t="shared" si="42"/>
        <v>6110</v>
      </c>
      <c r="AK175" s="10">
        <v>0.05</v>
      </c>
      <c r="AL175" s="49">
        <f t="shared" si="37"/>
        <v>305.5</v>
      </c>
      <c r="AM175" s="49"/>
      <c r="AN175" s="49"/>
      <c r="AO175" s="49">
        <f t="shared" si="38"/>
        <v>5804.5</v>
      </c>
      <c r="AP175" s="49"/>
      <c r="AQ175" s="49">
        <f t="shared" si="39"/>
        <v>5804.5</v>
      </c>
      <c r="AR175" s="49">
        <f t="shared" si="36"/>
        <v>4245.9322033898316</v>
      </c>
      <c r="AS175" s="4"/>
      <c r="AT175" s="4"/>
      <c r="AU175" s="4"/>
      <c r="AV175" s="4"/>
    </row>
    <row r="176" spans="1:48" hidden="1">
      <c r="A176" s="4">
        <v>173</v>
      </c>
      <c r="B176" s="5">
        <v>44896</v>
      </c>
      <c r="C176" s="6">
        <v>44925</v>
      </c>
      <c r="D176" s="4" t="s">
        <v>292</v>
      </c>
      <c r="E176" s="4" t="s">
        <v>293</v>
      </c>
      <c r="F176" s="4" t="s">
        <v>368</v>
      </c>
      <c r="G176" s="4" t="s">
        <v>271</v>
      </c>
      <c r="H176" s="4" t="s">
        <v>272</v>
      </c>
      <c r="I176" s="4" t="s">
        <v>287</v>
      </c>
      <c r="J176" s="4" t="s">
        <v>57</v>
      </c>
      <c r="K176" s="4" t="s">
        <v>107</v>
      </c>
      <c r="L176" s="30" t="s">
        <v>49</v>
      </c>
      <c r="M176" s="7">
        <v>250000</v>
      </c>
      <c r="N176" s="4">
        <v>9039</v>
      </c>
      <c r="O176" s="4">
        <v>36</v>
      </c>
      <c r="P176" s="8">
        <v>0.18010000000000001</v>
      </c>
      <c r="Q176" s="4"/>
      <c r="R176" s="4"/>
      <c r="S176" s="4"/>
      <c r="T176" s="4"/>
      <c r="U176" s="4"/>
      <c r="V176" s="4"/>
      <c r="W176" s="9"/>
      <c r="X176" s="4"/>
      <c r="Y176" s="4"/>
      <c r="Z176" s="4"/>
      <c r="AA176" s="4"/>
      <c r="AB176" s="4"/>
      <c r="AC176" s="8">
        <v>4.2500000000000003E-2</v>
      </c>
      <c r="AD176" s="49">
        <f t="shared" si="40"/>
        <v>10625</v>
      </c>
      <c r="AE176" s="10">
        <v>0.18</v>
      </c>
      <c r="AF176" s="49">
        <f t="shared" si="41"/>
        <v>9004.2372881355932</v>
      </c>
      <c r="AG176" s="4"/>
      <c r="AH176" s="4"/>
      <c r="AI176" s="8">
        <v>2.5000000000000001E-2</v>
      </c>
      <c r="AJ176" s="49">
        <f t="shared" si="42"/>
        <v>6250</v>
      </c>
      <c r="AK176" s="10">
        <v>0.05</v>
      </c>
      <c r="AL176" s="49">
        <f t="shared" si="37"/>
        <v>312.5</v>
      </c>
      <c r="AM176" s="49"/>
      <c r="AN176" s="49"/>
      <c r="AO176" s="49">
        <f t="shared" si="38"/>
        <v>5937.5</v>
      </c>
      <c r="AP176" s="49"/>
      <c r="AQ176" s="49">
        <f t="shared" si="39"/>
        <v>5937.5</v>
      </c>
      <c r="AR176" s="49">
        <f t="shared" si="36"/>
        <v>2754.2372881355932</v>
      </c>
      <c r="AS176" s="4"/>
      <c r="AT176" s="4"/>
      <c r="AU176" s="4"/>
      <c r="AV176" s="4"/>
    </row>
    <row r="177" spans="1:49" hidden="1">
      <c r="A177" s="12">
        <v>174</v>
      </c>
      <c r="B177" s="5">
        <v>44896</v>
      </c>
      <c r="C177" s="6">
        <v>44925</v>
      </c>
      <c r="D177" s="4" t="s">
        <v>278</v>
      </c>
      <c r="E177" s="4" t="s">
        <v>279</v>
      </c>
      <c r="F177" s="4" t="s">
        <v>369</v>
      </c>
      <c r="G177" s="4" t="s">
        <v>357</v>
      </c>
      <c r="H177" s="4" t="s">
        <v>272</v>
      </c>
      <c r="I177" s="4" t="s">
        <v>287</v>
      </c>
      <c r="J177" s="4" t="s">
        <v>125</v>
      </c>
      <c r="K177" s="4" t="s">
        <v>107</v>
      </c>
      <c r="L177" s="30" t="s">
        <v>49</v>
      </c>
      <c r="M177" s="7">
        <v>3007998</v>
      </c>
      <c r="N177" s="4">
        <v>67291</v>
      </c>
      <c r="O177" s="4">
        <v>60</v>
      </c>
      <c r="P177" s="8">
        <v>0.1225</v>
      </c>
      <c r="Q177" s="4"/>
      <c r="R177" s="4"/>
      <c r="S177" s="4"/>
      <c r="T177" s="4"/>
      <c r="U177" s="4"/>
      <c r="V177" s="4"/>
      <c r="W177" s="9">
        <v>2994000</v>
      </c>
      <c r="X177" s="4"/>
      <c r="Y177" s="4"/>
      <c r="Z177" s="4"/>
      <c r="AA177" s="4"/>
      <c r="AB177" s="4"/>
      <c r="AC177" s="8">
        <v>4.2500000000000003E-2</v>
      </c>
      <c r="AD177" s="49">
        <f t="shared" si="40"/>
        <v>127839.91500000001</v>
      </c>
      <c r="AE177" s="10">
        <v>0.09</v>
      </c>
      <c r="AF177" s="49">
        <f t="shared" si="41"/>
        <v>117284.3256880734</v>
      </c>
      <c r="AG177" s="4"/>
      <c r="AH177" s="4"/>
      <c r="AI177" s="8">
        <v>0.04</v>
      </c>
      <c r="AJ177" s="49">
        <f t="shared" si="42"/>
        <v>120319.92</v>
      </c>
      <c r="AK177" s="10">
        <v>0.05</v>
      </c>
      <c r="AL177" s="49">
        <f t="shared" si="37"/>
        <v>6015.9960000000001</v>
      </c>
      <c r="AM177" s="49">
        <f>AJ177*18%</f>
        <v>21657.585599999999</v>
      </c>
      <c r="AN177" s="49"/>
      <c r="AO177" s="49">
        <f t="shared" si="38"/>
        <v>135961.50959999999</v>
      </c>
      <c r="AP177" s="49"/>
      <c r="AQ177" s="49">
        <f t="shared" si="39"/>
        <v>135961.50959999999</v>
      </c>
      <c r="AR177" s="49">
        <f t="shared" si="36"/>
        <v>-3035.5943119266012</v>
      </c>
      <c r="AS177" s="4"/>
      <c r="AT177" s="4"/>
      <c r="AU177" s="4"/>
      <c r="AV177" s="4"/>
    </row>
    <row r="178" spans="1:49" hidden="1">
      <c r="A178" s="4">
        <v>175</v>
      </c>
      <c r="B178" s="5">
        <v>44896</v>
      </c>
      <c r="C178" s="6">
        <v>44925</v>
      </c>
      <c r="D178" s="4" t="s">
        <v>301</v>
      </c>
      <c r="E178" s="4" t="s">
        <v>302</v>
      </c>
      <c r="F178" s="4" t="s">
        <v>370</v>
      </c>
      <c r="G178" s="4" t="s">
        <v>271</v>
      </c>
      <c r="H178" s="4" t="s">
        <v>272</v>
      </c>
      <c r="I178" s="4" t="s">
        <v>287</v>
      </c>
      <c r="J178" s="4" t="s">
        <v>125</v>
      </c>
      <c r="K178" s="4" t="s">
        <v>76</v>
      </c>
      <c r="L178" s="30" t="s">
        <v>49</v>
      </c>
      <c r="M178" s="31">
        <v>129998</v>
      </c>
      <c r="N178" s="4">
        <v>3025</v>
      </c>
      <c r="O178" s="4">
        <v>60</v>
      </c>
      <c r="P178" s="10">
        <v>0.14000000000000001</v>
      </c>
      <c r="Q178" s="4"/>
      <c r="R178" s="4"/>
      <c r="S178" s="4"/>
      <c r="T178" s="4"/>
      <c r="U178" s="4"/>
      <c r="V178" s="4"/>
      <c r="W178" s="9">
        <v>116192</v>
      </c>
      <c r="X178" s="4"/>
      <c r="Y178" s="4"/>
      <c r="Z178" s="4"/>
      <c r="AA178" s="4"/>
      <c r="AB178" s="4"/>
      <c r="AC178" s="8">
        <v>4.2500000000000003E-2</v>
      </c>
      <c r="AD178" s="49">
        <f t="shared" ref="AD178:AD182" si="45">AC178*M178</f>
        <v>5524.915</v>
      </c>
      <c r="AE178" s="10">
        <v>0.09</v>
      </c>
      <c r="AF178" s="49">
        <f t="shared" ref="AF178:AF182" si="46">AD178/(1+AE178)</f>
        <v>5068.7293577981645</v>
      </c>
      <c r="AG178" s="4"/>
      <c r="AH178" s="4"/>
      <c r="AI178" s="8">
        <v>3.5000000000000003E-2</v>
      </c>
      <c r="AJ178" s="49">
        <f t="shared" si="42"/>
        <v>4549.93</v>
      </c>
      <c r="AK178" s="10">
        <v>0.05</v>
      </c>
      <c r="AL178" s="49">
        <f t="shared" si="37"/>
        <v>227.49650000000003</v>
      </c>
      <c r="AM178" s="49"/>
      <c r="AN178" s="49"/>
      <c r="AO178" s="49">
        <f t="shared" si="38"/>
        <v>4322.4335000000001</v>
      </c>
      <c r="AP178" s="49"/>
      <c r="AQ178" s="49">
        <f t="shared" si="39"/>
        <v>4322.4335000000001</v>
      </c>
      <c r="AR178" s="49">
        <f t="shared" si="36"/>
        <v>518.79935779816424</v>
      </c>
      <c r="AS178" s="4"/>
      <c r="AT178" s="4"/>
      <c r="AU178" s="4"/>
      <c r="AV178" s="4"/>
    </row>
    <row r="179" spans="1:49" hidden="1">
      <c r="A179" s="4">
        <v>176</v>
      </c>
      <c r="B179" s="5">
        <v>44896</v>
      </c>
      <c r="C179" s="6">
        <v>44926</v>
      </c>
      <c r="D179" s="4" t="s">
        <v>324</v>
      </c>
      <c r="E179" s="4" t="s">
        <v>325</v>
      </c>
      <c r="F179" s="4" t="s">
        <v>371</v>
      </c>
      <c r="G179" s="4" t="s">
        <v>271</v>
      </c>
      <c r="H179" s="4" t="s">
        <v>272</v>
      </c>
      <c r="I179" s="4" t="s">
        <v>355</v>
      </c>
      <c r="J179" s="4" t="s">
        <v>57</v>
      </c>
      <c r="K179" s="4" t="s">
        <v>58</v>
      </c>
      <c r="L179" s="30" t="s">
        <v>49</v>
      </c>
      <c r="M179" s="7">
        <v>200000</v>
      </c>
      <c r="N179" s="4">
        <v>7382</v>
      </c>
      <c r="O179" s="4">
        <v>36</v>
      </c>
      <c r="P179" s="8">
        <v>0.19500000000000001</v>
      </c>
      <c r="Q179" s="4"/>
      <c r="R179" s="4"/>
      <c r="S179" s="4"/>
      <c r="T179" s="4"/>
      <c r="U179" s="4"/>
      <c r="V179" s="4"/>
      <c r="W179" s="9"/>
      <c r="X179" s="4"/>
      <c r="Y179" s="4"/>
      <c r="Z179" s="4"/>
      <c r="AA179" s="4"/>
      <c r="AB179" s="4"/>
      <c r="AC179" s="8">
        <v>4.2500000000000003E-2</v>
      </c>
      <c r="AD179" s="49">
        <f t="shared" si="45"/>
        <v>8500</v>
      </c>
      <c r="AE179" s="10">
        <v>0.18</v>
      </c>
      <c r="AF179" s="49">
        <f t="shared" si="46"/>
        <v>7203.3898305084749</v>
      </c>
      <c r="AG179" s="4"/>
      <c r="AH179" s="4"/>
      <c r="AI179" s="8">
        <v>2.5000000000000001E-2</v>
      </c>
      <c r="AJ179" s="49">
        <f t="shared" ref="AJ179:AJ183" si="47">M179*AI179</f>
        <v>5000</v>
      </c>
      <c r="AK179" s="10">
        <v>0.05</v>
      </c>
      <c r="AL179" s="49">
        <f t="shared" si="37"/>
        <v>250</v>
      </c>
      <c r="AM179" s="49"/>
      <c r="AN179" s="49"/>
      <c r="AO179" s="49">
        <f t="shared" si="38"/>
        <v>4750</v>
      </c>
      <c r="AP179" s="49"/>
      <c r="AQ179" s="49">
        <f t="shared" si="39"/>
        <v>4750</v>
      </c>
      <c r="AR179" s="49">
        <f t="shared" si="36"/>
        <v>2203.3898305084749</v>
      </c>
      <c r="AS179" s="4"/>
      <c r="AT179" s="4"/>
      <c r="AU179" s="4"/>
      <c r="AV179" s="4"/>
    </row>
    <row r="180" spans="1:49" hidden="1">
      <c r="A180" s="12">
        <v>177</v>
      </c>
      <c r="B180" s="5">
        <v>44896</v>
      </c>
      <c r="C180" s="6">
        <v>44926</v>
      </c>
      <c r="D180" s="4" t="s">
        <v>307</v>
      </c>
      <c r="E180" s="4" t="s">
        <v>308</v>
      </c>
      <c r="F180" s="4" t="s">
        <v>372</v>
      </c>
      <c r="G180" s="4" t="s">
        <v>271</v>
      </c>
      <c r="H180" s="4" t="s">
        <v>272</v>
      </c>
      <c r="I180" s="4" t="s">
        <v>355</v>
      </c>
      <c r="J180" s="4" t="s">
        <v>57</v>
      </c>
      <c r="K180" s="4" t="s">
        <v>107</v>
      </c>
      <c r="L180" s="30" t="s">
        <v>49</v>
      </c>
      <c r="M180" s="7">
        <v>192000</v>
      </c>
      <c r="N180" s="4">
        <v>6753</v>
      </c>
      <c r="O180" s="4">
        <v>36</v>
      </c>
      <c r="P180" s="8">
        <v>0.16009999999999999</v>
      </c>
      <c r="Q180" s="4"/>
      <c r="R180" s="4"/>
      <c r="S180" s="4"/>
      <c r="T180" s="4"/>
      <c r="U180" s="4"/>
      <c r="V180" s="4"/>
      <c r="W180" s="9"/>
      <c r="X180" s="4"/>
      <c r="Y180" s="4"/>
      <c r="Z180" s="4"/>
      <c r="AA180" s="4"/>
      <c r="AB180" s="4"/>
      <c r="AC180" s="8">
        <v>4.2500000000000003E-2</v>
      </c>
      <c r="AD180" s="49">
        <f t="shared" si="45"/>
        <v>8160.0000000000009</v>
      </c>
      <c r="AE180" s="10">
        <v>0.18</v>
      </c>
      <c r="AF180" s="49">
        <f t="shared" si="46"/>
        <v>6915.2542372881371</v>
      </c>
      <c r="AG180" s="4"/>
      <c r="AH180" s="4"/>
      <c r="AI180" s="8">
        <v>2.5000000000000001E-2</v>
      </c>
      <c r="AJ180" s="49">
        <f t="shared" si="47"/>
        <v>4800</v>
      </c>
      <c r="AK180" s="10">
        <v>0.05</v>
      </c>
      <c r="AL180" s="49">
        <f t="shared" si="37"/>
        <v>240</v>
      </c>
      <c r="AM180" s="49"/>
      <c r="AN180" s="49"/>
      <c r="AO180" s="49">
        <f t="shared" si="38"/>
        <v>4560</v>
      </c>
      <c r="AP180" s="49"/>
      <c r="AQ180" s="49">
        <f t="shared" si="39"/>
        <v>4560</v>
      </c>
      <c r="AR180" s="49">
        <f t="shared" si="36"/>
        <v>2115.2542372881371</v>
      </c>
      <c r="AS180" s="4"/>
      <c r="AT180" s="4"/>
      <c r="AU180" s="4"/>
      <c r="AV180" s="4"/>
    </row>
    <row r="181" spans="1:49" s="37" customFormat="1" hidden="1">
      <c r="A181" s="4">
        <v>178</v>
      </c>
      <c r="B181" s="5">
        <v>44896</v>
      </c>
      <c r="C181" s="6">
        <v>44926</v>
      </c>
      <c r="D181" s="18" t="s">
        <v>335</v>
      </c>
      <c r="E181" s="4" t="s">
        <v>336</v>
      </c>
      <c r="F181" s="4" t="s">
        <v>373</v>
      </c>
      <c r="G181" s="4" t="s">
        <v>271</v>
      </c>
      <c r="H181" s="4" t="s">
        <v>272</v>
      </c>
      <c r="I181" s="4" t="s">
        <v>354</v>
      </c>
      <c r="J181" s="4" t="s">
        <v>57</v>
      </c>
      <c r="K181" s="4" t="s">
        <v>107</v>
      </c>
      <c r="L181" s="30" t="s">
        <v>49</v>
      </c>
      <c r="M181" s="7">
        <v>360000</v>
      </c>
      <c r="N181" s="4">
        <v>12658</v>
      </c>
      <c r="O181" s="4">
        <v>36</v>
      </c>
      <c r="P181" s="8">
        <v>0.16009999999999999</v>
      </c>
      <c r="Q181" s="4"/>
      <c r="R181" s="4"/>
      <c r="S181" s="4"/>
      <c r="T181" s="4"/>
      <c r="U181" s="4"/>
      <c r="V181" s="4"/>
      <c r="W181" s="89"/>
      <c r="X181" s="4"/>
      <c r="Y181" s="4"/>
      <c r="Z181" s="4"/>
      <c r="AA181" s="4"/>
      <c r="AB181" s="4"/>
      <c r="AC181" s="8">
        <v>4.2500000000000003E-2</v>
      </c>
      <c r="AD181" s="49">
        <f t="shared" si="45"/>
        <v>15300.000000000002</v>
      </c>
      <c r="AE181" s="10">
        <v>0.18</v>
      </c>
      <c r="AF181" s="49">
        <f t="shared" si="46"/>
        <v>12966.101694915256</v>
      </c>
      <c r="AG181" s="4"/>
      <c r="AH181" s="4"/>
      <c r="AI181" s="8">
        <v>2.5000000000000001E-2</v>
      </c>
      <c r="AJ181" s="49">
        <f t="shared" si="47"/>
        <v>9000</v>
      </c>
      <c r="AK181" s="10">
        <v>0.05</v>
      </c>
      <c r="AL181" s="49">
        <f t="shared" si="37"/>
        <v>450</v>
      </c>
      <c r="AM181" s="49"/>
      <c r="AN181" s="49"/>
      <c r="AO181" s="49">
        <f t="shared" si="38"/>
        <v>8550</v>
      </c>
      <c r="AP181" s="49"/>
      <c r="AQ181" s="49">
        <f t="shared" si="39"/>
        <v>8550</v>
      </c>
      <c r="AR181" s="49">
        <f t="shared" si="36"/>
        <v>3966.1016949152563</v>
      </c>
      <c r="AS181" s="4"/>
      <c r="AT181" s="4"/>
      <c r="AU181" s="4"/>
      <c r="AV181" s="4"/>
      <c r="AW181"/>
    </row>
    <row r="182" spans="1:49" hidden="1">
      <c r="A182" s="12">
        <v>180</v>
      </c>
      <c r="B182" s="5">
        <v>44896</v>
      </c>
      <c r="C182" s="6">
        <v>44926</v>
      </c>
      <c r="D182" s="4" t="s">
        <v>278</v>
      </c>
      <c r="E182" s="4" t="s">
        <v>279</v>
      </c>
      <c r="F182" s="4" t="s">
        <v>375</v>
      </c>
      <c r="G182" s="4" t="s">
        <v>271</v>
      </c>
      <c r="H182" s="4" t="s">
        <v>272</v>
      </c>
      <c r="I182" s="4" t="s">
        <v>287</v>
      </c>
      <c r="J182" s="4" t="s">
        <v>47</v>
      </c>
      <c r="K182" s="4" t="s">
        <v>126</v>
      </c>
      <c r="L182" s="30" t="s">
        <v>49</v>
      </c>
      <c r="M182" s="7">
        <v>1200000</v>
      </c>
      <c r="N182" s="4">
        <v>29710</v>
      </c>
      <c r="O182" s="4">
        <v>48</v>
      </c>
      <c r="P182" s="8">
        <v>8.7099999999999997E-2</v>
      </c>
      <c r="Q182" s="4"/>
      <c r="R182" s="4"/>
      <c r="S182" s="4"/>
      <c r="T182" s="4"/>
      <c r="U182" s="4"/>
      <c r="V182" s="4"/>
      <c r="W182" s="16">
        <v>1194691</v>
      </c>
      <c r="X182" s="4"/>
      <c r="Y182" s="4"/>
      <c r="Z182" s="4"/>
      <c r="AA182" s="4"/>
      <c r="AB182" s="4"/>
      <c r="AC182" s="8">
        <v>1.2500000000000001E-2</v>
      </c>
      <c r="AD182" s="49">
        <f t="shared" si="45"/>
        <v>15000</v>
      </c>
      <c r="AE182" s="51">
        <v>0.18</v>
      </c>
      <c r="AF182" s="49">
        <f t="shared" si="46"/>
        <v>12711.864406779661</v>
      </c>
      <c r="AG182" s="4"/>
      <c r="AH182" s="4"/>
      <c r="AI182" s="8">
        <v>5.0000000000000001E-3</v>
      </c>
      <c r="AJ182" s="49">
        <f t="shared" si="47"/>
        <v>6000</v>
      </c>
      <c r="AK182" s="10">
        <v>0.05</v>
      </c>
      <c r="AL182" s="49">
        <f t="shared" si="37"/>
        <v>300</v>
      </c>
      <c r="AM182" s="49">
        <f>AJ182*18%</f>
        <v>1080</v>
      </c>
      <c r="AN182" s="49"/>
      <c r="AO182" s="49">
        <f t="shared" si="38"/>
        <v>6780</v>
      </c>
      <c r="AP182" s="49"/>
      <c r="AQ182" s="49">
        <f t="shared" si="39"/>
        <v>6780</v>
      </c>
      <c r="AR182" s="49">
        <f t="shared" si="36"/>
        <v>6711.8644067796613</v>
      </c>
      <c r="AS182" s="4"/>
      <c r="AT182" s="4"/>
      <c r="AU182" s="4"/>
      <c r="AV182" s="4"/>
    </row>
    <row r="183" spans="1:49" hidden="1">
      <c r="A183" s="4">
        <v>181</v>
      </c>
      <c r="B183" s="22">
        <v>44896</v>
      </c>
      <c r="C183" s="6">
        <v>44897</v>
      </c>
      <c r="D183" s="4" t="s">
        <v>376</v>
      </c>
      <c r="E183" s="18" t="s">
        <v>377</v>
      </c>
      <c r="F183" s="40" t="s">
        <v>378</v>
      </c>
      <c r="G183" s="18" t="s">
        <v>384</v>
      </c>
      <c r="H183" s="18" t="s">
        <v>385</v>
      </c>
      <c r="I183" s="18" t="s">
        <v>386</v>
      </c>
      <c r="J183" s="18" t="s">
        <v>387</v>
      </c>
      <c r="K183" s="18" t="s">
        <v>58</v>
      </c>
      <c r="L183" s="30" t="s">
        <v>49</v>
      </c>
      <c r="M183" s="21">
        <v>417372</v>
      </c>
      <c r="N183" s="18">
        <v>10042</v>
      </c>
      <c r="O183" s="18">
        <v>60</v>
      </c>
      <c r="P183" s="19">
        <v>0.15509999999999999</v>
      </c>
      <c r="Q183" s="18">
        <v>2950</v>
      </c>
      <c r="R183" s="18">
        <v>1043</v>
      </c>
      <c r="S183" s="18">
        <v>885</v>
      </c>
      <c r="T183" s="18">
        <v>1180</v>
      </c>
      <c r="U183" s="18"/>
      <c r="V183" s="18"/>
      <c r="W183" s="23">
        <v>405518</v>
      </c>
      <c r="X183" s="18"/>
      <c r="Y183" s="18"/>
      <c r="Z183" s="18"/>
      <c r="AA183" s="18"/>
      <c r="AB183" s="18"/>
      <c r="AC183" s="8">
        <v>4.7500000000000001E-2</v>
      </c>
      <c r="AD183" s="49">
        <f t="shared" ref="AD183:AD195" si="48">AC183*M183</f>
        <v>19825.170000000002</v>
      </c>
      <c r="AE183" s="10">
        <v>0.09</v>
      </c>
      <c r="AF183" s="49">
        <f t="shared" ref="AF183:AF195" si="49">AD183/(1+AE183)</f>
        <v>18188.229357798165</v>
      </c>
      <c r="AG183" s="18"/>
      <c r="AH183" s="18"/>
      <c r="AI183" s="24">
        <v>3.5000000000000003E-2</v>
      </c>
      <c r="AJ183" s="80">
        <f t="shared" si="47"/>
        <v>14608.020000000002</v>
      </c>
      <c r="AK183" s="10">
        <v>0.05</v>
      </c>
      <c r="AL183" s="49">
        <f t="shared" si="37"/>
        <v>730.40100000000018</v>
      </c>
      <c r="AM183" s="49"/>
      <c r="AN183" s="49"/>
      <c r="AO183" s="49">
        <f>AJ183-AL183+AM183-AN183</f>
        <v>13877.619000000002</v>
      </c>
      <c r="AP183" s="49"/>
      <c r="AQ183" s="49">
        <f t="shared" si="39"/>
        <v>13877.619000000002</v>
      </c>
      <c r="AR183" s="49">
        <f t="shared" si="36"/>
        <v>3580.2093577981632</v>
      </c>
      <c r="AS183" s="18"/>
      <c r="AT183" s="18"/>
      <c r="AU183" s="18"/>
      <c r="AV183" s="18"/>
    </row>
    <row r="184" spans="1:49" hidden="1">
      <c r="A184" s="4">
        <v>182</v>
      </c>
      <c r="B184" s="22">
        <v>44896</v>
      </c>
      <c r="C184" s="6">
        <v>44897</v>
      </c>
      <c r="D184" s="4" t="s">
        <v>379</v>
      </c>
      <c r="E184" s="18" t="s">
        <v>446</v>
      </c>
      <c r="F184" s="18" t="s">
        <v>380</v>
      </c>
      <c r="G184" s="4" t="s">
        <v>388</v>
      </c>
      <c r="H184" s="18" t="s">
        <v>385</v>
      </c>
      <c r="I184" s="18" t="s">
        <v>389</v>
      </c>
      <c r="J184" s="18" t="s">
        <v>98</v>
      </c>
      <c r="K184" s="18" t="s">
        <v>58</v>
      </c>
      <c r="L184" s="30" t="s">
        <v>49</v>
      </c>
      <c r="M184" s="14">
        <v>181059</v>
      </c>
      <c r="N184" s="18">
        <v>6658</v>
      </c>
      <c r="O184" s="18">
        <v>34</v>
      </c>
      <c r="P184" s="19">
        <v>0.16</v>
      </c>
      <c r="Q184" s="18">
        <v>2112</v>
      </c>
      <c r="R184" s="18">
        <v>1053</v>
      </c>
      <c r="S184" s="18"/>
      <c r="T184" s="18">
        <v>2360</v>
      </c>
      <c r="U184" s="18"/>
      <c r="V184" s="18"/>
      <c r="W184" s="23">
        <v>166540</v>
      </c>
      <c r="X184" s="18"/>
      <c r="Y184" s="18"/>
      <c r="Z184" s="18"/>
      <c r="AA184" s="18"/>
      <c r="AB184" s="18"/>
      <c r="AC184" s="10">
        <v>0.04</v>
      </c>
      <c r="AD184" s="49">
        <f t="shared" si="48"/>
        <v>7242.3600000000006</v>
      </c>
      <c r="AE184" s="10">
        <v>0.18</v>
      </c>
      <c r="AF184" s="49">
        <f t="shared" si="49"/>
        <v>6137.5932203389839</v>
      </c>
      <c r="AG184" s="18"/>
      <c r="AH184" s="18"/>
      <c r="AI184" s="24">
        <v>0.03</v>
      </c>
      <c r="AJ184" s="80">
        <f t="shared" ref="AJ184:AJ247" si="50">M184*AI184</f>
        <v>5431.7699999999995</v>
      </c>
      <c r="AK184" s="10">
        <v>0.05</v>
      </c>
      <c r="AL184" s="49">
        <f t="shared" si="37"/>
        <v>271.58850000000001</v>
      </c>
      <c r="AM184" s="49"/>
      <c r="AN184" s="49"/>
      <c r="AO184" s="49">
        <f t="shared" si="38"/>
        <v>5160.1814999999997</v>
      </c>
      <c r="AP184" s="49"/>
      <c r="AQ184" s="49">
        <f t="shared" si="39"/>
        <v>5160.1814999999997</v>
      </c>
      <c r="AR184" s="80">
        <f t="shared" si="36"/>
        <v>705.82322033898436</v>
      </c>
      <c r="AS184" s="18"/>
      <c r="AT184" s="18"/>
      <c r="AU184" s="18"/>
      <c r="AV184" s="18"/>
    </row>
    <row r="185" spans="1:49" hidden="1">
      <c r="A185" s="12">
        <v>183</v>
      </c>
      <c r="B185" s="22">
        <v>44896</v>
      </c>
      <c r="C185" s="6">
        <v>44897</v>
      </c>
      <c r="D185" s="4" t="s">
        <v>381</v>
      </c>
      <c r="E185" s="18" t="s">
        <v>382</v>
      </c>
      <c r="F185" s="40" t="s">
        <v>383</v>
      </c>
      <c r="G185" s="18" t="s">
        <v>384</v>
      </c>
      <c r="H185" s="18" t="s">
        <v>385</v>
      </c>
      <c r="I185" s="18" t="s">
        <v>386</v>
      </c>
      <c r="J185" s="18" t="s">
        <v>387</v>
      </c>
      <c r="K185" s="18" t="s">
        <v>107</v>
      </c>
      <c r="L185" s="30" t="s">
        <v>49</v>
      </c>
      <c r="M185" s="21">
        <v>157550</v>
      </c>
      <c r="N185" s="18">
        <v>5579</v>
      </c>
      <c r="O185" s="18">
        <v>36</v>
      </c>
      <c r="P185" s="19">
        <v>0.1651</v>
      </c>
      <c r="Q185" s="18">
        <v>1860</v>
      </c>
      <c r="R185" s="18">
        <v>819</v>
      </c>
      <c r="S185" s="18"/>
      <c r="T185" s="18">
        <v>1180</v>
      </c>
      <c r="U185" s="18"/>
      <c r="V185" s="18"/>
      <c r="W185" s="23">
        <v>150257</v>
      </c>
      <c r="X185" s="18"/>
      <c r="Y185" s="18"/>
      <c r="Z185" s="18"/>
      <c r="AA185" s="18"/>
      <c r="AB185" s="18"/>
      <c r="AC185" s="8">
        <v>4.7500000000000001E-2</v>
      </c>
      <c r="AD185" s="49">
        <f t="shared" si="48"/>
        <v>7483.625</v>
      </c>
      <c r="AE185" s="10">
        <v>0.09</v>
      </c>
      <c r="AF185" s="49">
        <f t="shared" si="49"/>
        <v>6865.7110091743116</v>
      </c>
      <c r="AG185" s="18"/>
      <c r="AH185" s="18"/>
      <c r="AI185" s="24">
        <v>3.5000000000000003E-2</v>
      </c>
      <c r="AJ185" s="80">
        <f t="shared" si="50"/>
        <v>5514.2500000000009</v>
      </c>
      <c r="AK185" s="10">
        <v>0.05</v>
      </c>
      <c r="AL185" s="49">
        <f t="shared" si="37"/>
        <v>275.71250000000003</v>
      </c>
      <c r="AM185" s="49"/>
      <c r="AN185" s="49"/>
      <c r="AO185" s="49">
        <f t="shared" si="38"/>
        <v>5238.5375000000013</v>
      </c>
      <c r="AP185" s="49"/>
      <c r="AQ185" s="49">
        <f t="shared" si="39"/>
        <v>5238.5375000000013</v>
      </c>
      <c r="AR185" s="80">
        <f t="shared" si="36"/>
        <v>1351.4610091743107</v>
      </c>
      <c r="AS185" s="18"/>
      <c r="AT185" s="18"/>
      <c r="AU185" s="18"/>
      <c r="AV185" s="18"/>
    </row>
    <row r="186" spans="1:49" hidden="1">
      <c r="A186" s="4">
        <v>184</v>
      </c>
      <c r="B186" s="22">
        <v>44896</v>
      </c>
      <c r="C186" s="25">
        <v>44900</v>
      </c>
      <c r="D186" s="4" t="s">
        <v>381</v>
      </c>
      <c r="E186" s="18" t="s">
        <v>382</v>
      </c>
      <c r="F186" s="40" t="s">
        <v>390</v>
      </c>
      <c r="G186" s="18" t="s">
        <v>384</v>
      </c>
      <c r="H186" s="18" t="s">
        <v>385</v>
      </c>
      <c r="I186" s="18" t="s">
        <v>386</v>
      </c>
      <c r="J186" s="18" t="s">
        <v>387</v>
      </c>
      <c r="K186" s="18" t="s">
        <v>58</v>
      </c>
      <c r="L186" s="30" t="s">
        <v>49</v>
      </c>
      <c r="M186" s="21">
        <v>1246177</v>
      </c>
      <c r="N186" s="18">
        <v>29982</v>
      </c>
      <c r="O186" s="18">
        <v>60</v>
      </c>
      <c r="P186" s="19">
        <v>0.15509999999999999</v>
      </c>
      <c r="Q186" s="18">
        <v>11800</v>
      </c>
      <c r="R186" s="18">
        <v>3541</v>
      </c>
      <c r="S186" s="18">
        <v>1180</v>
      </c>
      <c r="T186" s="18">
        <v>1180</v>
      </c>
      <c r="U186" s="18"/>
      <c r="V186" s="18"/>
      <c r="W186" s="23">
        <v>1213201</v>
      </c>
      <c r="X186" s="18"/>
      <c r="Y186" s="18"/>
      <c r="Z186" s="18"/>
      <c r="AA186" s="18"/>
      <c r="AB186" s="18"/>
      <c r="AC186" s="8">
        <v>4.7500000000000001E-2</v>
      </c>
      <c r="AD186" s="49">
        <f t="shared" si="48"/>
        <v>59193.407500000001</v>
      </c>
      <c r="AE186" s="10">
        <v>0.09</v>
      </c>
      <c r="AF186" s="49">
        <f t="shared" si="49"/>
        <v>54305.878440366971</v>
      </c>
      <c r="AG186" s="18"/>
      <c r="AH186" s="18"/>
      <c r="AI186" s="24">
        <v>3.5000000000000003E-2</v>
      </c>
      <c r="AJ186" s="80">
        <f t="shared" si="50"/>
        <v>43616.195000000007</v>
      </c>
      <c r="AK186" s="10">
        <v>0.05</v>
      </c>
      <c r="AL186" s="49">
        <f t="shared" si="37"/>
        <v>2180.8097500000003</v>
      </c>
      <c r="AM186" s="49"/>
      <c r="AN186" s="49"/>
      <c r="AO186" s="49">
        <f t="shared" si="38"/>
        <v>41435.385250000007</v>
      </c>
      <c r="AP186" s="49"/>
      <c r="AQ186" s="49">
        <f t="shared" si="39"/>
        <v>41435.385250000007</v>
      </c>
      <c r="AR186" s="80">
        <f t="shared" si="36"/>
        <v>10689.683440366964</v>
      </c>
      <c r="AS186" s="18"/>
      <c r="AT186" s="18"/>
      <c r="AU186" s="18"/>
      <c r="AV186" s="18"/>
    </row>
    <row r="187" spans="1:49" hidden="1">
      <c r="A187" s="4">
        <v>185</v>
      </c>
      <c r="B187" s="22">
        <v>44896</v>
      </c>
      <c r="C187" s="25">
        <v>44900</v>
      </c>
      <c r="D187" s="4" t="s">
        <v>391</v>
      </c>
      <c r="E187" s="18" t="s">
        <v>392</v>
      </c>
      <c r="F187" s="18" t="s">
        <v>393</v>
      </c>
      <c r="G187" s="18" t="s">
        <v>384</v>
      </c>
      <c r="H187" s="18" t="s">
        <v>385</v>
      </c>
      <c r="I187" s="18" t="s">
        <v>395</v>
      </c>
      <c r="J187" s="18" t="s">
        <v>396</v>
      </c>
      <c r="K187" s="4" t="s">
        <v>76</v>
      </c>
      <c r="L187" s="30" t="s">
        <v>49</v>
      </c>
      <c r="M187" s="21">
        <v>827904</v>
      </c>
      <c r="N187" s="18">
        <v>25839</v>
      </c>
      <c r="O187" s="18">
        <v>44</v>
      </c>
      <c r="P187" s="19">
        <v>0.18</v>
      </c>
      <c r="Q187" s="18">
        <v>8280</v>
      </c>
      <c r="R187" s="18">
        <v>2370</v>
      </c>
      <c r="S187" s="18">
        <v>590</v>
      </c>
      <c r="T187" s="18">
        <v>950</v>
      </c>
      <c r="U187" s="18"/>
      <c r="V187" s="18"/>
      <c r="W187" s="23">
        <v>827904</v>
      </c>
      <c r="X187" s="18"/>
      <c r="Y187" s="18"/>
      <c r="Z187" s="18"/>
      <c r="AA187" s="18"/>
      <c r="AB187" s="18"/>
      <c r="AC187" s="19">
        <v>4.4999999999999998E-2</v>
      </c>
      <c r="AD187" s="49">
        <f t="shared" si="48"/>
        <v>37255.68</v>
      </c>
      <c r="AE187" s="10">
        <v>0</v>
      </c>
      <c r="AF187" s="49">
        <f t="shared" si="49"/>
        <v>37255.68</v>
      </c>
      <c r="AG187" s="18"/>
      <c r="AH187" s="18"/>
      <c r="AI187" s="24">
        <v>3.5000000000000003E-2</v>
      </c>
      <c r="AJ187" s="80">
        <f t="shared" si="50"/>
        <v>28976.640000000003</v>
      </c>
      <c r="AK187" s="10">
        <v>0.05</v>
      </c>
      <c r="AL187" s="49">
        <f t="shared" si="37"/>
        <v>1448.8320000000003</v>
      </c>
      <c r="AM187" s="49"/>
      <c r="AN187" s="49"/>
      <c r="AO187" s="49">
        <f t="shared" si="38"/>
        <v>27527.808000000005</v>
      </c>
      <c r="AP187" s="49"/>
      <c r="AQ187" s="49">
        <f t="shared" si="39"/>
        <v>27527.808000000005</v>
      </c>
      <c r="AR187" s="80">
        <f t="shared" si="36"/>
        <v>8279.0399999999972</v>
      </c>
      <c r="AS187" s="18"/>
      <c r="AT187" s="18"/>
      <c r="AU187" s="18"/>
      <c r="AV187" s="18"/>
    </row>
    <row r="188" spans="1:49" hidden="1">
      <c r="A188" s="12">
        <v>186</v>
      </c>
      <c r="B188" s="22">
        <v>44896</v>
      </c>
      <c r="C188" s="25">
        <v>44900</v>
      </c>
      <c r="D188" s="4" t="s">
        <v>376</v>
      </c>
      <c r="E188" s="18" t="s">
        <v>377</v>
      </c>
      <c r="F188" s="40" t="s">
        <v>394</v>
      </c>
      <c r="G188" s="18" t="s">
        <v>384</v>
      </c>
      <c r="H188" s="18" t="s">
        <v>385</v>
      </c>
      <c r="I188" s="18" t="s">
        <v>397</v>
      </c>
      <c r="J188" s="18" t="s">
        <v>387</v>
      </c>
      <c r="K188" s="18" t="s">
        <v>398</v>
      </c>
      <c r="L188" s="30" t="s">
        <v>49</v>
      </c>
      <c r="M188" s="21">
        <v>969592</v>
      </c>
      <c r="N188" s="18">
        <v>33854</v>
      </c>
      <c r="O188" s="18">
        <v>36</v>
      </c>
      <c r="P188" s="19">
        <v>0.15509999999999999</v>
      </c>
      <c r="Q188" s="18">
        <v>5900</v>
      </c>
      <c r="R188" s="18">
        <v>2848</v>
      </c>
      <c r="S188" s="18">
        <v>885</v>
      </c>
      <c r="T188" s="18">
        <v>1180</v>
      </c>
      <c r="U188" s="18"/>
      <c r="V188" s="18"/>
      <c r="W188" s="23">
        <v>916950</v>
      </c>
      <c r="X188" s="18"/>
      <c r="Y188" s="18"/>
      <c r="Z188" s="18"/>
      <c r="AA188" s="18"/>
      <c r="AB188" s="18"/>
      <c r="AC188" s="8">
        <v>4.7500000000000001E-2</v>
      </c>
      <c r="AD188" s="49">
        <f t="shared" si="48"/>
        <v>46055.62</v>
      </c>
      <c r="AE188" s="10">
        <v>0.09</v>
      </c>
      <c r="AF188" s="49">
        <f t="shared" si="49"/>
        <v>42252.862385321103</v>
      </c>
      <c r="AG188" s="18"/>
      <c r="AH188" s="18"/>
      <c r="AI188" s="24">
        <v>3.5000000000000003E-2</v>
      </c>
      <c r="AJ188" s="80">
        <f t="shared" si="50"/>
        <v>33935.72</v>
      </c>
      <c r="AK188" s="10">
        <v>0.05</v>
      </c>
      <c r="AL188" s="49">
        <f t="shared" si="37"/>
        <v>1696.7860000000001</v>
      </c>
      <c r="AM188" s="49"/>
      <c r="AN188" s="49"/>
      <c r="AO188" s="49">
        <f>AJ188-AL188+AM188-AN188</f>
        <v>32238.934000000001</v>
      </c>
      <c r="AP188" s="49"/>
      <c r="AQ188" s="49">
        <f t="shared" si="39"/>
        <v>32238.934000000001</v>
      </c>
      <c r="AR188" s="80">
        <f t="shared" si="36"/>
        <v>8317.1423853211018</v>
      </c>
      <c r="AS188" s="18"/>
      <c r="AT188" s="18"/>
      <c r="AU188" s="18"/>
      <c r="AV188" s="18"/>
    </row>
    <row r="189" spans="1:49" hidden="1">
      <c r="A189" s="4">
        <v>187</v>
      </c>
      <c r="B189" s="22">
        <v>44896</v>
      </c>
      <c r="C189" s="25">
        <v>44901</v>
      </c>
      <c r="D189" s="4" t="s">
        <v>399</v>
      </c>
      <c r="E189" s="4" t="s">
        <v>400</v>
      </c>
      <c r="F189" s="18" t="s">
        <v>401</v>
      </c>
      <c r="G189" s="4" t="s">
        <v>388</v>
      </c>
      <c r="H189" s="4" t="s">
        <v>385</v>
      </c>
      <c r="I189" s="18" t="s">
        <v>389</v>
      </c>
      <c r="J189" s="18" t="s">
        <v>125</v>
      </c>
      <c r="K189" s="18" t="s">
        <v>107</v>
      </c>
      <c r="L189" s="30" t="s">
        <v>49</v>
      </c>
      <c r="M189" s="21">
        <v>1057998</v>
      </c>
      <c r="N189" s="18">
        <v>24208</v>
      </c>
      <c r="O189" s="18">
        <v>60</v>
      </c>
      <c r="P189" s="19">
        <v>0.13250000000000001</v>
      </c>
      <c r="Q189" s="18">
        <v>4130</v>
      </c>
      <c r="R189" s="18">
        <v>3245</v>
      </c>
      <c r="S189" s="18">
        <v>2124</v>
      </c>
      <c r="T189" s="18"/>
      <c r="U189" s="18"/>
      <c r="V189" s="18"/>
      <c r="W189" s="23">
        <v>1040088</v>
      </c>
      <c r="X189" s="18"/>
      <c r="Y189" s="18"/>
      <c r="Z189" s="18"/>
      <c r="AA189" s="18"/>
      <c r="AB189" s="18"/>
      <c r="AC189" s="8">
        <v>4.2500000000000003E-2</v>
      </c>
      <c r="AD189" s="49">
        <f t="shared" si="48"/>
        <v>44964.915000000001</v>
      </c>
      <c r="AE189" s="10">
        <v>0.09</v>
      </c>
      <c r="AF189" s="49">
        <f t="shared" si="49"/>
        <v>41252.215596330272</v>
      </c>
      <c r="AG189" s="18"/>
      <c r="AH189" s="18"/>
      <c r="AI189" s="24">
        <v>3.5000000000000003E-2</v>
      </c>
      <c r="AJ189" s="49">
        <f>M189*AI189</f>
        <v>37029.93</v>
      </c>
      <c r="AK189" s="10">
        <v>0.05</v>
      </c>
      <c r="AL189" s="49">
        <f t="shared" si="37"/>
        <v>1851.4965000000002</v>
      </c>
      <c r="AM189" s="49"/>
      <c r="AN189" s="49"/>
      <c r="AO189" s="49">
        <f t="shared" si="38"/>
        <v>35178.433499999999</v>
      </c>
      <c r="AP189" s="49"/>
      <c r="AQ189" s="49">
        <f t="shared" si="39"/>
        <v>35178.433499999999</v>
      </c>
      <c r="AR189" s="80">
        <f t="shared" si="36"/>
        <v>4222.2855963302718</v>
      </c>
      <c r="AS189" s="18"/>
      <c r="AT189" s="18"/>
      <c r="AU189" s="18"/>
      <c r="AV189" s="18"/>
    </row>
    <row r="190" spans="1:49" hidden="1">
      <c r="A190" s="4">
        <v>188</v>
      </c>
      <c r="B190" s="22">
        <v>44896</v>
      </c>
      <c r="C190" s="25">
        <v>44901</v>
      </c>
      <c r="D190" s="4" t="s">
        <v>391</v>
      </c>
      <c r="E190" s="4" t="s">
        <v>392</v>
      </c>
      <c r="F190" s="18" t="s">
        <v>402</v>
      </c>
      <c r="G190" s="4" t="s">
        <v>384</v>
      </c>
      <c r="H190" s="4" t="s">
        <v>385</v>
      </c>
      <c r="I190" s="18" t="s">
        <v>395</v>
      </c>
      <c r="J190" s="18" t="s">
        <v>396</v>
      </c>
      <c r="K190" s="4" t="s">
        <v>76</v>
      </c>
      <c r="L190" s="30" t="s">
        <v>49</v>
      </c>
      <c r="M190" s="21">
        <v>2379876</v>
      </c>
      <c r="N190" s="18">
        <v>58839</v>
      </c>
      <c r="O190" s="18">
        <v>60</v>
      </c>
      <c r="P190" s="19">
        <v>0.1676</v>
      </c>
      <c r="Q190" s="18">
        <v>17850</v>
      </c>
      <c r="R190" s="18">
        <v>6250</v>
      </c>
      <c r="S190" s="18">
        <v>590</v>
      </c>
      <c r="T190" s="18">
        <v>950</v>
      </c>
      <c r="U190" s="18"/>
      <c r="V190" s="18"/>
      <c r="W190" s="23">
        <v>2379876</v>
      </c>
      <c r="X190" s="18"/>
      <c r="Y190" s="18"/>
      <c r="Z190" s="18"/>
      <c r="AA190" s="18"/>
      <c r="AB190" s="18"/>
      <c r="AC190" s="19">
        <v>4.4999999999999998E-2</v>
      </c>
      <c r="AD190" s="49">
        <f t="shared" si="48"/>
        <v>107094.42</v>
      </c>
      <c r="AE190" s="10">
        <v>0</v>
      </c>
      <c r="AF190" s="49">
        <f t="shared" si="49"/>
        <v>107094.42</v>
      </c>
      <c r="AG190" s="18"/>
      <c r="AH190" s="18"/>
      <c r="AI190" s="24">
        <v>3.7499999999999999E-2</v>
      </c>
      <c r="AJ190" s="80">
        <f t="shared" si="50"/>
        <v>89245.349999999991</v>
      </c>
      <c r="AK190" s="10">
        <v>0.05</v>
      </c>
      <c r="AL190" s="49">
        <f t="shared" si="37"/>
        <v>4462.2674999999999</v>
      </c>
      <c r="AM190" s="49"/>
      <c r="AN190" s="49"/>
      <c r="AO190" s="49">
        <f t="shared" si="38"/>
        <v>84783.08249999999</v>
      </c>
      <c r="AP190" s="49"/>
      <c r="AQ190" s="49">
        <f t="shared" si="39"/>
        <v>84783.08249999999</v>
      </c>
      <c r="AR190" s="80">
        <f t="shared" si="36"/>
        <v>17849.070000000007</v>
      </c>
      <c r="AS190" s="18"/>
      <c r="AT190" s="18"/>
      <c r="AU190" s="18"/>
      <c r="AV190" s="18"/>
    </row>
    <row r="191" spans="1:49" hidden="1">
      <c r="A191" s="12">
        <v>189</v>
      </c>
      <c r="B191" s="22">
        <v>44896</v>
      </c>
      <c r="C191" s="25">
        <v>44901</v>
      </c>
      <c r="D191" s="4" t="s">
        <v>376</v>
      </c>
      <c r="E191" s="4" t="s">
        <v>377</v>
      </c>
      <c r="F191" s="40" t="s">
        <v>403</v>
      </c>
      <c r="G191" s="4" t="s">
        <v>384</v>
      </c>
      <c r="H191" s="4" t="s">
        <v>385</v>
      </c>
      <c r="I191" s="18" t="s">
        <v>397</v>
      </c>
      <c r="J191" s="18" t="s">
        <v>387</v>
      </c>
      <c r="K191" s="18" t="s">
        <v>398</v>
      </c>
      <c r="L191" s="30" t="s">
        <v>49</v>
      </c>
      <c r="M191" s="21">
        <v>1143343</v>
      </c>
      <c r="N191" s="18">
        <v>27507</v>
      </c>
      <c r="O191" s="18">
        <v>60</v>
      </c>
      <c r="P191" s="19">
        <v>0.15509999999999999</v>
      </c>
      <c r="Q191" s="18">
        <v>5900</v>
      </c>
      <c r="R191" s="18">
        <v>3283</v>
      </c>
      <c r="S191" s="18">
        <v>1180</v>
      </c>
      <c r="T191" s="18"/>
      <c r="U191" s="18"/>
      <c r="V191" s="18">
        <v>21966</v>
      </c>
      <c r="W191" s="23">
        <v>1109835</v>
      </c>
      <c r="X191" s="18"/>
      <c r="Y191" s="18"/>
      <c r="Z191" s="18"/>
      <c r="AA191" s="18"/>
      <c r="AB191" s="18"/>
      <c r="AC191" s="8">
        <v>4.7500000000000001E-2</v>
      </c>
      <c r="AD191" s="49">
        <f t="shared" si="48"/>
        <v>54308.792500000003</v>
      </c>
      <c r="AE191" s="10">
        <v>0.09</v>
      </c>
      <c r="AF191" s="49">
        <f t="shared" si="49"/>
        <v>49824.58027522936</v>
      </c>
      <c r="AG191" s="18"/>
      <c r="AH191" s="18"/>
      <c r="AI191" s="24">
        <v>3.5000000000000003E-2</v>
      </c>
      <c r="AJ191" s="80">
        <f t="shared" si="50"/>
        <v>40017.005000000005</v>
      </c>
      <c r="AK191" s="10">
        <v>0.05</v>
      </c>
      <c r="AL191" s="49">
        <f t="shared" si="37"/>
        <v>2000.8502500000004</v>
      </c>
      <c r="AM191" s="49"/>
      <c r="AN191" s="49"/>
      <c r="AO191" s="49">
        <f>AJ191-AL191+AM191-AN191</f>
        <v>38016.154750000002</v>
      </c>
      <c r="AP191" s="49"/>
      <c r="AQ191" s="49">
        <f t="shared" si="39"/>
        <v>38016.154750000002</v>
      </c>
      <c r="AR191" s="80">
        <f t="shared" si="36"/>
        <v>9807.5752752293556</v>
      </c>
      <c r="AS191" s="18"/>
      <c r="AT191" s="18"/>
      <c r="AU191" s="18"/>
      <c r="AV191" s="18"/>
    </row>
    <row r="192" spans="1:49" hidden="1">
      <c r="A192" s="4">
        <v>190</v>
      </c>
      <c r="B192" s="5">
        <v>44866</v>
      </c>
      <c r="C192" s="6">
        <v>44890</v>
      </c>
      <c r="D192" s="4" t="s">
        <v>399</v>
      </c>
      <c r="E192" s="4" t="s">
        <v>400</v>
      </c>
      <c r="F192" s="4" t="s">
        <v>404</v>
      </c>
      <c r="G192" s="4" t="s">
        <v>388</v>
      </c>
      <c r="H192" s="4" t="s">
        <v>385</v>
      </c>
      <c r="I192" s="4" t="s">
        <v>389</v>
      </c>
      <c r="J192" s="4" t="s">
        <v>125</v>
      </c>
      <c r="K192" s="4" t="s">
        <v>58</v>
      </c>
      <c r="L192" s="30" t="s">
        <v>49</v>
      </c>
      <c r="M192" s="21">
        <v>515000</v>
      </c>
      <c r="N192" s="18">
        <v>21980</v>
      </c>
      <c r="O192" s="18">
        <v>27</v>
      </c>
      <c r="P192" s="19">
        <v>0.125</v>
      </c>
      <c r="Q192" s="18">
        <v>4130</v>
      </c>
      <c r="R192" s="18">
        <v>1888</v>
      </c>
      <c r="S192" s="18">
        <v>590</v>
      </c>
      <c r="T192" s="18">
        <v>1534</v>
      </c>
      <c r="U192" s="18"/>
      <c r="V192" s="18"/>
      <c r="W192" s="23">
        <v>490800</v>
      </c>
      <c r="X192" s="18"/>
      <c r="Y192" s="18"/>
      <c r="Z192" s="18"/>
      <c r="AA192" s="18"/>
      <c r="AB192" s="18"/>
      <c r="AC192" s="19">
        <v>3.7499999999999999E-2</v>
      </c>
      <c r="AD192" s="49">
        <f t="shared" si="48"/>
        <v>19312.5</v>
      </c>
      <c r="AE192" s="10">
        <v>0.09</v>
      </c>
      <c r="AF192" s="49">
        <f t="shared" si="49"/>
        <v>17717.889908256879</v>
      </c>
      <c r="AG192" s="18"/>
      <c r="AH192" s="18"/>
      <c r="AI192" s="24">
        <v>2.5000000000000001E-2</v>
      </c>
      <c r="AJ192" s="49">
        <f>M192*AI192</f>
        <v>12875</v>
      </c>
      <c r="AK192" s="10">
        <v>0.05</v>
      </c>
      <c r="AL192" s="49">
        <f t="shared" si="37"/>
        <v>643.75</v>
      </c>
      <c r="AM192" s="49"/>
      <c r="AN192" s="49"/>
      <c r="AO192" s="49">
        <f t="shared" si="38"/>
        <v>12231.25</v>
      </c>
      <c r="AP192" s="49"/>
      <c r="AQ192" s="49">
        <f t="shared" si="39"/>
        <v>12231.25</v>
      </c>
      <c r="AR192" s="80">
        <f t="shared" si="36"/>
        <v>4842.8899082568787</v>
      </c>
      <c r="AS192" s="18"/>
      <c r="AT192" s="18"/>
      <c r="AU192" s="18"/>
      <c r="AV192" s="18"/>
    </row>
    <row r="193" spans="1:48" hidden="1">
      <c r="A193" s="4">
        <v>191</v>
      </c>
      <c r="B193" s="22">
        <v>44896</v>
      </c>
      <c r="C193" s="25">
        <v>44902</v>
      </c>
      <c r="D193" s="4" t="s">
        <v>391</v>
      </c>
      <c r="E193" s="4" t="s">
        <v>392</v>
      </c>
      <c r="F193" s="18" t="s">
        <v>405</v>
      </c>
      <c r="G193" s="4" t="s">
        <v>384</v>
      </c>
      <c r="H193" s="4" t="s">
        <v>385</v>
      </c>
      <c r="I193" s="18" t="s">
        <v>395</v>
      </c>
      <c r="J193" s="18" t="s">
        <v>91</v>
      </c>
      <c r="K193" s="18" t="s">
        <v>58</v>
      </c>
      <c r="L193" s="30" t="s">
        <v>49</v>
      </c>
      <c r="M193" s="21">
        <v>267131</v>
      </c>
      <c r="N193" s="18">
        <v>7667</v>
      </c>
      <c r="O193" s="18">
        <v>44</v>
      </c>
      <c r="P193" s="19">
        <v>0.13009999999999999</v>
      </c>
      <c r="Q193" s="18">
        <v>4007</v>
      </c>
      <c r="R193" s="18">
        <v>1224</v>
      </c>
      <c r="S193" s="18">
        <v>600</v>
      </c>
      <c r="T193" s="18"/>
      <c r="U193" s="18"/>
      <c r="V193" s="18"/>
      <c r="W193" s="23">
        <v>255004</v>
      </c>
      <c r="X193" s="18"/>
      <c r="Y193" s="18"/>
      <c r="Z193" s="18"/>
      <c r="AA193" s="18"/>
      <c r="AB193" s="18"/>
      <c r="AC193" s="19">
        <v>2.5000000000000001E-2</v>
      </c>
      <c r="AD193" s="49">
        <f t="shared" si="48"/>
        <v>6678.2750000000005</v>
      </c>
      <c r="AE193" s="10">
        <v>0.18</v>
      </c>
      <c r="AF193" s="49">
        <f t="shared" si="49"/>
        <v>5659.5550847457635</v>
      </c>
      <c r="AG193" s="18"/>
      <c r="AH193" s="18"/>
      <c r="AI193" s="24">
        <v>0.02</v>
      </c>
      <c r="AJ193" s="80">
        <f t="shared" si="50"/>
        <v>5342.62</v>
      </c>
      <c r="AK193" s="10">
        <v>0.05</v>
      </c>
      <c r="AL193" s="49">
        <f t="shared" si="37"/>
        <v>267.13100000000003</v>
      </c>
      <c r="AM193" s="49"/>
      <c r="AN193" s="49"/>
      <c r="AO193" s="49">
        <f t="shared" si="38"/>
        <v>5075.4889999999996</v>
      </c>
      <c r="AP193" s="49"/>
      <c r="AQ193" s="49">
        <f t="shared" si="39"/>
        <v>5075.4889999999996</v>
      </c>
      <c r="AR193" s="80">
        <f t="shared" si="36"/>
        <v>316.93508474576356</v>
      </c>
      <c r="AS193" s="18"/>
      <c r="AT193" s="18"/>
      <c r="AU193" s="18"/>
      <c r="AV193" s="18"/>
    </row>
    <row r="194" spans="1:48" hidden="1">
      <c r="A194" s="12">
        <v>192</v>
      </c>
      <c r="B194" s="22">
        <v>44896</v>
      </c>
      <c r="C194" s="25">
        <v>44902</v>
      </c>
      <c r="D194" s="4" t="s">
        <v>406</v>
      </c>
      <c r="E194" s="4" t="s">
        <v>407</v>
      </c>
      <c r="F194" s="18" t="s">
        <v>408</v>
      </c>
      <c r="G194" s="4" t="s">
        <v>384</v>
      </c>
      <c r="H194" s="4" t="s">
        <v>385</v>
      </c>
      <c r="I194" s="18" t="s">
        <v>395</v>
      </c>
      <c r="J194" s="18" t="s">
        <v>125</v>
      </c>
      <c r="K194" s="4" t="s">
        <v>76</v>
      </c>
      <c r="L194" s="30" t="s">
        <v>49</v>
      </c>
      <c r="M194" s="21">
        <v>777998</v>
      </c>
      <c r="N194" s="18">
        <v>18305</v>
      </c>
      <c r="O194" s="18">
        <v>60</v>
      </c>
      <c r="P194" s="19">
        <v>0.14499999999999999</v>
      </c>
      <c r="Q194" s="18">
        <v>4130</v>
      </c>
      <c r="R194" s="18">
        <v>2545</v>
      </c>
      <c r="S194" s="18">
        <v>590</v>
      </c>
      <c r="T194" s="18">
        <v>767</v>
      </c>
      <c r="U194" s="18"/>
      <c r="V194" s="18"/>
      <c r="W194" s="23">
        <v>763148</v>
      </c>
      <c r="X194" s="18"/>
      <c r="Y194" s="18"/>
      <c r="Z194" s="18"/>
      <c r="AA194" s="18"/>
      <c r="AB194" s="18"/>
      <c r="AC194" s="8">
        <v>4.2500000000000003E-2</v>
      </c>
      <c r="AD194" s="49">
        <f t="shared" si="48"/>
        <v>33064.915000000001</v>
      </c>
      <c r="AE194" s="10">
        <v>0.09</v>
      </c>
      <c r="AF194" s="49">
        <f t="shared" si="49"/>
        <v>30334.784403669724</v>
      </c>
      <c r="AG194" s="18"/>
      <c r="AH194" s="18"/>
      <c r="AI194" s="24">
        <v>0.03</v>
      </c>
      <c r="AJ194" s="49">
        <f>M194*AI194</f>
        <v>23339.94</v>
      </c>
      <c r="AK194" s="10">
        <v>0.05</v>
      </c>
      <c r="AL194" s="49">
        <f t="shared" si="37"/>
        <v>1166.9970000000001</v>
      </c>
      <c r="AM194" s="49"/>
      <c r="AN194" s="49"/>
      <c r="AO194" s="49">
        <f t="shared" si="38"/>
        <v>22172.942999999999</v>
      </c>
      <c r="AP194" s="49"/>
      <c r="AQ194" s="49">
        <f t="shared" si="39"/>
        <v>22172.942999999999</v>
      </c>
      <c r="AR194" s="80">
        <f t="shared" si="36"/>
        <v>6994.8444036697256</v>
      </c>
      <c r="AS194" s="18"/>
      <c r="AT194" s="18"/>
      <c r="AU194" s="18"/>
      <c r="AV194" s="18"/>
    </row>
    <row r="195" spans="1:48" hidden="1">
      <c r="A195" s="4">
        <v>193</v>
      </c>
      <c r="B195" s="22">
        <v>44896</v>
      </c>
      <c r="C195" s="25">
        <v>44903</v>
      </c>
      <c r="D195" s="4" t="s">
        <v>391</v>
      </c>
      <c r="E195" s="4" t="s">
        <v>392</v>
      </c>
      <c r="F195" s="18" t="s">
        <v>409</v>
      </c>
      <c r="G195" s="4" t="s">
        <v>384</v>
      </c>
      <c r="H195" s="4" t="s">
        <v>385</v>
      </c>
      <c r="I195" s="18" t="s">
        <v>395</v>
      </c>
      <c r="J195" s="18" t="s">
        <v>91</v>
      </c>
      <c r="K195" s="18" t="s">
        <v>58</v>
      </c>
      <c r="L195" s="30" t="s">
        <v>49</v>
      </c>
      <c r="M195" s="21">
        <v>429795</v>
      </c>
      <c r="N195" s="18">
        <v>15051</v>
      </c>
      <c r="O195" s="18">
        <v>36</v>
      </c>
      <c r="P195" s="19">
        <v>0.15509999999999999</v>
      </c>
      <c r="Q195" s="18">
        <v>4354</v>
      </c>
      <c r="R195" s="18">
        <v>1708</v>
      </c>
      <c r="S195" s="18">
        <v>600</v>
      </c>
      <c r="T195" s="18"/>
      <c r="U195" s="18"/>
      <c r="V195" s="18"/>
      <c r="W195" s="23">
        <v>412838</v>
      </c>
      <c r="X195" s="18"/>
      <c r="Y195" s="18"/>
      <c r="Z195" s="18"/>
      <c r="AA195" s="18"/>
      <c r="AB195" s="18"/>
      <c r="AC195" s="8">
        <v>4.4999999999999998E-2</v>
      </c>
      <c r="AD195" s="49">
        <f t="shared" si="48"/>
        <v>19340.774999999998</v>
      </c>
      <c r="AE195" s="10">
        <v>0.18</v>
      </c>
      <c r="AF195" s="49">
        <f t="shared" si="49"/>
        <v>16390.487288135591</v>
      </c>
      <c r="AG195" s="18"/>
      <c r="AH195" s="18"/>
      <c r="AI195" s="24">
        <v>3.2500000000000001E-2</v>
      </c>
      <c r="AJ195" s="80">
        <f t="shared" si="50"/>
        <v>13968.3375</v>
      </c>
      <c r="AK195" s="10">
        <v>0.05</v>
      </c>
      <c r="AL195" s="49">
        <f t="shared" si="37"/>
        <v>698.416875</v>
      </c>
      <c r="AM195" s="49"/>
      <c r="AN195" s="49"/>
      <c r="AO195" s="49">
        <f t="shared" si="38"/>
        <v>13269.920624999999</v>
      </c>
      <c r="AP195" s="49"/>
      <c r="AQ195" s="49">
        <f t="shared" si="39"/>
        <v>13269.920624999999</v>
      </c>
      <c r="AR195" s="80">
        <f t="shared" ref="AR195:AR258" si="51">AF195-AJ195</f>
        <v>2422.1497881355917</v>
      </c>
      <c r="AS195" s="18"/>
      <c r="AT195" s="18"/>
      <c r="AU195" s="18"/>
      <c r="AV195" s="18"/>
    </row>
    <row r="196" spans="1:48" hidden="1">
      <c r="A196" s="4">
        <v>194</v>
      </c>
      <c r="B196" s="22">
        <v>44896</v>
      </c>
      <c r="C196" s="25">
        <v>44903</v>
      </c>
      <c r="D196" s="4" t="s">
        <v>410</v>
      </c>
      <c r="E196" s="4" t="s">
        <v>411</v>
      </c>
      <c r="F196" s="18" t="s">
        <v>412</v>
      </c>
      <c r="G196" s="4" t="s">
        <v>384</v>
      </c>
      <c r="H196" s="4" t="s">
        <v>385</v>
      </c>
      <c r="I196" s="18" t="s">
        <v>386</v>
      </c>
      <c r="J196" s="18" t="s">
        <v>68</v>
      </c>
      <c r="K196" s="18" t="s">
        <v>58</v>
      </c>
      <c r="L196" s="30" t="s">
        <v>49</v>
      </c>
      <c r="M196" s="21">
        <v>601373</v>
      </c>
      <c r="N196" s="18">
        <v>14005</v>
      </c>
      <c r="O196" s="18">
        <v>59</v>
      </c>
      <c r="P196" s="19">
        <v>0.1351</v>
      </c>
      <c r="Q196" s="18">
        <v>6000</v>
      </c>
      <c r="R196" s="18">
        <v>2110</v>
      </c>
      <c r="S196" s="18">
        <v>885</v>
      </c>
      <c r="T196" s="18"/>
      <c r="U196" s="18"/>
      <c r="V196" s="18">
        <v>15373</v>
      </c>
      <c r="W196" s="23">
        <v>576415</v>
      </c>
      <c r="X196" s="18"/>
      <c r="Y196" s="18"/>
      <c r="Z196" s="18"/>
      <c r="AA196" s="18"/>
      <c r="AB196" s="18"/>
      <c r="AC196" s="19">
        <v>4.4999999999999998E-2</v>
      </c>
      <c r="AD196" s="49">
        <f t="shared" ref="AD196:AD259" si="52">AC196*M196</f>
        <v>27061.785</v>
      </c>
      <c r="AE196" s="10">
        <v>0.09</v>
      </c>
      <c r="AF196" s="49">
        <f t="shared" ref="AF196:AF259" si="53">AD196/(1+AE196)</f>
        <v>24827.325688073393</v>
      </c>
      <c r="AG196" s="18"/>
      <c r="AH196" s="18"/>
      <c r="AI196" s="24">
        <v>3.2500000000000001E-2</v>
      </c>
      <c r="AJ196" s="80">
        <f t="shared" si="50"/>
        <v>19544.622500000001</v>
      </c>
      <c r="AK196" s="10">
        <v>0.05</v>
      </c>
      <c r="AL196" s="49">
        <f t="shared" ref="AL196:AL259" si="54">AJ196*5%</f>
        <v>977.23112500000013</v>
      </c>
      <c r="AM196" s="49"/>
      <c r="AN196" s="49"/>
      <c r="AO196" s="49">
        <f t="shared" ref="AO196:AO259" si="55">AJ196-AL196+AM196</f>
        <v>18567.391375000003</v>
      </c>
      <c r="AP196" s="49"/>
      <c r="AQ196" s="49">
        <f t="shared" ref="AQ196:AQ259" si="56">AO196-AP196</f>
        <v>18567.391375000003</v>
      </c>
      <c r="AR196" s="80">
        <f t="shared" si="51"/>
        <v>5282.7031880733921</v>
      </c>
      <c r="AS196" s="18"/>
      <c r="AT196" s="18"/>
      <c r="AU196" s="18"/>
      <c r="AV196" s="18"/>
    </row>
    <row r="197" spans="1:48" hidden="1">
      <c r="A197" s="12">
        <v>195</v>
      </c>
      <c r="B197" s="22">
        <v>44896</v>
      </c>
      <c r="C197" s="25">
        <v>44903</v>
      </c>
      <c r="D197" s="4" t="s">
        <v>391</v>
      </c>
      <c r="E197" s="4" t="s">
        <v>392</v>
      </c>
      <c r="F197" s="18" t="s">
        <v>413</v>
      </c>
      <c r="G197" s="4" t="s">
        <v>384</v>
      </c>
      <c r="H197" s="4" t="s">
        <v>385</v>
      </c>
      <c r="I197" s="18" t="s">
        <v>395</v>
      </c>
      <c r="J197" s="18" t="s">
        <v>396</v>
      </c>
      <c r="K197" s="18" t="s">
        <v>58</v>
      </c>
      <c r="L197" s="30" t="s">
        <v>49</v>
      </c>
      <c r="M197" s="21">
        <v>519143</v>
      </c>
      <c r="N197" s="18">
        <v>12341</v>
      </c>
      <c r="O197" s="18">
        <v>60</v>
      </c>
      <c r="P197" s="19">
        <v>0.1585</v>
      </c>
      <c r="Q197" s="18">
        <v>8220</v>
      </c>
      <c r="R197" s="18"/>
      <c r="S197" s="18"/>
      <c r="T197" s="18"/>
      <c r="U197" s="18"/>
      <c r="V197" s="18"/>
      <c r="W197" s="23">
        <v>473284</v>
      </c>
      <c r="X197" s="18"/>
      <c r="Y197" s="18"/>
      <c r="Z197" s="18"/>
      <c r="AA197" s="18"/>
      <c r="AB197" s="18"/>
      <c r="AC197" s="19">
        <v>4.4999999999999998E-2</v>
      </c>
      <c r="AD197" s="49">
        <f t="shared" si="52"/>
        <v>23361.434999999998</v>
      </c>
      <c r="AE197" s="10">
        <v>0</v>
      </c>
      <c r="AF197" s="49">
        <f t="shared" si="53"/>
        <v>23361.434999999998</v>
      </c>
      <c r="AG197" s="18"/>
      <c r="AH197" s="18"/>
      <c r="AI197" s="24">
        <v>0.04</v>
      </c>
      <c r="AJ197" s="80">
        <f t="shared" si="50"/>
        <v>20765.72</v>
      </c>
      <c r="AK197" s="10">
        <v>0.05</v>
      </c>
      <c r="AL197" s="49">
        <f t="shared" si="54"/>
        <v>1038.2860000000001</v>
      </c>
      <c r="AM197" s="49"/>
      <c r="AN197" s="49"/>
      <c r="AO197" s="49">
        <f t="shared" si="55"/>
        <v>19727.434000000001</v>
      </c>
      <c r="AP197" s="49"/>
      <c r="AQ197" s="49">
        <f t="shared" si="56"/>
        <v>19727.434000000001</v>
      </c>
      <c r="AR197" s="80">
        <f t="shared" si="51"/>
        <v>2595.7149999999965</v>
      </c>
      <c r="AS197" s="18"/>
      <c r="AT197" s="18"/>
      <c r="AU197" s="18"/>
      <c r="AV197" s="18"/>
    </row>
    <row r="198" spans="1:48" hidden="1">
      <c r="A198" s="4">
        <v>196</v>
      </c>
      <c r="B198" s="22">
        <v>44896</v>
      </c>
      <c r="C198" s="25">
        <v>44904</v>
      </c>
      <c r="D198" s="4" t="s">
        <v>399</v>
      </c>
      <c r="E198" s="4" t="s">
        <v>400</v>
      </c>
      <c r="F198" s="18" t="s">
        <v>414</v>
      </c>
      <c r="G198" s="4" t="s">
        <v>388</v>
      </c>
      <c r="H198" s="4" t="s">
        <v>385</v>
      </c>
      <c r="I198" s="18" t="s">
        <v>389</v>
      </c>
      <c r="J198" s="18" t="s">
        <v>125</v>
      </c>
      <c r="K198" s="18" t="s">
        <v>58</v>
      </c>
      <c r="L198" s="30" t="s">
        <v>49</v>
      </c>
      <c r="M198" s="21">
        <v>580998</v>
      </c>
      <c r="N198" s="18">
        <v>13368</v>
      </c>
      <c r="O198" s="18">
        <v>60</v>
      </c>
      <c r="P198" s="19">
        <v>0.13500000000000001</v>
      </c>
      <c r="Q198" s="18">
        <v>2360</v>
      </c>
      <c r="R198" s="18">
        <v>2052</v>
      </c>
      <c r="S198" s="18">
        <v>590</v>
      </c>
      <c r="T198" s="18">
        <v>767</v>
      </c>
      <c r="U198" s="18"/>
      <c r="V198" s="18">
        <v>7998</v>
      </c>
      <c r="W198" s="23">
        <v>17751</v>
      </c>
      <c r="X198" s="18"/>
      <c r="Y198" s="18"/>
      <c r="Z198" s="18"/>
      <c r="AA198" s="18"/>
      <c r="AB198" s="18"/>
      <c r="AC198" s="8">
        <v>4.2500000000000003E-2</v>
      </c>
      <c r="AD198" s="49">
        <f t="shared" si="52"/>
        <v>24692.415000000001</v>
      </c>
      <c r="AE198" s="10">
        <v>0.09</v>
      </c>
      <c r="AF198" s="49">
        <f t="shared" si="53"/>
        <v>22653.591743119265</v>
      </c>
      <c r="AG198" s="18"/>
      <c r="AH198" s="18"/>
      <c r="AI198" s="24">
        <v>3.5000000000000003E-2</v>
      </c>
      <c r="AJ198" s="49">
        <f>M198*AI198</f>
        <v>20334.93</v>
      </c>
      <c r="AK198" s="10">
        <v>0.05</v>
      </c>
      <c r="AL198" s="49">
        <f t="shared" si="54"/>
        <v>1016.7465000000001</v>
      </c>
      <c r="AM198" s="49"/>
      <c r="AN198" s="49"/>
      <c r="AO198" s="49">
        <f t="shared" si="55"/>
        <v>19318.183499999999</v>
      </c>
      <c r="AP198" s="49"/>
      <c r="AQ198" s="49">
        <f t="shared" si="56"/>
        <v>19318.183499999999</v>
      </c>
      <c r="AR198" s="80">
        <f t="shared" si="51"/>
        <v>2318.6617431192644</v>
      </c>
      <c r="AS198" s="18"/>
      <c r="AT198" s="18"/>
      <c r="AU198" s="18"/>
      <c r="AV198" s="18"/>
    </row>
    <row r="199" spans="1:48" hidden="1">
      <c r="A199" s="4">
        <v>197</v>
      </c>
      <c r="B199" s="22">
        <v>44896</v>
      </c>
      <c r="C199" s="25">
        <v>44905</v>
      </c>
      <c r="D199" s="4" t="s">
        <v>415</v>
      </c>
      <c r="E199" s="4" t="s">
        <v>416</v>
      </c>
      <c r="F199" s="18" t="s">
        <v>417</v>
      </c>
      <c r="G199" s="4" t="s">
        <v>384</v>
      </c>
      <c r="H199" s="4" t="s">
        <v>385</v>
      </c>
      <c r="I199" s="18" t="s">
        <v>386</v>
      </c>
      <c r="J199" s="18" t="s">
        <v>57</v>
      </c>
      <c r="K199" s="18" t="s">
        <v>107</v>
      </c>
      <c r="L199" s="30" t="s">
        <v>49</v>
      </c>
      <c r="M199" s="21">
        <v>652723</v>
      </c>
      <c r="N199" s="18">
        <v>18502</v>
      </c>
      <c r="O199" s="18">
        <v>48</v>
      </c>
      <c r="P199" s="19">
        <v>0.16009999999999999</v>
      </c>
      <c r="Q199" s="18">
        <v>8472</v>
      </c>
      <c r="R199" s="18">
        <v>2040</v>
      </c>
      <c r="S199" s="18"/>
      <c r="T199" s="18"/>
      <c r="U199" s="18"/>
      <c r="V199" s="18">
        <v>2723</v>
      </c>
      <c r="W199" s="23">
        <v>636895</v>
      </c>
      <c r="X199" s="18"/>
      <c r="Y199" s="18"/>
      <c r="Z199" s="18"/>
      <c r="AA199" s="18"/>
      <c r="AB199" s="18"/>
      <c r="AC199" s="8">
        <v>4.2500000000000003E-2</v>
      </c>
      <c r="AD199" s="49">
        <f t="shared" si="52"/>
        <v>27740.727500000001</v>
      </c>
      <c r="AE199" s="10">
        <v>0.18</v>
      </c>
      <c r="AF199" s="49">
        <f t="shared" si="53"/>
        <v>23509.091101694918</v>
      </c>
      <c r="AG199" s="18"/>
      <c r="AH199" s="18"/>
      <c r="AI199" s="24">
        <v>2.2499999999999999E-2</v>
      </c>
      <c r="AJ199" s="80">
        <f t="shared" si="50"/>
        <v>14686.2675</v>
      </c>
      <c r="AK199" s="10">
        <v>0.05</v>
      </c>
      <c r="AL199" s="49">
        <f t="shared" si="54"/>
        <v>734.31337500000006</v>
      </c>
      <c r="AM199" s="49"/>
      <c r="AN199" s="49"/>
      <c r="AO199" s="49">
        <f t="shared" si="55"/>
        <v>13951.954125</v>
      </c>
      <c r="AP199" s="49"/>
      <c r="AQ199" s="49">
        <f t="shared" si="56"/>
        <v>13951.954125</v>
      </c>
      <c r="AR199" s="80">
        <f t="shared" si="51"/>
        <v>8822.8236016949177</v>
      </c>
      <c r="AS199" s="18"/>
      <c r="AT199" s="18"/>
      <c r="AU199" s="18"/>
      <c r="AV199" s="18"/>
    </row>
    <row r="200" spans="1:48" hidden="1">
      <c r="A200" s="12">
        <v>198</v>
      </c>
      <c r="B200" s="22">
        <v>44896</v>
      </c>
      <c r="C200" s="25">
        <v>44905</v>
      </c>
      <c r="D200" s="4" t="s">
        <v>376</v>
      </c>
      <c r="E200" s="4" t="s">
        <v>377</v>
      </c>
      <c r="F200" s="18" t="s">
        <v>418</v>
      </c>
      <c r="G200" s="4" t="s">
        <v>384</v>
      </c>
      <c r="H200" s="4" t="s">
        <v>385</v>
      </c>
      <c r="I200" s="18" t="s">
        <v>397</v>
      </c>
      <c r="J200" s="18" t="s">
        <v>125</v>
      </c>
      <c r="K200" s="18" t="s">
        <v>398</v>
      </c>
      <c r="L200" s="30" t="s">
        <v>49</v>
      </c>
      <c r="M200" s="21">
        <v>1802000</v>
      </c>
      <c r="N200" s="18">
        <v>41010</v>
      </c>
      <c r="O200" s="18">
        <v>60</v>
      </c>
      <c r="P200" s="19">
        <v>0.13009999999999999</v>
      </c>
      <c r="Q200" s="18">
        <v>5900</v>
      </c>
      <c r="R200" s="18">
        <v>5125</v>
      </c>
      <c r="S200" s="18">
        <v>590</v>
      </c>
      <c r="T200" s="18">
        <v>767</v>
      </c>
      <c r="U200" s="18"/>
      <c r="V200" s="18"/>
      <c r="W200" s="23">
        <v>1789028</v>
      </c>
      <c r="X200" s="18"/>
      <c r="Y200" s="18"/>
      <c r="Z200" s="18"/>
      <c r="AA200" s="18"/>
      <c r="AB200" s="18"/>
      <c r="AC200" s="8">
        <v>4.2500000000000003E-2</v>
      </c>
      <c r="AD200" s="49">
        <f t="shared" si="52"/>
        <v>76585</v>
      </c>
      <c r="AE200" s="10">
        <v>0.09</v>
      </c>
      <c r="AF200" s="49">
        <f t="shared" si="53"/>
        <v>70261.46788990825</v>
      </c>
      <c r="AG200" s="18"/>
      <c r="AH200" s="18"/>
      <c r="AI200" s="24">
        <v>0.04</v>
      </c>
      <c r="AJ200" s="49">
        <f t="shared" si="50"/>
        <v>72080</v>
      </c>
      <c r="AK200" s="10">
        <v>0.05</v>
      </c>
      <c r="AL200" s="49">
        <f t="shared" si="54"/>
        <v>3604</v>
      </c>
      <c r="AM200" s="49"/>
      <c r="AN200" s="93">
        <v>0</v>
      </c>
      <c r="AO200" s="49">
        <f t="shared" ref="AO200:AO201" si="57">AJ200-AL200+AM200-AN200</f>
        <v>68476</v>
      </c>
      <c r="AP200" s="49">
        <v>50000</v>
      </c>
      <c r="AQ200" s="49">
        <f t="shared" si="56"/>
        <v>18476</v>
      </c>
      <c r="AR200" s="80">
        <f t="shared" si="51"/>
        <v>-1818.5321100917499</v>
      </c>
      <c r="AS200" s="18"/>
      <c r="AT200" s="18"/>
      <c r="AU200" s="18"/>
      <c r="AV200" s="18"/>
    </row>
    <row r="201" spans="1:48" hidden="1">
      <c r="A201" s="4">
        <v>199</v>
      </c>
      <c r="B201" s="5">
        <v>44866</v>
      </c>
      <c r="C201" s="6">
        <v>44893</v>
      </c>
      <c r="D201" s="4" t="s">
        <v>376</v>
      </c>
      <c r="E201" s="4" t="s">
        <v>377</v>
      </c>
      <c r="F201" s="4" t="s">
        <v>419</v>
      </c>
      <c r="G201" s="4" t="s">
        <v>384</v>
      </c>
      <c r="H201" s="4" t="s">
        <v>385</v>
      </c>
      <c r="I201" s="4" t="s">
        <v>397</v>
      </c>
      <c r="J201" s="4" t="s">
        <v>125</v>
      </c>
      <c r="K201" s="4" t="s">
        <v>398</v>
      </c>
      <c r="L201" s="30" t="s">
        <v>49</v>
      </c>
      <c r="M201" s="21">
        <v>857857</v>
      </c>
      <c r="N201" s="18">
        <v>20077</v>
      </c>
      <c r="O201" s="18">
        <v>60</v>
      </c>
      <c r="P201" s="19">
        <v>0.14249999999999999</v>
      </c>
      <c r="Q201" s="18">
        <v>4130</v>
      </c>
      <c r="R201" s="18">
        <v>2745</v>
      </c>
      <c r="S201" s="18">
        <v>590</v>
      </c>
      <c r="T201" s="18">
        <v>767</v>
      </c>
      <c r="U201" s="18"/>
      <c r="V201" s="18"/>
      <c r="W201" s="23">
        <v>841178</v>
      </c>
      <c r="X201" s="18"/>
      <c r="Y201" s="18"/>
      <c r="Z201" s="18"/>
      <c r="AA201" s="18"/>
      <c r="AB201" s="18"/>
      <c r="AC201" s="8">
        <v>4.2500000000000003E-2</v>
      </c>
      <c r="AD201" s="49">
        <f t="shared" si="52"/>
        <v>36458.922500000001</v>
      </c>
      <c r="AE201" s="10">
        <v>0.09</v>
      </c>
      <c r="AF201" s="49">
        <f t="shared" si="53"/>
        <v>33448.552752293574</v>
      </c>
      <c r="AG201" s="18"/>
      <c r="AH201" s="18"/>
      <c r="AI201" s="24">
        <v>0.04</v>
      </c>
      <c r="AJ201" s="49">
        <f t="shared" si="50"/>
        <v>34314.28</v>
      </c>
      <c r="AK201" s="10">
        <v>0.05</v>
      </c>
      <c r="AL201" s="49">
        <f t="shared" si="54"/>
        <v>1715.7139999999999</v>
      </c>
      <c r="AM201" s="49"/>
      <c r="AN201" s="49"/>
      <c r="AO201" s="49">
        <f t="shared" si="57"/>
        <v>32598.565999999999</v>
      </c>
      <c r="AP201" s="49"/>
      <c r="AQ201" s="49">
        <f t="shared" si="56"/>
        <v>32598.565999999999</v>
      </c>
      <c r="AR201" s="80">
        <f t="shared" si="51"/>
        <v>-865.72724770642526</v>
      </c>
      <c r="AS201" s="18"/>
      <c r="AT201" s="18"/>
      <c r="AU201" s="18"/>
      <c r="AV201" s="18"/>
    </row>
    <row r="202" spans="1:48" hidden="1">
      <c r="A202" s="4">
        <v>200</v>
      </c>
      <c r="B202" s="22">
        <v>44896</v>
      </c>
      <c r="C202" s="25">
        <v>44907</v>
      </c>
      <c r="D202" s="4" t="s">
        <v>399</v>
      </c>
      <c r="E202" s="4" t="s">
        <v>400</v>
      </c>
      <c r="F202" s="40" t="s">
        <v>420</v>
      </c>
      <c r="G202" s="4" t="s">
        <v>388</v>
      </c>
      <c r="H202" s="4" t="s">
        <v>385</v>
      </c>
      <c r="I202" s="18" t="s">
        <v>389</v>
      </c>
      <c r="J202" s="18" t="s">
        <v>387</v>
      </c>
      <c r="K202" s="18" t="s">
        <v>398</v>
      </c>
      <c r="L202" s="30" t="s">
        <v>49</v>
      </c>
      <c r="M202" s="21">
        <v>901038</v>
      </c>
      <c r="N202" s="18">
        <v>21679</v>
      </c>
      <c r="O202" s="18">
        <v>60</v>
      </c>
      <c r="P202" s="19">
        <v>0.15509999999999999</v>
      </c>
      <c r="Q202" s="18">
        <v>5900</v>
      </c>
      <c r="R202" s="18">
        <v>2678</v>
      </c>
      <c r="S202" s="18">
        <v>885</v>
      </c>
      <c r="T202" s="18">
        <v>1180</v>
      </c>
      <c r="U202" s="18"/>
      <c r="V202" s="18"/>
      <c r="W202" s="23">
        <v>873086</v>
      </c>
      <c r="X202" s="18"/>
      <c r="Y202" s="18"/>
      <c r="Z202" s="18"/>
      <c r="AA202" s="18"/>
      <c r="AB202" s="18"/>
      <c r="AC202" s="8">
        <v>4.7500000000000001E-2</v>
      </c>
      <c r="AD202" s="49">
        <f t="shared" si="52"/>
        <v>42799.305</v>
      </c>
      <c r="AE202" s="10">
        <v>0.09</v>
      </c>
      <c r="AF202" s="49">
        <f t="shared" si="53"/>
        <v>39265.417431192654</v>
      </c>
      <c r="AG202" s="18"/>
      <c r="AH202" s="18"/>
      <c r="AI202" s="24">
        <v>3.2500000000000001E-2</v>
      </c>
      <c r="AJ202" s="80">
        <f t="shared" si="50"/>
        <v>29283.735000000001</v>
      </c>
      <c r="AK202" s="10">
        <v>0.05</v>
      </c>
      <c r="AL202" s="49">
        <f t="shared" si="54"/>
        <v>1464.1867500000001</v>
      </c>
      <c r="AM202" s="49"/>
      <c r="AN202" s="49"/>
      <c r="AO202" s="49">
        <f t="shared" si="55"/>
        <v>27819.54825</v>
      </c>
      <c r="AP202" s="49"/>
      <c r="AQ202" s="49">
        <f t="shared" si="56"/>
        <v>27819.54825</v>
      </c>
      <c r="AR202" s="80">
        <f t="shared" si="51"/>
        <v>9981.6824311926539</v>
      </c>
      <c r="AS202" s="18"/>
      <c r="AT202" s="18"/>
      <c r="AU202" s="18"/>
      <c r="AV202" s="18"/>
    </row>
    <row r="203" spans="1:48" hidden="1">
      <c r="A203" s="12">
        <v>201</v>
      </c>
      <c r="B203" s="22">
        <v>44896</v>
      </c>
      <c r="C203" s="25">
        <v>44907</v>
      </c>
      <c r="D203" s="4" t="s">
        <v>381</v>
      </c>
      <c r="E203" s="18" t="s">
        <v>382</v>
      </c>
      <c r="F203" s="40" t="s">
        <v>421</v>
      </c>
      <c r="G203" s="4" t="s">
        <v>384</v>
      </c>
      <c r="H203" s="4" t="s">
        <v>385</v>
      </c>
      <c r="I203" s="18" t="s">
        <v>386</v>
      </c>
      <c r="J203" s="18" t="s">
        <v>387</v>
      </c>
      <c r="K203" s="18" t="s">
        <v>58</v>
      </c>
      <c r="L203" s="30" t="s">
        <v>49</v>
      </c>
      <c r="M203" s="21">
        <v>213630</v>
      </c>
      <c r="N203" s="18">
        <v>5140</v>
      </c>
      <c r="O203" s="18">
        <v>60</v>
      </c>
      <c r="P203" s="19">
        <v>0.15509999999999999</v>
      </c>
      <c r="Q203" s="18">
        <v>2360</v>
      </c>
      <c r="R203" s="18">
        <v>960</v>
      </c>
      <c r="S203" s="18">
        <v>885</v>
      </c>
      <c r="T203" s="18">
        <v>1180</v>
      </c>
      <c r="U203" s="18"/>
      <c r="V203" s="18"/>
      <c r="W203" s="23">
        <v>204617</v>
      </c>
      <c r="X203" s="18"/>
      <c r="Y203" s="18"/>
      <c r="Z203" s="18"/>
      <c r="AA203" s="18"/>
      <c r="AB203" s="18"/>
      <c r="AC203" s="8">
        <v>4.7500000000000001E-2</v>
      </c>
      <c r="AD203" s="49">
        <f t="shared" si="52"/>
        <v>10147.424999999999</v>
      </c>
      <c r="AE203" s="10">
        <v>0.09</v>
      </c>
      <c r="AF203" s="49">
        <f t="shared" si="53"/>
        <v>9309.5642201834853</v>
      </c>
      <c r="AG203" s="18"/>
      <c r="AH203" s="18"/>
      <c r="AI203" s="24">
        <v>3.5000000000000003E-2</v>
      </c>
      <c r="AJ203" s="80">
        <f t="shared" si="50"/>
        <v>7477.0500000000011</v>
      </c>
      <c r="AK203" s="10">
        <v>0.05</v>
      </c>
      <c r="AL203" s="49">
        <f t="shared" si="54"/>
        <v>373.85250000000008</v>
      </c>
      <c r="AM203" s="49"/>
      <c r="AN203" s="49"/>
      <c r="AO203" s="49">
        <f t="shared" si="55"/>
        <v>7103.1975000000011</v>
      </c>
      <c r="AP203" s="49"/>
      <c r="AQ203" s="49">
        <f t="shared" si="56"/>
        <v>7103.1975000000011</v>
      </c>
      <c r="AR203" s="80">
        <f t="shared" si="51"/>
        <v>1832.5142201834842</v>
      </c>
      <c r="AS203" s="18"/>
      <c r="AT203" s="18"/>
      <c r="AU203" s="18"/>
      <c r="AV203" s="18"/>
    </row>
    <row r="204" spans="1:48" s="59" customFormat="1" hidden="1">
      <c r="A204" s="12">
        <v>202</v>
      </c>
      <c r="B204" s="73">
        <v>44896</v>
      </c>
      <c r="C204" s="74">
        <v>44907</v>
      </c>
      <c r="D204" s="12" t="s">
        <v>415</v>
      </c>
      <c r="E204" s="75" t="s">
        <v>416</v>
      </c>
      <c r="F204" s="75" t="s">
        <v>422</v>
      </c>
      <c r="G204" s="4" t="s">
        <v>384</v>
      </c>
      <c r="H204" s="12" t="s">
        <v>385</v>
      </c>
      <c r="I204" s="75" t="s">
        <v>386</v>
      </c>
      <c r="J204" s="75" t="s">
        <v>396</v>
      </c>
      <c r="K204" s="75" t="s">
        <v>761</v>
      </c>
      <c r="L204" s="30" t="s">
        <v>49</v>
      </c>
      <c r="M204" s="76">
        <v>550989</v>
      </c>
      <c r="N204" s="18">
        <v>18586</v>
      </c>
      <c r="O204" s="75">
        <v>37</v>
      </c>
      <c r="P204" s="77">
        <v>0.14610000000000001</v>
      </c>
      <c r="Q204" s="75">
        <v>5510</v>
      </c>
      <c r="R204" s="75">
        <v>1677</v>
      </c>
      <c r="S204" s="75">
        <v>590</v>
      </c>
      <c r="T204" s="18">
        <v>950</v>
      </c>
      <c r="U204" s="18"/>
      <c r="V204" s="18"/>
      <c r="W204" s="23">
        <v>550989</v>
      </c>
      <c r="X204" s="18"/>
      <c r="Y204" s="18"/>
      <c r="Z204" s="18"/>
      <c r="AA204" s="18"/>
      <c r="AB204" s="18"/>
      <c r="AC204" s="72">
        <v>0.04</v>
      </c>
      <c r="AD204" s="70">
        <f t="shared" si="52"/>
        <v>22039.56</v>
      </c>
      <c r="AE204" s="60">
        <v>0</v>
      </c>
      <c r="AF204" s="70">
        <f t="shared" si="53"/>
        <v>22039.56</v>
      </c>
      <c r="AG204" s="75"/>
      <c r="AH204" s="75"/>
      <c r="AI204" s="78">
        <v>3.7499999999999999E-2</v>
      </c>
      <c r="AJ204" s="80">
        <f t="shared" si="50"/>
        <v>20662.087499999998</v>
      </c>
      <c r="AK204" s="10">
        <v>0.05</v>
      </c>
      <c r="AL204" s="49">
        <f t="shared" si="54"/>
        <v>1033.1043749999999</v>
      </c>
      <c r="AM204" s="49"/>
      <c r="AN204" s="49"/>
      <c r="AO204" s="49">
        <f t="shared" si="55"/>
        <v>19628.983124999999</v>
      </c>
      <c r="AP204" s="49"/>
      <c r="AQ204" s="49">
        <f t="shared" si="56"/>
        <v>19628.983124999999</v>
      </c>
      <c r="AR204" s="80">
        <f t="shared" si="51"/>
        <v>1377.4725000000035</v>
      </c>
      <c r="AS204" s="75"/>
      <c r="AT204" s="75"/>
      <c r="AU204" s="75"/>
      <c r="AV204" s="75"/>
    </row>
    <row r="205" spans="1:48" hidden="1">
      <c r="A205" s="4">
        <v>203</v>
      </c>
      <c r="B205" s="22">
        <v>44896</v>
      </c>
      <c r="C205" s="25">
        <v>44907</v>
      </c>
      <c r="D205" s="4" t="s">
        <v>423</v>
      </c>
      <c r="E205" s="18" t="s">
        <v>424</v>
      </c>
      <c r="F205" s="18" t="s">
        <v>425</v>
      </c>
      <c r="G205" s="4" t="s">
        <v>384</v>
      </c>
      <c r="H205" s="4" t="s">
        <v>385</v>
      </c>
      <c r="I205" s="18" t="s">
        <v>395</v>
      </c>
      <c r="J205" s="4" t="s">
        <v>87</v>
      </c>
      <c r="K205" s="18" t="s">
        <v>58</v>
      </c>
      <c r="L205" s="30" t="s">
        <v>49</v>
      </c>
      <c r="M205" s="21">
        <v>472470</v>
      </c>
      <c r="N205" s="18">
        <v>12210</v>
      </c>
      <c r="O205" s="18">
        <v>54</v>
      </c>
      <c r="P205" s="19">
        <v>0.155</v>
      </c>
      <c r="Q205" s="18">
        <v>6600</v>
      </c>
      <c r="R205" s="18"/>
      <c r="S205" s="18"/>
      <c r="T205" s="18"/>
      <c r="U205" s="18"/>
      <c r="V205" s="18"/>
      <c r="W205" s="16">
        <v>457400</v>
      </c>
      <c r="X205" s="18"/>
      <c r="Y205" s="18"/>
      <c r="Z205" s="18"/>
      <c r="AA205" s="18"/>
      <c r="AB205" s="18"/>
      <c r="AC205" s="50">
        <v>0.05</v>
      </c>
      <c r="AD205" s="49">
        <f t="shared" si="52"/>
        <v>23623.5</v>
      </c>
      <c r="AE205" s="10">
        <v>0.18</v>
      </c>
      <c r="AF205" s="49">
        <f t="shared" si="53"/>
        <v>20019.91525423729</v>
      </c>
      <c r="AG205" s="18"/>
      <c r="AH205" s="18"/>
      <c r="AI205" s="24">
        <v>0.03</v>
      </c>
      <c r="AJ205" s="80">
        <f t="shared" si="50"/>
        <v>14174.1</v>
      </c>
      <c r="AK205" s="10">
        <v>0.05</v>
      </c>
      <c r="AL205" s="49">
        <f t="shared" si="54"/>
        <v>708.70500000000004</v>
      </c>
      <c r="AM205" s="49"/>
      <c r="AN205" s="49"/>
      <c r="AO205" s="49">
        <f t="shared" si="55"/>
        <v>13465.395</v>
      </c>
      <c r="AP205" s="49"/>
      <c r="AQ205" s="49">
        <f t="shared" si="56"/>
        <v>13465.395</v>
      </c>
      <c r="AR205" s="80">
        <f t="shared" si="51"/>
        <v>5845.81525423729</v>
      </c>
      <c r="AS205" s="18"/>
      <c r="AT205" s="18"/>
      <c r="AU205" s="18"/>
      <c r="AV205" s="18"/>
    </row>
    <row r="206" spans="1:48" hidden="1">
      <c r="A206" s="12">
        <v>204</v>
      </c>
      <c r="B206" s="22">
        <v>44896</v>
      </c>
      <c r="C206" s="25">
        <v>44907</v>
      </c>
      <c r="D206" s="4" t="s">
        <v>415</v>
      </c>
      <c r="E206" s="18" t="s">
        <v>416</v>
      </c>
      <c r="F206" s="18" t="s">
        <v>426</v>
      </c>
      <c r="G206" s="4" t="s">
        <v>384</v>
      </c>
      <c r="H206" s="4" t="s">
        <v>385</v>
      </c>
      <c r="I206" s="18" t="s">
        <v>386</v>
      </c>
      <c r="J206" s="18" t="s">
        <v>125</v>
      </c>
      <c r="K206" s="18" t="s">
        <v>107</v>
      </c>
      <c r="L206" s="30" t="s">
        <v>49</v>
      </c>
      <c r="M206" s="21">
        <v>556496</v>
      </c>
      <c r="N206" s="18">
        <v>15071</v>
      </c>
      <c r="O206" s="18">
        <v>48</v>
      </c>
      <c r="P206" s="19">
        <v>0.1351</v>
      </c>
      <c r="Q206" s="18">
        <v>4130</v>
      </c>
      <c r="R206" s="18">
        <v>1991</v>
      </c>
      <c r="S206" s="18">
        <v>590</v>
      </c>
      <c r="T206" s="18">
        <v>767</v>
      </c>
      <c r="U206" s="18"/>
      <c r="V206" s="18"/>
      <c r="W206" s="23">
        <v>541932</v>
      </c>
      <c r="X206" s="18"/>
      <c r="Y206" s="18"/>
      <c r="Z206" s="18"/>
      <c r="AA206" s="18"/>
      <c r="AB206" s="18"/>
      <c r="AC206" s="8">
        <v>4.2500000000000003E-2</v>
      </c>
      <c r="AD206" s="49">
        <f t="shared" si="52"/>
        <v>23651.08</v>
      </c>
      <c r="AE206" s="10">
        <v>0.09</v>
      </c>
      <c r="AF206" s="49">
        <f t="shared" si="53"/>
        <v>21698.238532110092</v>
      </c>
      <c r="AG206" s="18"/>
      <c r="AH206" s="18"/>
      <c r="AI206" s="24">
        <v>3.7499999999999999E-2</v>
      </c>
      <c r="AJ206" s="49">
        <f>M206*AI206</f>
        <v>20868.599999999999</v>
      </c>
      <c r="AK206" s="10">
        <v>0.05</v>
      </c>
      <c r="AL206" s="49">
        <f t="shared" si="54"/>
        <v>1043.43</v>
      </c>
      <c r="AM206" s="49"/>
      <c r="AN206" s="49"/>
      <c r="AO206" s="49">
        <f t="shared" si="55"/>
        <v>19825.169999999998</v>
      </c>
      <c r="AP206" s="49"/>
      <c r="AQ206" s="49">
        <f t="shared" si="56"/>
        <v>19825.169999999998</v>
      </c>
      <c r="AR206" s="80">
        <f t="shared" si="51"/>
        <v>829.63853211009337</v>
      </c>
      <c r="AS206" s="18"/>
      <c r="AT206" s="18"/>
      <c r="AU206" s="18"/>
      <c r="AV206" s="18"/>
    </row>
    <row r="207" spans="1:48" hidden="1">
      <c r="A207" s="4">
        <v>205</v>
      </c>
      <c r="B207" s="22">
        <v>44896</v>
      </c>
      <c r="C207" s="25">
        <v>44908</v>
      </c>
      <c r="D207" s="4" t="s">
        <v>376</v>
      </c>
      <c r="E207" s="18" t="s">
        <v>377</v>
      </c>
      <c r="F207" s="18" t="s">
        <v>427</v>
      </c>
      <c r="G207" s="18" t="s">
        <v>384</v>
      </c>
      <c r="H207" s="18" t="s">
        <v>385</v>
      </c>
      <c r="I207" s="18" t="s">
        <v>397</v>
      </c>
      <c r="J207" s="18" t="s">
        <v>68</v>
      </c>
      <c r="K207" s="18" t="s">
        <v>398</v>
      </c>
      <c r="L207" s="30" t="s">
        <v>49</v>
      </c>
      <c r="M207" s="21">
        <v>1815344</v>
      </c>
      <c r="N207" s="18">
        <v>43665</v>
      </c>
      <c r="O207" s="18">
        <v>60</v>
      </c>
      <c r="P207" s="19">
        <v>0.155</v>
      </c>
      <c r="Q207" s="18">
        <v>12710</v>
      </c>
      <c r="R207" s="18">
        <v>5150</v>
      </c>
      <c r="S207" s="18">
        <v>1770</v>
      </c>
      <c r="T207" s="18"/>
      <c r="U207" s="18"/>
      <c r="V207" s="18"/>
      <c r="W207" s="23">
        <v>1749780</v>
      </c>
      <c r="X207" s="18"/>
      <c r="Y207" s="18"/>
      <c r="Z207" s="18"/>
      <c r="AA207" s="18"/>
      <c r="AB207" s="18"/>
      <c r="AC207" s="19">
        <v>4.4999999999999998E-2</v>
      </c>
      <c r="AD207" s="49">
        <f t="shared" si="52"/>
        <v>81690.48</v>
      </c>
      <c r="AE207" s="10">
        <v>0.09</v>
      </c>
      <c r="AF207" s="49">
        <f t="shared" si="53"/>
        <v>74945.394495412838</v>
      </c>
      <c r="AG207" s="18"/>
      <c r="AH207" s="18"/>
      <c r="AI207" s="24">
        <v>3.5000000000000003E-2</v>
      </c>
      <c r="AJ207" s="80">
        <f t="shared" si="50"/>
        <v>63537.040000000008</v>
      </c>
      <c r="AK207" s="10">
        <v>0.05</v>
      </c>
      <c r="AL207" s="49">
        <f t="shared" si="54"/>
        <v>3176.8520000000008</v>
      </c>
      <c r="AM207" s="49"/>
      <c r="AN207" s="93">
        <v>0</v>
      </c>
      <c r="AO207" s="49">
        <f>AJ207-AL207+AM207-AN207</f>
        <v>60360.188000000009</v>
      </c>
      <c r="AP207" s="49">
        <v>50000</v>
      </c>
      <c r="AQ207" s="49">
        <f t="shared" si="56"/>
        <v>10360.188000000009</v>
      </c>
      <c r="AR207" s="80">
        <f t="shared" si="51"/>
        <v>11408.35449541283</v>
      </c>
      <c r="AS207" s="18"/>
      <c r="AT207" s="18"/>
      <c r="AU207" s="18"/>
      <c r="AV207" s="18"/>
    </row>
    <row r="208" spans="1:48" hidden="1">
      <c r="A208" s="4">
        <v>206</v>
      </c>
      <c r="B208" s="5">
        <v>44866</v>
      </c>
      <c r="C208" s="6">
        <v>44894</v>
      </c>
      <c r="D208" s="4" t="s">
        <v>430</v>
      </c>
      <c r="E208" s="4" t="s">
        <v>428</v>
      </c>
      <c r="F208" s="4" t="s">
        <v>429</v>
      </c>
      <c r="G208" s="4" t="s">
        <v>384</v>
      </c>
      <c r="H208" s="4" t="s">
        <v>385</v>
      </c>
      <c r="I208" s="4" t="s">
        <v>386</v>
      </c>
      <c r="J208" s="4" t="s">
        <v>98</v>
      </c>
      <c r="K208" s="4" t="s">
        <v>58</v>
      </c>
      <c r="L208" s="30" t="s">
        <v>49</v>
      </c>
      <c r="M208" s="14">
        <v>528512</v>
      </c>
      <c r="N208" s="18">
        <v>13111</v>
      </c>
      <c r="O208" s="18">
        <v>56</v>
      </c>
      <c r="P208" s="19">
        <v>0.14749999999999999</v>
      </c>
      <c r="Q208" s="18">
        <v>6164</v>
      </c>
      <c r="R208" s="18">
        <v>2000</v>
      </c>
      <c r="S208" s="18"/>
      <c r="T208" s="18">
        <v>2360</v>
      </c>
      <c r="U208" s="18"/>
      <c r="V208" s="18">
        <v>9988</v>
      </c>
      <c r="W208" s="23">
        <v>508000</v>
      </c>
      <c r="X208" s="18"/>
      <c r="Y208" s="18"/>
      <c r="Z208" s="18"/>
      <c r="AA208" s="18"/>
      <c r="AB208" s="18"/>
      <c r="AC208" s="10">
        <v>0.04</v>
      </c>
      <c r="AD208" s="49">
        <f t="shared" si="52"/>
        <v>21140.48</v>
      </c>
      <c r="AE208" s="10">
        <v>0.18</v>
      </c>
      <c r="AF208" s="49">
        <f t="shared" si="53"/>
        <v>17915.661016949154</v>
      </c>
      <c r="AG208" s="18"/>
      <c r="AH208" s="18"/>
      <c r="AI208" s="24">
        <v>3.2500000000000001E-2</v>
      </c>
      <c r="AJ208" s="80">
        <f t="shared" si="50"/>
        <v>17176.64</v>
      </c>
      <c r="AK208" s="10">
        <v>0.05</v>
      </c>
      <c r="AL208" s="49">
        <f t="shared" si="54"/>
        <v>858.83199999999999</v>
      </c>
      <c r="AM208" s="49"/>
      <c r="AN208" s="49"/>
      <c r="AO208" s="49">
        <f t="shared" si="55"/>
        <v>16317.807999999999</v>
      </c>
      <c r="AP208" s="49"/>
      <c r="AQ208" s="49">
        <f t="shared" si="56"/>
        <v>16317.807999999999</v>
      </c>
      <c r="AR208" s="80">
        <f t="shared" si="51"/>
        <v>739.02101694915473</v>
      </c>
      <c r="AS208" s="18"/>
      <c r="AT208" s="18"/>
      <c r="AU208" s="18"/>
      <c r="AV208" s="18"/>
    </row>
    <row r="209" spans="1:48" hidden="1">
      <c r="A209" s="12">
        <v>207</v>
      </c>
      <c r="B209" s="22">
        <v>44896</v>
      </c>
      <c r="C209" s="25">
        <v>44909</v>
      </c>
      <c r="D209" s="4" t="s">
        <v>430</v>
      </c>
      <c r="E209" s="18" t="s">
        <v>428</v>
      </c>
      <c r="F209" s="18" t="s">
        <v>431</v>
      </c>
      <c r="G209" s="18" t="s">
        <v>384</v>
      </c>
      <c r="H209" s="18" t="s">
        <v>385</v>
      </c>
      <c r="I209" s="18" t="s">
        <v>386</v>
      </c>
      <c r="J209" s="18" t="s">
        <v>125</v>
      </c>
      <c r="K209" s="18" t="s">
        <v>398</v>
      </c>
      <c r="L209" s="30" t="s">
        <v>49</v>
      </c>
      <c r="M209" s="21">
        <v>823293</v>
      </c>
      <c r="N209" s="18">
        <v>23420</v>
      </c>
      <c r="O209" s="18">
        <v>45</v>
      </c>
      <c r="P209" s="19">
        <v>0.1351</v>
      </c>
      <c r="Q209" s="18">
        <v>4130</v>
      </c>
      <c r="R209" s="18">
        <v>2658</v>
      </c>
      <c r="S209" s="18">
        <v>590</v>
      </c>
      <c r="T209" s="18">
        <v>767</v>
      </c>
      <c r="U209" s="18"/>
      <c r="V209" s="18"/>
      <c r="W209" s="23">
        <v>343759</v>
      </c>
      <c r="X209" s="18"/>
      <c r="Y209" s="18"/>
      <c r="Z209" s="18"/>
      <c r="AA209" s="18"/>
      <c r="AB209" s="18"/>
      <c r="AC209" s="8">
        <v>4.2500000000000003E-2</v>
      </c>
      <c r="AD209" s="49">
        <f t="shared" si="52"/>
        <v>34989.952499999999</v>
      </c>
      <c r="AE209" s="10">
        <v>0.09</v>
      </c>
      <c r="AF209" s="49">
        <f t="shared" si="53"/>
        <v>32100.873853211007</v>
      </c>
      <c r="AG209" s="18"/>
      <c r="AH209" s="18"/>
      <c r="AI209" s="24">
        <v>0.04</v>
      </c>
      <c r="AJ209" s="49">
        <f>M209*AI209</f>
        <v>32931.72</v>
      </c>
      <c r="AK209" s="10">
        <v>0.05</v>
      </c>
      <c r="AL209" s="49">
        <f t="shared" si="54"/>
        <v>1646.5860000000002</v>
      </c>
      <c r="AM209" s="49"/>
      <c r="AN209" s="49"/>
      <c r="AO209" s="49">
        <f t="shared" si="55"/>
        <v>31285.134000000002</v>
      </c>
      <c r="AP209" s="49"/>
      <c r="AQ209" s="49">
        <f t="shared" si="56"/>
        <v>31285.134000000002</v>
      </c>
      <c r="AR209" s="80">
        <f t="shared" si="51"/>
        <v>-830.84614678899379</v>
      </c>
      <c r="AS209" s="18"/>
      <c r="AT209" s="18"/>
      <c r="AU209" s="18"/>
      <c r="AV209" s="18"/>
    </row>
    <row r="210" spans="1:48" hidden="1">
      <c r="A210" s="4">
        <v>208</v>
      </c>
      <c r="B210" s="22">
        <v>44896</v>
      </c>
      <c r="C210" s="25">
        <v>44909</v>
      </c>
      <c r="D210" s="4" t="s">
        <v>415</v>
      </c>
      <c r="E210" s="18" t="s">
        <v>416</v>
      </c>
      <c r="F210" s="18" t="s">
        <v>432</v>
      </c>
      <c r="G210" s="18" t="s">
        <v>384</v>
      </c>
      <c r="H210" s="18" t="s">
        <v>385</v>
      </c>
      <c r="I210" s="18" t="s">
        <v>386</v>
      </c>
      <c r="J210" s="18" t="s">
        <v>68</v>
      </c>
      <c r="K210" s="18" t="s">
        <v>58</v>
      </c>
      <c r="L210" s="30" t="s">
        <v>49</v>
      </c>
      <c r="M210" s="21">
        <v>1000858</v>
      </c>
      <c r="N210" s="18">
        <v>55817</v>
      </c>
      <c r="O210" s="18">
        <v>20</v>
      </c>
      <c r="P210" s="19">
        <v>0.12759999999999999</v>
      </c>
      <c r="Q210" s="18"/>
      <c r="R210" s="18"/>
      <c r="S210" s="18"/>
      <c r="T210" s="18"/>
      <c r="U210" s="18"/>
      <c r="V210" s="18"/>
      <c r="W210" s="23">
        <v>983405</v>
      </c>
      <c r="X210" s="18"/>
      <c r="Y210" s="18"/>
      <c r="Z210" s="18"/>
      <c r="AA210" s="18"/>
      <c r="AB210" s="18"/>
      <c r="AC210" s="8">
        <f>2.75%</f>
        <v>2.75E-2</v>
      </c>
      <c r="AD210" s="49">
        <f t="shared" si="52"/>
        <v>27523.595000000001</v>
      </c>
      <c r="AE210" s="10">
        <v>0.09</v>
      </c>
      <c r="AF210" s="49">
        <f t="shared" si="53"/>
        <v>25251.004587155963</v>
      </c>
      <c r="AG210" s="18"/>
      <c r="AH210" s="18"/>
      <c r="AI210" s="26">
        <v>0.02</v>
      </c>
      <c r="AJ210" s="80">
        <f t="shared" si="50"/>
        <v>20017.16</v>
      </c>
      <c r="AK210" s="10">
        <v>0.05</v>
      </c>
      <c r="AL210" s="49">
        <f t="shared" si="54"/>
        <v>1000.8580000000001</v>
      </c>
      <c r="AM210" s="49"/>
      <c r="AN210" s="49"/>
      <c r="AO210" s="49">
        <f t="shared" si="55"/>
        <v>19016.302</v>
      </c>
      <c r="AP210" s="49"/>
      <c r="AQ210" s="49">
        <f t="shared" si="56"/>
        <v>19016.302</v>
      </c>
      <c r="AR210" s="80">
        <f t="shared" si="51"/>
        <v>5233.8445871559634</v>
      </c>
      <c r="AS210" s="18"/>
      <c r="AT210" s="18"/>
      <c r="AU210" s="18"/>
      <c r="AV210" s="18"/>
    </row>
    <row r="211" spans="1:48" hidden="1">
      <c r="A211" s="4">
        <v>209</v>
      </c>
      <c r="B211" s="22">
        <v>44896</v>
      </c>
      <c r="C211" s="25">
        <v>44909</v>
      </c>
      <c r="D211" s="4" t="s">
        <v>391</v>
      </c>
      <c r="E211" s="18" t="s">
        <v>392</v>
      </c>
      <c r="F211" s="18" t="s">
        <v>433</v>
      </c>
      <c r="G211" s="18" t="s">
        <v>384</v>
      </c>
      <c r="H211" s="18" t="s">
        <v>385</v>
      </c>
      <c r="I211" s="18" t="s">
        <v>395</v>
      </c>
      <c r="J211" s="18" t="s">
        <v>68</v>
      </c>
      <c r="K211" s="4" t="s">
        <v>76</v>
      </c>
      <c r="L211" s="30" t="s">
        <v>49</v>
      </c>
      <c r="M211" s="21">
        <v>967228</v>
      </c>
      <c r="N211" s="18">
        <v>23398</v>
      </c>
      <c r="O211" s="18">
        <v>60</v>
      </c>
      <c r="P211" s="19">
        <v>0.15759999999999999</v>
      </c>
      <c r="Q211" s="18">
        <v>6800</v>
      </c>
      <c r="R211" s="18">
        <v>3100</v>
      </c>
      <c r="S211" s="18">
        <v>885</v>
      </c>
      <c r="T211" s="18"/>
      <c r="U211" s="18"/>
      <c r="V211" s="18">
        <v>13228</v>
      </c>
      <c r="W211" s="23">
        <v>942625</v>
      </c>
      <c r="X211" s="18"/>
      <c r="Y211" s="18"/>
      <c r="Z211" s="18"/>
      <c r="AA211" s="18"/>
      <c r="AB211" s="18"/>
      <c r="AC211" s="19">
        <v>4.4999999999999998E-2</v>
      </c>
      <c r="AD211" s="49">
        <f t="shared" si="52"/>
        <v>43525.259999999995</v>
      </c>
      <c r="AE211" s="10">
        <v>0.09</v>
      </c>
      <c r="AF211" s="49">
        <f t="shared" si="53"/>
        <v>39931.431192660544</v>
      </c>
      <c r="AG211" s="18"/>
      <c r="AH211" s="18"/>
      <c r="AI211" s="24">
        <v>3.5000000000000003E-2</v>
      </c>
      <c r="AJ211" s="80">
        <f t="shared" si="50"/>
        <v>33852.980000000003</v>
      </c>
      <c r="AK211" s="10">
        <v>0.05</v>
      </c>
      <c r="AL211" s="49">
        <f t="shared" si="54"/>
        <v>1692.6490000000003</v>
      </c>
      <c r="AM211" s="49"/>
      <c r="AN211" s="49"/>
      <c r="AO211" s="49">
        <f t="shared" si="55"/>
        <v>32160.331000000002</v>
      </c>
      <c r="AP211" s="49"/>
      <c r="AQ211" s="49">
        <f t="shared" si="56"/>
        <v>32160.331000000002</v>
      </c>
      <c r="AR211" s="80">
        <f t="shared" si="51"/>
        <v>6078.451192660541</v>
      </c>
      <c r="AS211" s="18"/>
      <c r="AT211" s="18"/>
      <c r="AU211" s="18"/>
      <c r="AV211" s="18"/>
    </row>
    <row r="212" spans="1:48" hidden="1">
      <c r="A212" s="12">
        <v>210</v>
      </c>
      <c r="B212" s="22">
        <v>44896</v>
      </c>
      <c r="C212" s="25">
        <v>44909</v>
      </c>
      <c r="D212" s="4" t="s">
        <v>376</v>
      </c>
      <c r="E212" s="18" t="s">
        <v>377</v>
      </c>
      <c r="F212" s="40" t="s">
        <v>434</v>
      </c>
      <c r="G212" s="18" t="s">
        <v>384</v>
      </c>
      <c r="H212" s="18" t="s">
        <v>385</v>
      </c>
      <c r="I212" s="18" t="s">
        <v>397</v>
      </c>
      <c r="J212" s="18" t="s">
        <v>387</v>
      </c>
      <c r="K212" s="18" t="s">
        <v>398</v>
      </c>
      <c r="L212" s="30" t="s">
        <v>49</v>
      </c>
      <c r="M212" s="21">
        <v>1196877</v>
      </c>
      <c r="N212" s="18">
        <v>28800</v>
      </c>
      <c r="O212" s="18">
        <v>60</v>
      </c>
      <c r="P212" s="19">
        <v>0.15509999999999999</v>
      </c>
      <c r="Q212" s="18">
        <v>7080</v>
      </c>
      <c r="R212" s="18">
        <v>3417</v>
      </c>
      <c r="S212" s="18">
        <v>1180</v>
      </c>
      <c r="T212" s="18">
        <v>1179</v>
      </c>
      <c r="U212" s="18"/>
      <c r="V212" s="18">
        <v>13544</v>
      </c>
      <c r="W212" s="23">
        <v>1170477</v>
      </c>
      <c r="X212" s="18"/>
      <c r="Y212" s="18"/>
      <c r="Z212" s="18"/>
      <c r="AA212" s="18"/>
      <c r="AB212" s="18"/>
      <c r="AC212" s="8">
        <v>4.7500000000000001E-2</v>
      </c>
      <c r="AD212" s="49">
        <f t="shared" si="52"/>
        <v>56851.657500000001</v>
      </c>
      <c r="AE212" s="10">
        <v>0.09</v>
      </c>
      <c r="AF212" s="49">
        <f t="shared" si="53"/>
        <v>52157.483944954125</v>
      </c>
      <c r="AG212" s="18"/>
      <c r="AH212" s="18"/>
      <c r="AI212" s="24">
        <v>3.5000000000000003E-2</v>
      </c>
      <c r="AJ212" s="80">
        <f t="shared" si="50"/>
        <v>41890.695000000007</v>
      </c>
      <c r="AK212" s="10">
        <v>0.05</v>
      </c>
      <c r="AL212" s="49">
        <f t="shared" si="54"/>
        <v>2094.5347500000003</v>
      </c>
      <c r="AM212" s="49"/>
      <c r="AN212" s="49"/>
      <c r="AO212" s="49">
        <f>AJ212-AL212+AM212-AN212</f>
        <v>39796.160250000008</v>
      </c>
      <c r="AP212" s="49"/>
      <c r="AQ212" s="49">
        <f t="shared" si="56"/>
        <v>39796.160250000008</v>
      </c>
      <c r="AR212" s="80">
        <f t="shared" si="51"/>
        <v>10266.788944954118</v>
      </c>
      <c r="AS212" s="18"/>
      <c r="AT212" s="18"/>
      <c r="AU212" s="18"/>
      <c r="AV212" s="18"/>
    </row>
    <row r="213" spans="1:48" s="37" customFormat="1" hidden="1">
      <c r="A213" s="32">
        <v>211</v>
      </c>
      <c r="B213" s="41">
        <v>44896</v>
      </c>
      <c r="C213" s="42">
        <v>44909</v>
      </c>
      <c r="D213" s="32" t="s">
        <v>399</v>
      </c>
      <c r="E213" s="43" t="s">
        <v>400</v>
      </c>
      <c r="F213" s="43" t="s">
        <v>435</v>
      </c>
      <c r="G213" s="18" t="s">
        <v>388</v>
      </c>
      <c r="H213" s="43" t="s">
        <v>385</v>
      </c>
      <c r="I213" s="43" t="s">
        <v>389</v>
      </c>
      <c r="J213" s="43" t="s">
        <v>396</v>
      </c>
      <c r="K213" s="43" t="s">
        <v>58</v>
      </c>
      <c r="L213" s="30" t="s">
        <v>49</v>
      </c>
      <c r="M213" s="44">
        <v>185324</v>
      </c>
      <c r="N213" s="18">
        <v>6479</v>
      </c>
      <c r="O213" s="43">
        <v>36</v>
      </c>
      <c r="P213" s="64">
        <v>0.15509999999999999</v>
      </c>
      <c r="Q213" s="43">
        <v>3440</v>
      </c>
      <c r="R213" s="43">
        <v>1000</v>
      </c>
      <c r="S213" s="43"/>
      <c r="T213" s="18"/>
      <c r="U213" s="18"/>
      <c r="V213" s="18"/>
      <c r="W213" s="23">
        <v>181884</v>
      </c>
      <c r="X213" s="18"/>
      <c r="Y213" s="18"/>
      <c r="Z213" s="18"/>
      <c r="AA213" s="18"/>
      <c r="AB213" s="18"/>
      <c r="AC213" s="45">
        <v>0.04</v>
      </c>
      <c r="AD213" s="49">
        <f t="shared" si="52"/>
        <v>7412.96</v>
      </c>
      <c r="AE213" s="10">
        <v>0</v>
      </c>
      <c r="AF213" s="49">
        <f t="shared" si="53"/>
        <v>7412.96</v>
      </c>
      <c r="AG213" s="43"/>
      <c r="AH213" s="43"/>
      <c r="AI213" s="65">
        <v>0.04</v>
      </c>
      <c r="AJ213" s="80">
        <f t="shared" si="50"/>
        <v>7412.96</v>
      </c>
      <c r="AK213" s="10">
        <v>0.05</v>
      </c>
      <c r="AL213" s="49">
        <f t="shared" si="54"/>
        <v>370.64800000000002</v>
      </c>
      <c r="AM213" s="49"/>
      <c r="AN213" s="49"/>
      <c r="AO213" s="49">
        <f t="shared" si="55"/>
        <v>7042.3119999999999</v>
      </c>
      <c r="AP213" s="49"/>
      <c r="AQ213" s="49">
        <f t="shared" si="56"/>
        <v>7042.3119999999999</v>
      </c>
      <c r="AR213" s="80">
        <f t="shared" si="51"/>
        <v>0</v>
      </c>
      <c r="AS213" s="43"/>
      <c r="AT213" s="43"/>
      <c r="AU213" s="43"/>
      <c r="AV213" s="43"/>
    </row>
    <row r="214" spans="1:48" hidden="1">
      <c r="A214" s="4">
        <v>212</v>
      </c>
      <c r="B214" s="22">
        <v>44896</v>
      </c>
      <c r="C214" s="25">
        <v>44910</v>
      </c>
      <c r="D214" s="4" t="s">
        <v>391</v>
      </c>
      <c r="E214" s="18" t="s">
        <v>392</v>
      </c>
      <c r="F214" s="18" t="s">
        <v>436</v>
      </c>
      <c r="G214" s="4" t="s">
        <v>384</v>
      </c>
      <c r="H214" s="18" t="s">
        <v>385</v>
      </c>
      <c r="I214" s="18" t="s">
        <v>395</v>
      </c>
      <c r="J214" s="18" t="s">
        <v>68</v>
      </c>
      <c r="K214" s="4" t="s">
        <v>76</v>
      </c>
      <c r="L214" s="30" t="s">
        <v>49</v>
      </c>
      <c r="M214" s="21">
        <v>1020532</v>
      </c>
      <c r="N214" s="18">
        <v>24687</v>
      </c>
      <c r="O214" s="18">
        <v>60</v>
      </c>
      <c r="P214" s="19">
        <v>0.15759999999999999</v>
      </c>
      <c r="Q214" s="18">
        <v>7200</v>
      </c>
      <c r="R214" s="18">
        <v>3200</v>
      </c>
      <c r="S214" s="18">
        <v>885</v>
      </c>
      <c r="T214" s="18"/>
      <c r="U214" s="18"/>
      <c r="V214" s="18">
        <v>7682</v>
      </c>
      <c r="W214" s="23">
        <v>988125</v>
      </c>
      <c r="X214" s="18"/>
      <c r="Y214" s="18"/>
      <c r="Z214" s="18"/>
      <c r="AA214" s="18"/>
      <c r="AB214" s="18"/>
      <c r="AC214" s="19">
        <v>4.4999999999999998E-2</v>
      </c>
      <c r="AD214" s="49">
        <f t="shared" si="52"/>
        <v>45923.939999999995</v>
      </c>
      <c r="AE214" s="10">
        <v>0.09</v>
      </c>
      <c r="AF214" s="49">
        <f t="shared" si="53"/>
        <v>42132.055045871552</v>
      </c>
      <c r="AG214" s="18"/>
      <c r="AH214" s="18"/>
      <c r="AI214" s="24">
        <v>3.5000000000000003E-2</v>
      </c>
      <c r="AJ214" s="80">
        <f t="shared" si="50"/>
        <v>35718.620000000003</v>
      </c>
      <c r="AK214" s="10">
        <v>0.05</v>
      </c>
      <c r="AL214" s="49">
        <f t="shared" si="54"/>
        <v>1785.9310000000003</v>
      </c>
      <c r="AM214" s="49"/>
      <c r="AN214" s="49"/>
      <c r="AO214" s="49">
        <f t="shared" si="55"/>
        <v>33932.689000000006</v>
      </c>
      <c r="AP214" s="49"/>
      <c r="AQ214" s="49">
        <f t="shared" si="56"/>
        <v>33932.689000000006</v>
      </c>
      <c r="AR214" s="80">
        <f t="shared" si="51"/>
        <v>6413.4350458715489</v>
      </c>
      <c r="AS214" s="18"/>
      <c r="AT214" s="18"/>
      <c r="AU214" s="18"/>
      <c r="AV214" s="18"/>
    </row>
    <row r="215" spans="1:48" hidden="1">
      <c r="A215" s="12">
        <v>213</v>
      </c>
      <c r="B215" s="22">
        <v>44896</v>
      </c>
      <c r="C215" s="25">
        <v>44910</v>
      </c>
      <c r="D215" s="4" t="s">
        <v>376</v>
      </c>
      <c r="E215" s="18" t="s">
        <v>377</v>
      </c>
      <c r="F215" s="40" t="s">
        <v>437</v>
      </c>
      <c r="G215" s="4" t="s">
        <v>384</v>
      </c>
      <c r="H215" s="18" t="s">
        <v>385</v>
      </c>
      <c r="I215" s="18" t="s">
        <v>397</v>
      </c>
      <c r="J215" s="18" t="s">
        <v>387</v>
      </c>
      <c r="K215" s="18" t="s">
        <v>58</v>
      </c>
      <c r="L215" s="30" t="s">
        <v>49</v>
      </c>
      <c r="M215" s="21">
        <v>1033300</v>
      </c>
      <c r="N215" s="18">
        <v>24860</v>
      </c>
      <c r="O215" s="18">
        <v>60</v>
      </c>
      <c r="P215" s="19">
        <v>0.15509999999999999</v>
      </c>
      <c r="Q215" s="18">
        <v>12447</v>
      </c>
      <c r="R215" s="18">
        <v>3008</v>
      </c>
      <c r="S215" s="18">
        <v>1180</v>
      </c>
      <c r="T215" s="18">
        <v>1179</v>
      </c>
      <c r="U215" s="18"/>
      <c r="V215" s="18"/>
      <c r="W215" s="23">
        <v>1007553</v>
      </c>
      <c r="X215" s="18"/>
      <c r="Y215" s="18"/>
      <c r="Z215" s="18"/>
      <c r="AA215" s="18"/>
      <c r="AB215" s="18"/>
      <c r="AC215" s="8">
        <v>4.7500000000000001E-2</v>
      </c>
      <c r="AD215" s="49">
        <f t="shared" si="52"/>
        <v>49081.75</v>
      </c>
      <c r="AE215" s="10">
        <v>0.09</v>
      </c>
      <c r="AF215" s="49">
        <f t="shared" si="53"/>
        <v>45029.128440366971</v>
      </c>
      <c r="AG215" s="18"/>
      <c r="AH215" s="18"/>
      <c r="AI215" s="24">
        <v>3.5000000000000003E-2</v>
      </c>
      <c r="AJ215" s="80">
        <f t="shared" si="50"/>
        <v>36165.5</v>
      </c>
      <c r="AK215" s="10">
        <v>0.05</v>
      </c>
      <c r="AL215" s="49">
        <f t="shared" si="54"/>
        <v>1808.2750000000001</v>
      </c>
      <c r="AM215" s="49"/>
      <c r="AN215" s="49"/>
      <c r="AO215" s="49">
        <f t="shared" ref="AO215:AO216" si="58">AJ215-AL215+AM215-AN215</f>
        <v>34357.224999999999</v>
      </c>
      <c r="AP215" s="49"/>
      <c r="AQ215" s="49">
        <f t="shared" si="56"/>
        <v>34357.224999999999</v>
      </c>
      <c r="AR215" s="80">
        <f t="shared" si="51"/>
        <v>8863.6284403669706</v>
      </c>
      <c r="AS215" s="18"/>
      <c r="AT215" s="18"/>
      <c r="AU215" s="18"/>
      <c r="AV215" s="18"/>
    </row>
    <row r="216" spans="1:48" hidden="1">
      <c r="A216" s="4">
        <v>214</v>
      </c>
      <c r="B216" s="22">
        <v>44896</v>
      </c>
      <c r="C216" s="25">
        <v>44910</v>
      </c>
      <c r="D216" s="4" t="s">
        <v>376</v>
      </c>
      <c r="E216" s="18" t="s">
        <v>377</v>
      </c>
      <c r="F216" s="40" t="s">
        <v>438</v>
      </c>
      <c r="G216" s="4" t="s">
        <v>384</v>
      </c>
      <c r="H216" s="18" t="s">
        <v>385</v>
      </c>
      <c r="I216" s="18" t="s">
        <v>397</v>
      </c>
      <c r="J216" s="18" t="s">
        <v>387</v>
      </c>
      <c r="K216" s="18" t="s">
        <v>398</v>
      </c>
      <c r="L216" s="30" t="s">
        <v>49</v>
      </c>
      <c r="M216" s="21">
        <v>467791</v>
      </c>
      <c r="N216" s="18">
        <v>11520</v>
      </c>
      <c r="O216" s="18">
        <v>60</v>
      </c>
      <c r="P216" s="19">
        <v>0.1651</v>
      </c>
      <c r="Q216" s="18">
        <v>9178</v>
      </c>
      <c r="R216" s="18">
        <v>1594</v>
      </c>
      <c r="S216" s="18">
        <v>885</v>
      </c>
      <c r="T216" s="18">
        <v>1179</v>
      </c>
      <c r="U216" s="18"/>
      <c r="V216" s="18"/>
      <c r="W216" s="23">
        <v>453319</v>
      </c>
      <c r="X216" s="18"/>
      <c r="Y216" s="18"/>
      <c r="Z216" s="18"/>
      <c r="AA216" s="18"/>
      <c r="AB216" s="18"/>
      <c r="AC216" s="8">
        <v>4.7500000000000001E-2</v>
      </c>
      <c r="AD216" s="49">
        <f t="shared" si="52"/>
        <v>22220.072500000002</v>
      </c>
      <c r="AE216" s="10">
        <v>0.09</v>
      </c>
      <c r="AF216" s="49">
        <f t="shared" si="53"/>
        <v>20385.387614678901</v>
      </c>
      <c r="AG216" s="18"/>
      <c r="AH216" s="18"/>
      <c r="AI216" s="24">
        <v>3.5000000000000003E-2</v>
      </c>
      <c r="AJ216" s="80">
        <f t="shared" si="50"/>
        <v>16372.685000000001</v>
      </c>
      <c r="AK216" s="10">
        <v>0.05</v>
      </c>
      <c r="AL216" s="49">
        <f t="shared" si="54"/>
        <v>818.63425000000007</v>
      </c>
      <c r="AM216" s="49"/>
      <c r="AN216" s="49"/>
      <c r="AO216" s="49">
        <f t="shared" si="58"/>
        <v>15554.050750000002</v>
      </c>
      <c r="AP216" s="49"/>
      <c r="AQ216" s="49">
        <f t="shared" si="56"/>
        <v>15554.050750000002</v>
      </c>
      <c r="AR216" s="80">
        <f t="shared" si="51"/>
        <v>4012.7026146788994</v>
      </c>
      <c r="AS216" s="18"/>
      <c r="AT216" s="18"/>
      <c r="AU216" s="18"/>
      <c r="AV216" s="18"/>
    </row>
    <row r="217" spans="1:48" s="59" customFormat="1" hidden="1">
      <c r="A217" s="12">
        <v>215</v>
      </c>
      <c r="B217" s="73">
        <v>44896</v>
      </c>
      <c r="C217" s="74">
        <v>44910</v>
      </c>
      <c r="D217" s="12" t="s">
        <v>415</v>
      </c>
      <c r="E217" s="75" t="s">
        <v>416</v>
      </c>
      <c r="F217" s="75" t="s">
        <v>439</v>
      </c>
      <c r="G217" s="32" t="s">
        <v>384</v>
      </c>
      <c r="H217" s="75" t="s">
        <v>385</v>
      </c>
      <c r="I217" s="75" t="s">
        <v>386</v>
      </c>
      <c r="J217" s="75" t="s">
        <v>387</v>
      </c>
      <c r="K217" s="75" t="s">
        <v>58</v>
      </c>
      <c r="L217" s="32" t="s">
        <v>49</v>
      </c>
      <c r="M217" s="76">
        <v>378986</v>
      </c>
      <c r="N217" s="43">
        <v>8722</v>
      </c>
      <c r="O217" s="75">
        <v>60</v>
      </c>
      <c r="P217" s="72">
        <v>0.1351</v>
      </c>
      <c r="Q217" s="75">
        <v>3800</v>
      </c>
      <c r="R217" s="75"/>
      <c r="S217" s="75"/>
      <c r="T217" s="43">
        <v>1179</v>
      </c>
      <c r="U217" s="43"/>
      <c r="V217" s="43"/>
      <c r="W217" s="46">
        <v>365080</v>
      </c>
      <c r="X217" s="18"/>
      <c r="Y217" s="18"/>
      <c r="Z217" s="18"/>
      <c r="AA217" s="18"/>
      <c r="AB217" s="18"/>
      <c r="AC217" s="77">
        <v>3.7499999999999999E-2</v>
      </c>
      <c r="AD217" s="70">
        <f t="shared" si="52"/>
        <v>14211.975</v>
      </c>
      <c r="AE217" s="60">
        <v>0.09</v>
      </c>
      <c r="AF217" s="70">
        <f t="shared" si="53"/>
        <v>13038.509174311926</v>
      </c>
      <c r="AG217" s="75"/>
      <c r="AH217" s="75"/>
      <c r="AI217" s="79">
        <v>0.03</v>
      </c>
      <c r="AJ217" s="80">
        <f t="shared" si="50"/>
        <v>11369.58</v>
      </c>
      <c r="AK217" s="10">
        <v>0.05</v>
      </c>
      <c r="AL217" s="49">
        <f t="shared" si="54"/>
        <v>568.47900000000004</v>
      </c>
      <c r="AM217" s="49"/>
      <c r="AN217" s="49"/>
      <c r="AO217" s="49">
        <f t="shared" si="55"/>
        <v>10801.101000000001</v>
      </c>
      <c r="AP217" s="49"/>
      <c r="AQ217" s="49">
        <f t="shared" si="56"/>
        <v>10801.101000000001</v>
      </c>
      <c r="AR217" s="80">
        <f t="shared" si="51"/>
        <v>1668.9291743119265</v>
      </c>
      <c r="AS217" s="75"/>
      <c r="AT217" s="75"/>
      <c r="AU217" s="75"/>
      <c r="AV217" s="75"/>
    </row>
    <row r="218" spans="1:48" hidden="1">
      <c r="A218" s="12">
        <v>216</v>
      </c>
      <c r="B218" s="5">
        <v>44866</v>
      </c>
      <c r="C218" s="6">
        <v>44883</v>
      </c>
      <c r="D218" s="4" t="s">
        <v>430</v>
      </c>
      <c r="E218" s="4" t="s">
        <v>428</v>
      </c>
      <c r="F218" s="4" t="s">
        <v>440</v>
      </c>
      <c r="G218" s="4" t="s">
        <v>384</v>
      </c>
      <c r="H218" s="18" t="s">
        <v>385</v>
      </c>
      <c r="I218" s="4" t="s">
        <v>386</v>
      </c>
      <c r="J218" s="4" t="s">
        <v>68</v>
      </c>
      <c r="K218" s="4" t="s">
        <v>398</v>
      </c>
      <c r="L218" s="30" t="s">
        <v>49</v>
      </c>
      <c r="M218" s="21">
        <v>1222642</v>
      </c>
      <c r="N218" s="18">
        <v>31754</v>
      </c>
      <c r="O218" s="18">
        <v>54</v>
      </c>
      <c r="P218" s="19">
        <v>0.15759999999999999</v>
      </c>
      <c r="Q218" s="18"/>
      <c r="R218" s="18"/>
      <c r="S218" s="18"/>
      <c r="T218" s="18"/>
      <c r="U218" s="18"/>
      <c r="V218" s="18"/>
      <c r="W218" s="23">
        <v>1185825</v>
      </c>
      <c r="X218" s="18"/>
      <c r="Y218" s="18"/>
      <c r="Z218" s="18"/>
      <c r="AA218" s="18"/>
      <c r="AB218" s="18"/>
      <c r="AC218" s="19">
        <v>4.4999999999999998E-2</v>
      </c>
      <c r="AD218" s="49">
        <f t="shared" si="52"/>
        <v>55018.89</v>
      </c>
      <c r="AE218" s="10">
        <v>0.09</v>
      </c>
      <c r="AF218" s="49">
        <f t="shared" si="53"/>
        <v>50476.045871559632</v>
      </c>
      <c r="AG218" s="18"/>
      <c r="AH218" s="18"/>
      <c r="AI218" s="24">
        <v>3.5000000000000003E-2</v>
      </c>
      <c r="AJ218" s="80">
        <f t="shared" si="50"/>
        <v>42792.47</v>
      </c>
      <c r="AK218" s="10">
        <v>0.05</v>
      </c>
      <c r="AL218" s="49">
        <f t="shared" si="54"/>
        <v>2139.6235000000001</v>
      </c>
      <c r="AM218" s="49"/>
      <c r="AN218" s="49"/>
      <c r="AO218" s="49">
        <f t="shared" si="55"/>
        <v>40652.8465</v>
      </c>
      <c r="AP218" s="49"/>
      <c r="AQ218" s="49">
        <f t="shared" si="56"/>
        <v>40652.8465</v>
      </c>
      <c r="AR218" s="80">
        <f t="shared" si="51"/>
        <v>7683.5758715596312</v>
      </c>
      <c r="AS218" s="18"/>
      <c r="AT218" s="18"/>
      <c r="AU218" s="18"/>
      <c r="AV218" s="18"/>
    </row>
    <row r="219" spans="1:48" hidden="1">
      <c r="A219" s="4">
        <v>217</v>
      </c>
      <c r="B219" s="22">
        <v>44896</v>
      </c>
      <c r="C219" s="25">
        <v>44910</v>
      </c>
      <c r="D219" s="4" t="s">
        <v>399</v>
      </c>
      <c r="E219" s="18" t="s">
        <v>400</v>
      </c>
      <c r="F219" s="18" t="s">
        <v>441</v>
      </c>
      <c r="G219" s="18" t="s">
        <v>388</v>
      </c>
      <c r="H219" s="18" t="s">
        <v>385</v>
      </c>
      <c r="I219" s="18" t="s">
        <v>389</v>
      </c>
      <c r="J219" s="18" t="s">
        <v>125</v>
      </c>
      <c r="K219" s="18" t="s">
        <v>107</v>
      </c>
      <c r="L219" s="30" t="s">
        <v>49</v>
      </c>
      <c r="M219" s="21">
        <v>345024</v>
      </c>
      <c r="N219" s="18">
        <v>11834</v>
      </c>
      <c r="O219" s="18">
        <v>36</v>
      </c>
      <c r="P219" s="19">
        <v>0.14249999999999999</v>
      </c>
      <c r="Q219" s="18"/>
      <c r="R219" s="18"/>
      <c r="S219" s="18"/>
      <c r="T219" s="18"/>
      <c r="U219" s="18"/>
      <c r="V219" s="18"/>
      <c r="W219" s="23">
        <v>211505</v>
      </c>
      <c r="X219" s="18"/>
      <c r="Y219" s="18"/>
      <c r="Z219" s="18"/>
      <c r="AA219" s="18"/>
      <c r="AB219" s="18"/>
      <c r="AC219" s="8">
        <v>4.2500000000000003E-2</v>
      </c>
      <c r="AD219" s="49">
        <f t="shared" si="52"/>
        <v>14663.52</v>
      </c>
      <c r="AE219" s="10">
        <v>0.09</v>
      </c>
      <c r="AF219" s="49">
        <f t="shared" si="53"/>
        <v>13452.770642201835</v>
      </c>
      <c r="AG219" s="18"/>
      <c r="AH219" s="18"/>
      <c r="AI219" s="24">
        <v>3.5000000000000003E-2</v>
      </c>
      <c r="AJ219" s="49">
        <f t="shared" si="50"/>
        <v>12075.840000000002</v>
      </c>
      <c r="AK219" s="10">
        <v>0.05</v>
      </c>
      <c r="AL219" s="49">
        <f t="shared" si="54"/>
        <v>603.79200000000014</v>
      </c>
      <c r="AM219" s="49"/>
      <c r="AN219" s="49"/>
      <c r="AO219" s="49">
        <f t="shared" si="55"/>
        <v>11472.048000000003</v>
      </c>
      <c r="AP219" s="49"/>
      <c r="AQ219" s="49">
        <f t="shared" si="56"/>
        <v>11472.048000000003</v>
      </c>
      <c r="AR219" s="80">
        <f t="shared" si="51"/>
        <v>1376.9306422018326</v>
      </c>
      <c r="AS219" s="18"/>
      <c r="AT219" s="18"/>
      <c r="AU219" s="18"/>
      <c r="AV219" s="18"/>
    </row>
    <row r="220" spans="1:48" s="37" customFormat="1" hidden="1">
      <c r="A220" s="32">
        <v>218</v>
      </c>
      <c r="B220" s="41">
        <v>44896</v>
      </c>
      <c r="C220" s="42">
        <v>44910</v>
      </c>
      <c r="D220" s="32" t="s">
        <v>399</v>
      </c>
      <c r="E220" s="43" t="s">
        <v>400</v>
      </c>
      <c r="F220" s="43" t="s">
        <v>442</v>
      </c>
      <c r="G220" s="18" t="s">
        <v>388</v>
      </c>
      <c r="H220" s="43" t="s">
        <v>385</v>
      </c>
      <c r="I220" s="43" t="s">
        <v>389</v>
      </c>
      <c r="J220" s="43" t="s">
        <v>125</v>
      </c>
      <c r="K220" s="43" t="s">
        <v>58</v>
      </c>
      <c r="L220" s="30" t="s">
        <v>49</v>
      </c>
      <c r="M220" s="44">
        <v>408225</v>
      </c>
      <c r="N220" s="18">
        <v>19114</v>
      </c>
      <c r="O220" s="66">
        <v>25</v>
      </c>
      <c r="P220" s="45">
        <v>0.15</v>
      </c>
      <c r="Q220" s="43"/>
      <c r="R220" s="43"/>
      <c r="S220" s="43"/>
      <c r="T220" s="18"/>
      <c r="U220" s="18"/>
      <c r="V220" s="18"/>
      <c r="W220" s="23">
        <v>392302</v>
      </c>
      <c r="X220" s="18"/>
      <c r="Y220" s="18"/>
      <c r="Z220" s="18"/>
      <c r="AA220" s="18"/>
      <c r="AB220" s="18"/>
      <c r="AC220" s="45">
        <v>3.7499999999999999E-2</v>
      </c>
      <c r="AD220" s="49">
        <f t="shared" si="52"/>
        <v>15308.4375</v>
      </c>
      <c r="AE220" s="10">
        <v>0.09</v>
      </c>
      <c r="AF220" s="49">
        <f t="shared" si="53"/>
        <v>14044.438073394494</v>
      </c>
      <c r="AG220" s="43"/>
      <c r="AH220" s="43"/>
      <c r="AI220" s="67">
        <v>0.03</v>
      </c>
      <c r="AJ220" s="49">
        <f t="shared" si="50"/>
        <v>12246.75</v>
      </c>
      <c r="AK220" s="10">
        <v>0.05</v>
      </c>
      <c r="AL220" s="49">
        <f t="shared" si="54"/>
        <v>612.33749999999998</v>
      </c>
      <c r="AM220" s="49"/>
      <c r="AN220" s="49"/>
      <c r="AO220" s="49">
        <f t="shared" si="55"/>
        <v>11634.4125</v>
      </c>
      <c r="AP220" s="49"/>
      <c r="AQ220" s="49">
        <f t="shared" si="56"/>
        <v>11634.4125</v>
      </c>
      <c r="AR220" s="80">
        <f t="shared" si="51"/>
        <v>1797.6880733944945</v>
      </c>
      <c r="AS220" s="43"/>
      <c r="AT220" s="43"/>
      <c r="AU220" s="43"/>
      <c r="AV220" s="43"/>
    </row>
    <row r="221" spans="1:48" hidden="1">
      <c r="A221" s="12">
        <v>219</v>
      </c>
      <c r="B221" s="22">
        <v>44896</v>
      </c>
      <c r="C221" s="25">
        <v>44911</v>
      </c>
      <c r="D221" s="4" t="s">
        <v>391</v>
      </c>
      <c r="E221" s="18" t="s">
        <v>392</v>
      </c>
      <c r="F221" s="18" t="s">
        <v>443</v>
      </c>
      <c r="G221" s="18" t="s">
        <v>384</v>
      </c>
      <c r="H221" s="18" t="s">
        <v>385</v>
      </c>
      <c r="I221" s="18" t="s">
        <v>395</v>
      </c>
      <c r="J221" s="18" t="s">
        <v>444</v>
      </c>
      <c r="K221" s="18" t="s">
        <v>58</v>
      </c>
      <c r="L221" s="30" t="s">
        <v>49</v>
      </c>
      <c r="M221" s="21">
        <v>645500</v>
      </c>
      <c r="N221" s="18">
        <v>19000</v>
      </c>
      <c r="O221" s="18">
        <v>46</v>
      </c>
      <c r="P221" s="19">
        <v>0.1641</v>
      </c>
      <c r="Q221" s="18">
        <v>6930</v>
      </c>
      <c r="R221" s="18"/>
      <c r="S221" s="18"/>
      <c r="T221" s="18"/>
      <c r="U221" s="18"/>
      <c r="V221" s="18"/>
      <c r="W221" s="23">
        <v>630127</v>
      </c>
      <c r="X221" s="18"/>
      <c r="Y221" s="18"/>
      <c r="Z221" s="18"/>
      <c r="AA221" s="18"/>
      <c r="AB221" s="18"/>
      <c r="AC221" s="19">
        <v>4.4999999999999998E-2</v>
      </c>
      <c r="AD221" s="49">
        <f t="shared" si="52"/>
        <v>29047.5</v>
      </c>
      <c r="AE221" s="10">
        <v>0.18</v>
      </c>
      <c r="AF221" s="49">
        <f t="shared" si="53"/>
        <v>24616.525423728814</v>
      </c>
      <c r="AG221" s="18"/>
      <c r="AH221" s="18"/>
      <c r="AI221" s="24">
        <v>3.5000000000000003E-2</v>
      </c>
      <c r="AJ221" s="80">
        <f t="shared" si="50"/>
        <v>22592.500000000004</v>
      </c>
      <c r="AK221" s="10">
        <v>0.05</v>
      </c>
      <c r="AL221" s="49">
        <f t="shared" si="54"/>
        <v>1129.6250000000002</v>
      </c>
      <c r="AM221" s="49"/>
      <c r="AN221" s="49"/>
      <c r="AO221" s="49">
        <f t="shared" si="55"/>
        <v>21462.875000000004</v>
      </c>
      <c r="AP221" s="49"/>
      <c r="AQ221" s="49">
        <f t="shared" si="56"/>
        <v>21462.875000000004</v>
      </c>
      <c r="AR221" s="80">
        <f t="shared" si="51"/>
        <v>2024.02542372881</v>
      </c>
      <c r="AS221" s="18"/>
      <c r="AT221" s="18"/>
      <c r="AU221" s="18"/>
      <c r="AV221" s="18"/>
    </row>
    <row r="222" spans="1:48" hidden="1">
      <c r="A222" s="4">
        <v>220</v>
      </c>
      <c r="B222" s="22">
        <v>44896</v>
      </c>
      <c r="C222" s="25">
        <v>44911</v>
      </c>
      <c r="D222" s="4" t="s">
        <v>376</v>
      </c>
      <c r="E222" s="18" t="s">
        <v>377</v>
      </c>
      <c r="F222" s="40" t="s">
        <v>445</v>
      </c>
      <c r="G222" s="18" t="s">
        <v>384</v>
      </c>
      <c r="H222" s="18" t="s">
        <v>385</v>
      </c>
      <c r="I222" s="18" t="s">
        <v>397</v>
      </c>
      <c r="J222" s="18" t="s">
        <v>387</v>
      </c>
      <c r="K222" s="18" t="s">
        <v>398</v>
      </c>
      <c r="L222" s="30" t="s">
        <v>49</v>
      </c>
      <c r="M222" s="21">
        <v>417741</v>
      </c>
      <c r="N222" s="18">
        <v>11950</v>
      </c>
      <c r="O222" s="18">
        <v>48</v>
      </c>
      <c r="P222" s="19">
        <v>0.1651</v>
      </c>
      <c r="Q222" s="18">
        <v>4929</v>
      </c>
      <c r="R222" s="18">
        <v>1469</v>
      </c>
      <c r="S222" s="18">
        <v>885</v>
      </c>
      <c r="T222" s="18">
        <v>1179</v>
      </c>
      <c r="U222" s="18"/>
      <c r="V222" s="18"/>
      <c r="W222" s="23">
        <v>401538</v>
      </c>
      <c r="X222" s="18"/>
      <c r="Y222" s="18"/>
      <c r="Z222" s="18"/>
      <c r="AA222" s="18"/>
      <c r="AB222" s="18"/>
      <c r="AC222" s="8">
        <v>4.7500000000000001E-2</v>
      </c>
      <c r="AD222" s="49">
        <f t="shared" si="52"/>
        <v>19842.697500000002</v>
      </c>
      <c r="AE222" s="10">
        <v>0.09</v>
      </c>
      <c r="AF222" s="49">
        <f t="shared" si="53"/>
        <v>18204.309633027522</v>
      </c>
      <c r="AG222" s="18"/>
      <c r="AH222" s="18"/>
      <c r="AI222" s="24">
        <v>3.5000000000000003E-2</v>
      </c>
      <c r="AJ222" s="80">
        <f t="shared" si="50"/>
        <v>14620.935000000001</v>
      </c>
      <c r="AK222" s="10">
        <v>0.05</v>
      </c>
      <c r="AL222" s="49">
        <f t="shared" si="54"/>
        <v>731.04675000000009</v>
      </c>
      <c r="AM222" s="49"/>
      <c r="AN222" s="49"/>
      <c r="AO222" s="49">
        <f>AJ222-AL222+AM222-AN222</f>
        <v>13889.888250000002</v>
      </c>
      <c r="AP222" s="49"/>
      <c r="AQ222" s="49">
        <f t="shared" si="56"/>
        <v>13889.888250000002</v>
      </c>
      <c r="AR222" s="80">
        <f t="shared" si="51"/>
        <v>3583.3746330275208</v>
      </c>
      <c r="AS222" s="18"/>
      <c r="AT222" s="18"/>
      <c r="AU222" s="18"/>
      <c r="AV222" s="18"/>
    </row>
    <row r="223" spans="1:48" hidden="1">
      <c r="A223" s="4">
        <v>221</v>
      </c>
      <c r="B223" s="22">
        <v>44896</v>
      </c>
      <c r="C223" s="25">
        <v>44911</v>
      </c>
      <c r="D223" s="4" t="s">
        <v>379</v>
      </c>
      <c r="E223" s="18" t="s">
        <v>446</v>
      </c>
      <c r="F223" s="18" t="s">
        <v>447</v>
      </c>
      <c r="G223" s="18" t="s">
        <v>388</v>
      </c>
      <c r="H223" s="18" t="s">
        <v>385</v>
      </c>
      <c r="I223" s="18" t="s">
        <v>389</v>
      </c>
      <c r="J223" s="4" t="s">
        <v>87</v>
      </c>
      <c r="K223" s="18" t="s">
        <v>58</v>
      </c>
      <c r="L223" s="30" t="s">
        <v>49</v>
      </c>
      <c r="M223" s="21">
        <v>293000</v>
      </c>
      <c r="N223" s="18">
        <v>10310</v>
      </c>
      <c r="O223" s="18">
        <v>36</v>
      </c>
      <c r="P223" s="19">
        <v>0.15</v>
      </c>
      <c r="Q223" s="18">
        <v>6000</v>
      </c>
      <c r="R223" s="18"/>
      <c r="S223" s="18"/>
      <c r="T223" s="18"/>
      <c r="U223" s="18"/>
      <c r="V223" s="18"/>
      <c r="W223" s="23">
        <v>287000</v>
      </c>
      <c r="X223" s="18"/>
      <c r="Y223" s="18"/>
      <c r="Z223" s="18"/>
      <c r="AA223" s="18"/>
      <c r="AB223" s="18"/>
      <c r="AC223" s="50">
        <v>0.05</v>
      </c>
      <c r="AD223" s="49">
        <f t="shared" si="52"/>
        <v>14650</v>
      </c>
      <c r="AE223" s="10">
        <v>0.18</v>
      </c>
      <c r="AF223" s="49">
        <f t="shared" si="53"/>
        <v>12415.254237288136</v>
      </c>
      <c r="AG223" s="18"/>
      <c r="AH223" s="18"/>
      <c r="AI223" s="26">
        <v>0.03</v>
      </c>
      <c r="AJ223" s="80">
        <f t="shared" si="50"/>
        <v>8790</v>
      </c>
      <c r="AK223" s="10">
        <v>0.05</v>
      </c>
      <c r="AL223" s="49">
        <f t="shared" si="54"/>
        <v>439.5</v>
      </c>
      <c r="AM223" s="49"/>
      <c r="AN223" s="49"/>
      <c r="AO223" s="49">
        <f t="shared" si="55"/>
        <v>8350.5</v>
      </c>
      <c r="AP223" s="49"/>
      <c r="AQ223" s="49">
        <f t="shared" si="56"/>
        <v>8350.5</v>
      </c>
      <c r="AR223" s="80">
        <f t="shared" si="51"/>
        <v>3625.2542372881362</v>
      </c>
      <c r="AS223" s="18"/>
      <c r="AT223" s="18"/>
      <c r="AU223" s="18"/>
      <c r="AV223" s="18"/>
    </row>
    <row r="224" spans="1:48" hidden="1">
      <c r="A224" s="12">
        <v>222</v>
      </c>
      <c r="B224" s="22">
        <v>44896</v>
      </c>
      <c r="C224" s="25">
        <v>44912</v>
      </c>
      <c r="D224" s="4" t="s">
        <v>381</v>
      </c>
      <c r="E224" s="18" t="s">
        <v>382</v>
      </c>
      <c r="F224" s="40" t="s">
        <v>448</v>
      </c>
      <c r="G224" s="18" t="s">
        <v>384</v>
      </c>
      <c r="H224" s="18" t="s">
        <v>385</v>
      </c>
      <c r="I224" s="18" t="s">
        <v>386</v>
      </c>
      <c r="J224" s="18" t="s">
        <v>387</v>
      </c>
      <c r="K224" s="18" t="s">
        <v>398</v>
      </c>
      <c r="L224" s="30" t="s">
        <v>49</v>
      </c>
      <c r="M224" s="21">
        <v>473635</v>
      </c>
      <c r="N224" s="18">
        <v>11647</v>
      </c>
      <c r="O224" s="18">
        <v>60</v>
      </c>
      <c r="P224" s="19">
        <v>0.1651</v>
      </c>
      <c r="Q224" s="18"/>
      <c r="R224" s="18"/>
      <c r="S224" s="18"/>
      <c r="T224" s="18">
        <v>9565</v>
      </c>
      <c r="U224" s="18"/>
      <c r="V224" s="18"/>
      <c r="W224" s="23">
        <v>461062</v>
      </c>
      <c r="X224" s="18"/>
      <c r="Y224" s="18"/>
      <c r="Z224" s="18"/>
      <c r="AA224" s="18"/>
      <c r="AB224" s="18"/>
      <c r="AC224" s="8">
        <v>4.7500000000000001E-2</v>
      </c>
      <c r="AD224" s="49">
        <f t="shared" si="52"/>
        <v>22497.662499999999</v>
      </c>
      <c r="AE224" s="10">
        <v>0.09</v>
      </c>
      <c r="AF224" s="49">
        <f t="shared" si="53"/>
        <v>20640.057339449537</v>
      </c>
      <c r="AG224" s="18"/>
      <c r="AH224" s="18"/>
      <c r="AI224" s="24">
        <v>3.5000000000000003E-2</v>
      </c>
      <c r="AJ224" s="80">
        <f t="shared" si="50"/>
        <v>16577.225000000002</v>
      </c>
      <c r="AK224" s="10">
        <v>0.05</v>
      </c>
      <c r="AL224" s="49">
        <f t="shared" si="54"/>
        <v>828.86125000000015</v>
      </c>
      <c r="AM224" s="49"/>
      <c r="AN224" s="49"/>
      <c r="AO224" s="49">
        <f t="shared" si="55"/>
        <v>15748.363750000002</v>
      </c>
      <c r="AP224" s="49"/>
      <c r="AQ224" s="49">
        <f t="shared" si="56"/>
        <v>15748.363750000002</v>
      </c>
      <c r="AR224" s="80">
        <f t="shared" si="51"/>
        <v>4062.8323394495346</v>
      </c>
      <c r="AS224" s="18"/>
      <c r="AT224" s="18"/>
      <c r="AU224" s="18"/>
      <c r="AV224" s="18"/>
    </row>
    <row r="225" spans="1:48" hidden="1">
      <c r="A225" s="4">
        <v>223</v>
      </c>
      <c r="B225" s="22">
        <v>44896</v>
      </c>
      <c r="C225" s="25">
        <v>44914</v>
      </c>
      <c r="D225" s="4" t="s">
        <v>449</v>
      </c>
      <c r="E225" s="18" t="s">
        <v>450</v>
      </c>
      <c r="F225" s="40" t="s">
        <v>451</v>
      </c>
      <c r="G225" s="18" t="s">
        <v>384</v>
      </c>
      <c r="H225" s="18" t="s">
        <v>385</v>
      </c>
      <c r="I225" s="18" t="s">
        <v>386</v>
      </c>
      <c r="J225" s="18" t="s">
        <v>387</v>
      </c>
      <c r="K225" s="18" t="s">
        <v>398</v>
      </c>
      <c r="L225" s="30" t="s">
        <v>49</v>
      </c>
      <c r="M225" s="21">
        <v>510545</v>
      </c>
      <c r="N225" s="18">
        <v>12283</v>
      </c>
      <c r="O225" s="18">
        <v>60</v>
      </c>
      <c r="P225" s="19">
        <v>0.15509999999999999</v>
      </c>
      <c r="Q225" s="18">
        <v>4000</v>
      </c>
      <c r="R225" s="18">
        <v>1701</v>
      </c>
      <c r="S225" s="18">
        <v>885</v>
      </c>
      <c r="T225" s="18">
        <v>1179</v>
      </c>
      <c r="U225" s="18"/>
      <c r="V225" s="18"/>
      <c r="W225" s="23">
        <v>488941</v>
      </c>
      <c r="X225" s="18"/>
      <c r="Y225" s="18"/>
      <c r="Z225" s="18"/>
      <c r="AA225" s="18"/>
      <c r="AB225" s="18"/>
      <c r="AC225" s="8">
        <v>4.7500000000000001E-2</v>
      </c>
      <c r="AD225" s="49">
        <f t="shared" si="52"/>
        <v>24250.887500000001</v>
      </c>
      <c r="AE225" s="10">
        <v>0.09</v>
      </c>
      <c r="AF225" s="49">
        <f t="shared" si="53"/>
        <v>22248.520642201835</v>
      </c>
      <c r="AG225" s="18"/>
      <c r="AH225" s="18"/>
      <c r="AI225" s="24">
        <v>3.2500000000000001E-2</v>
      </c>
      <c r="AJ225" s="80">
        <f t="shared" si="50"/>
        <v>16592.712500000001</v>
      </c>
      <c r="AK225" s="10">
        <v>0.05</v>
      </c>
      <c r="AL225" s="49">
        <f t="shared" si="54"/>
        <v>829.63562500000012</v>
      </c>
      <c r="AM225" s="49"/>
      <c r="AN225" s="49"/>
      <c r="AO225" s="49">
        <f t="shared" si="55"/>
        <v>15763.076875000001</v>
      </c>
      <c r="AP225" s="49"/>
      <c r="AQ225" s="49">
        <f t="shared" si="56"/>
        <v>15763.076875000001</v>
      </c>
      <c r="AR225" s="80">
        <f t="shared" si="51"/>
        <v>5655.8081422018331</v>
      </c>
      <c r="AS225" s="18"/>
      <c r="AT225" s="18"/>
      <c r="AU225" s="18"/>
      <c r="AV225" s="18"/>
    </row>
    <row r="226" spans="1:48" hidden="1">
      <c r="A226" s="4">
        <v>224</v>
      </c>
      <c r="B226" s="22">
        <v>44896</v>
      </c>
      <c r="C226" s="25">
        <v>44914</v>
      </c>
      <c r="D226" s="4" t="s">
        <v>391</v>
      </c>
      <c r="E226" s="18" t="s">
        <v>392</v>
      </c>
      <c r="F226" s="18" t="s">
        <v>452</v>
      </c>
      <c r="G226" s="18" t="s">
        <v>384</v>
      </c>
      <c r="H226" s="18" t="s">
        <v>385</v>
      </c>
      <c r="I226" s="18" t="s">
        <v>395</v>
      </c>
      <c r="J226" s="4" t="s">
        <v>87</v>
      </c>
      <c r="K226" s="18" t="s">
        <v>107</v>
      </c>
      <c r="L226" s="30" t="s">
        <v>49</v>
      </c>
      <c r="M226" s="21">
        <v>1808928</v>
      </c>
      <c r="N226" s="18">
        <v>56350</v>
      </c>
      <c r="O226" s="18">
        <v>41</v>
      </c>
      <c r="P226" s="19">
        <v>0.14499999999999999</v>
      </c>
      <c r="Q226" s="18">
        <v>22100</v>
      </c>
      <c r="R226" s="18"/>
      <c r="S226" s="18"/>
      <c r="T226" s="18"/>
      <c r="U226" s="18"/>
      <c r="V226" s="18"/>
      <c r="W226" s="16">
        <v>1777900</v>
      </c>
      <c r="X226" s="18"/>
      <c r="Y226" s="18"/>
      <c r="Z226" s="18"/>
      <c r="AA226" s="18"/>
      <c r="AB226" s="18"/>
      <c r="AC226" s="50">
        <v>0.05</v>
      </c>
      <c r="AD226" s="49">
        <f t="shared" si="52"/>
        <v>90446.400000000009</v>
      </c>
      <c r="AE226" s="10">
        <v>0.18</v>
      </c>
      <c r="AF226" s="49">
        <f t="shared" si="53"/>
        <v>76649.491525423742</v>
      </c>
      <c r="AG226" s="18"/>
      <c r="AH226" s="18"/>
      <c r="AI226" s="24">
        <v>3.5000000000000003E-2</v>
      </c>
      <c r="AJ226" s="80">
        <f t="shared" si="50"/>
        <v>63312.480000000003</v>
      </c>
      <c r="AK226" s="10">
        <v>0.05</v>
      </c>
      <c r="AL226" s="49">
        <f t="shared" si="54"/>
        <v>3165.6240000000003</v>
      </c>
      <c r="AM226" s="49"/>
      <c r="AN226" s="49"/>
      <c r="AO226" s="49">
        <f t="shared" si="55"/>
        <v>60146.856</v>
      </c>
      <c r="AP226" s="49"/>
      <c r="AQ226" s="49">
        <f t="shared" si="56"/>
        <v>60146.856</v>
      </c>
      <c r="AR226" s="80">
        <f t="shared" si="51"/>
        <v>13337.011525423739</v>
      </c>
      <c r="AS226" s="18"/>
      <c r="AT226" s="18"/>
      <c r="AU226" s="18"/>
      <c r="AV226" s="18"/>
    </row>
    <row r="227" spans="1:48" hidden="1">
      <c r="A227" s="12">
        <v>225</v>
      </c>
      <c r="B227" s="22">
        <v>44896</v>
      </c>
      <c r="C227" s="25">
        <v>44914</v>
      </c>
      <c r="D227" s="4" t="s">
        <v>391</v>
      </c>
      <c r="E227" s="18" t="s">
        <v>392</v>
      </c>
      <c r="F227" s="18" t="s">
        <v>453</v>
      </c>
      <c r="G227" s="18" t="s">
        <v>384</v>
      </c>
      <c r="H227" s="18" t="s">
        <v>385</v>
      </c>
      <c r="I227" s="18" t="s">
        <v>395</v>
      </c>
      <c r="J227" s="18" t="s">
        <v>98</v>
      </c>
      <c r="K227" s="18" t="s">
        <v>398</v>
      </c>
      <c r="L227" s="30" t="s">
        <v>49</v>
      </c>
      <c r="M227" s="14">
        <v>521461</v>
      </c>
      <c r="N227" s="18">
        <v>12587</v>
      </c>
      <c r="O227" s="18">
        <v>60</v>
      </c>
      <c r="P227" s="19">
        <v>0.15659999999999999</v>
      </c>
      <c r="Q227" s="18">
        <v>6081</v>
      </c>
      <c r="R227" s="18">
        <v>2000</v>
      </c>
      <c r="S227" s="18"/>
      <c r="T227" s="18">
        <v>2360</v>
      </c>
      <c r="U227" s="18"/>
      <c r="V227" s="18">
        <v>13020</v>
      </c>
      <c r="W227" s="23">
        <v>498000</v>
      </c>
      <c r="X227" s="18"/>
      <c r="Y227" s="18"/>
      <c r="Z227" s="18"/>
      <c r="AA227" s="18"/>
      <c r="AB227" s="18"/>
      <c r="AC227" s="10">
        <v>0.04</v>
      </c>
      <c r="AD227" s="49">
        <f t="shared" si="52"/>
        <v>20858.439999999999</v>
      </c>
      <c r="AE227" s="10">
        <v>0.18</v>
      </c>
      <c r="AF227" s="49">
        <f t="shared" si="53"/>
        <v>17676.644067796609</v>
      </c>
      <c r="AG227" s="18"/>
      <c r="AH227" s="18"/>
      <c r="AI227" s="24">
        <v>3.2500000000000001E-2</v>
      </c>
      <c r="AJ227" s="80">
        <f t="shared" si="50"/>
        <v>16947.482500000002</v>
      </c>
      <c r="AK227" s="10">
        <v>0.05</v>
      </c>
      <c r="AL227" s="49">
        <f t="shared" si="54"/>
        <v>847.37412500000016</v>
      </c>
      <c r="AM227" s="49"/>
      <c r="AN227" s="49"/>
      <c r="AO227" s="49">
        <f t="shared" si="55"/>
        <v>16100.108375000002</v>
      </c>
      <c r="AP227" s="49"/>
      <c r="AQ227" s="49">
        <f t="shared" si="56"/>
        <v>16100.108375000002</v>
      </c>
      <c r="AR227" s="80">
        <f t="shared" si="51"/>
        <v>729.16156779660741</v>
      </c>
      <c r="AS227" s="18"/>
      <c r="AT227" s="18"/>
      <c r="AU227" s="18"/>
      <c r="AV227" s="18"/>
    </row>
    <row r="228" spans="1:48" hidden="1">
      <c r="A228" s="4">
        <v>226</v>
      </c>
      <c r="B228" s="22">
        <v>44896</v>
      </c>
      <c r="C228" s="25">
        <v>44914</v>
      </c>
      <c r="D228" s="4" t="s">
        <v>391</v>
      </c>
      <c r="E228" s="18" t="s">
        <v>392</v>
      </c>
      <c r="F228" s="18" t="s">
        <v>454</v>
      </c>
      <c r="G228" s="18" t="s">
        <v>384</v>
      </c>
      <c r="H228" s="18" t="s">
        <v>385</v>
      </c>
      <c r="I228" s="18" t="s">
        <v>395</v>
      </c>
      <c r="J228" s="18" t="s">
        <v>68</v>
      </c>
      <c r="K228" s="18" t="s">
        <v>58</v>
      </c>
      <c r="L228" s="30" t="s">
        <v>49</v>
      </c>
      <c r="M228" s="21">
        <v>564812</v>
      </c>
      <c r="N228" s="18">
        <v>16628</v>
      </c>
      <c r="O228" s="18">
        <v>44</v>
      </c>
      <c r="P228" s="19">
        <v>0.14510000000000001</v>
      </c>
      <c r="Q228" s="18">
        <v>5700</v>
      </c>
      <c r="R228" s="18">
        <v>2050</v>
      </c>
      <c r="S228" s="18">
        <v>885</v>
      </c>
      <c r="T228" s="18"/>
      <c r="U228" s="18"/>
      <c r="V228" s="18"/>
      <c r="W228" s="23">
        <v>540775</v>
      </c>
      <c r="X228" s="18"/>
      <c r="Y228" s="18"/>
      <c r="Z228" s="18"/>
      <c r="AA228" s="18"/>
      <c r="AB228" s="18"/>
      <c r="AC228" s="19">
        <v>4.4999999999999998E-2</v>
      </c>
      <c r="AD228" s="49">
        <f t="shared" si="52"/>
        <v>25416.54</v>
      </c>
      <c r="AE228" s="10">
        <v>0.09</v>
      </c>
      <c r="AF228" s="49">
        <f t="shared" si="53"/>
        <v>23317.926605504585</v>
      </c>
      <c r="AG228" s="18"/>
      <c r="AH228" s="18"/>
      <c r="AI228" s="24">
        <v>3.5000000000000003E-2</v>
      </c>
      <c r="AJ228" s="80">
        <f t="shared" si="50"/>
        <v>19768.420000000002</v>
      </c>
      <c r="AK228" s="10">
        <v>0.05</v>
      </c>
      <c r="AL228" s="49">
        <f t="shared" si="54"/>
        <v>988.42100000000016</v>
      </c>
      <c r="AM228" s="49"/>
      <c r="AN228" s="49"/>
      <c r="AO228" s="49">
        <f t="shared" si="55"/>
        <v>18779.999000000003</v>
      </c>
      <c r="AP228" s="49"/>
      <c r="AQ228" s="49">
        <f t="shared" si="56"/>
        <v>18779.999000000003</v>
      </c>
      <c r="AR228" s="80">
        <f t="shared" si="51"/>
        <v>3549.5066055045827</v>
      </c>
      <c r="AS228" s="18"/>
      <c r="AT228" s="18"/>
      <c r="AU228" s="18"/>
      <c r="AV228" s="18"/>
    </row>
    <row r="229" spans="1:48" hidden="1">
      <c r="A229" s="4">
        <v>227</v>
      </c>
      <c r="B229" s="22">
        <v>44896</v>
      </c>
      <c r="C229" s="25">
        <v>44914</v>
      </c>
      <c r="D229" s="4" t="s">
        <v>399</v>
      </c>
      <c r="E229" s="18" t="s">
        <v>400</v>
      </c>
      <c r="F229" s="18" t="s">
        <v>455</v>
      </c>
      <c r="G229" s="18" t="s">
        <v>388</v>
      </c>
      <c r="H229" s="18" t="s">
        <v>385</v>
      </c>
      <c r="I229" s="18" t="s">
        <v>389</v>
      </c>
      <c r="J229" s="18" t="s">
        <v>125</v>
      </c>
      <c r="K229" s="18" t="s">
        <v>58</v>
      </c>
      <c r="L229" s="30" t="s">
        <v>49</v>
      </c>
      <c r="M229" s="21">
        <v>118024</v>
      </c>
      <c r="N229" s="18">
        <v>4034</v>
      </c>
      <c r="O229" s="18">
        <v>36</v>
      </c>
      <c r="P229" s="19">
        <v>0.14000000000000001</v>
      </c>
      <c r="Q229" s="18"/>
      <c r="R229" s="18"/>
      <c r="S229" s="18"/>
      <c r="T229" s="18"/>
      <c r="U229" s="18"/>
      <c r="V229" s="18"/>
      <c r="W229" s="23">
        <v>106028</v>
      </c>
      <c r="X229" s="18"/>
      <c r="Y229" s="18"/>
      <c r="Z229" s="18"/>
      <c r="AA229" s="18"/>
      <c r="AB229" s="18"/>
      <c r="AC229" s="8">
        <v>4.2500000000000003E-2</v>
      </c>
      <c r="AD229" s="49">
        <f t="shared" si="52"/>
        <v>5016.0200000000004</v>
      </c>
      <c r="AE229" s="10">
        <v>0.09</v>
      </c>
      <c r="AF229" s="49">
        <f t="shared" si="53"/>
        <v>4601.8532110091746</v>
      </c>
      <c r="AG229" s="18"/>
      <c r="AH229" s="18"/>
      <c r="AI229" s="24">
        <v>3.2500000000000001E-2</v>
      </c>
      <c r="AJ229" s="49">
        <f>M229*AI229</f>
        <v>3835.78</v>
      </c>
      <c r="AK229" s="10">
        <v>0.05</v>
      </c>
      <c r="AL229" s="49">
        <f t="shared" si="54"/>
        <v>191.78900000000002</v>
      </c>
      <c r="AM229" s="49"/>
      <c r="AN229" s="49"/>
      <c r="AO229" s="49">
        <f t="shared" si="55"/>
        <v>3643.991</v>
      </c>
      <c r="AP229" s="49"/>
      <c r="AQ229" s="49">
        <f t="shared" si="56"/>
        <v>3643.991</v>
      </c>
      <c r="AR229" s="80">
        <f t="shared" si="51"/>
        <v>766.07321100917443</v>
      </c>
      <c r="AS229" s="18"/>
      <c r="AT229" s="18"/>
      <c r="AU229" s="18"/>
      <c r="AV229" s="18"/>
    </row>
    <row r="230" spans="1:48" hidden="1">
      <c r="A230" s="12">
        <v>228</v>
      </c>
      <c r="B230" s="22">
        <v>44896</v>
      </c>
      <c r="C230" s="25">
        <v>44915</v>
      </c>
      <c r="D230" s="4" t="s">
        <v>430</v>
      </c>
      <c r="E230" s="18" t="s">
        <v>428</v>
      </c>
      <c r="F230" s="18" t="s">
        <v>456</v>
      </c>
      <c r="G230" s="18" t="s">
        <v>384</v>
      </c>
      <c r="H230" s="18" t="s">
        <v>385</v>
      </c>
      <c r="I230" s="18" t="s">
        <v>386</v>
      </c>
      <c r="J230" s="18" t="s">
        <v>68</v>
      </c>
      <c r="K230" s="18" t="s">
        <v>398</v>
      </c>
      <c r="L230" s="30" t="s">
        <v>49</v>
      </c>
      <c r="M230" s="21">
        <v>2025228</v>
      </c>
      <c r="N230" s="18">
        <v>48767</v>
      </c>
      <c r="O230" s="18">
        <v>60</v>
      </c>
      <c r="P230" s="19">
        <v>0.1555</v>
      </c>
      <c r="Q230" s="18">
        <v>20000</v>
      </c>
      <c r="R230" s="18">
        <v>5690</v>
      </c>
      <c r="S230" s="18">
        <v>1770</v>
      </c>
      <c r="T230" s="18"/>
      <c r="U230" s="18"/>
      <c r="V230" s="18">
        <v>25228</v>
      </c>
      <c r="W230" s="23">
        <v>1971950</v>
      </c>
      <c r="X230" s="18"/>
      <c r="Y230" s="18"/>
      <c r="Z230" s="18"/>
      <c r="AA230" s="18"/>
      <c r="AB230" s="18"/>
      <c r="AC230" s="19">
        <v>4.4999999999999998E-2</v>
      </c>
      <c r="AD230" s="49">
        <f t="shared" si="52"/>
        <v>91135.26</v>
      </c>
      <c r="AE230" s="10">
        <v>0.09</v>
      </c>
      <c r="AF230" s="49">
        <f t="shared" si="53"/>
        <v>83610.330275229353</v>
      </c>
      <c r="AG230" s="18"/>
      <c r="AH230" s="18"/>
      <c r="AI230" s="24">
        <v>3.5000000000000003E-2</v>
      </c>
      <c r="AJ230" s="80">
        <f t="shared" si="50"/>
        <v>70882.98000000001</v>
      </c>
      <c r="AK230" s="10">
        <v>0.05</v>
      </c>
      <c r="AL230" s="49">
        <f t="shared" si="54"/>
        <v>3544.1490000000008</v>
      </c>
      <c r="AM230" s="49"/>
      <c r="AN230" s="49"/>
      <c r="AO230" s="49">
        <f t="shared" si="55"/>
        <v>67338.831000000006</v>
      </c>
      <c r="AP230" s="49"/>
      <c r="AQ230" s="49">
        <f t="shared" si="56"/>
        <v>67338.831000000006</v>
      </c>
      <c r="AR230" s="80">
        <f t="shared" si="51"/>
        <v>12727.350275229343</v>
      </c>
      <c r="AS230" s="18"/>
      <c r="AT230" s="18"/>
      <c r="AU230" s="18"/>
      <c r="AV230" s="18"/>
    </row>
    <row r="231" spans="1:48" hidden="1">
      <c r="A231" s="4">
        <v>229</v>
      </c>
      <c r="B231" s="22">
        <v>44896</v>
      </c>
      <c r="C231" s="25">
        <v>44916</v>
      </c>
      <c r="D231" s="4" t="s">
        <v>430</v>
      </c>
      <c r="E231" s="18" t="s">
        <v>428</v>
      </c>
      <c r="F231" s="18" t="s">
        <v>457</v>
      </c>
      <c r="G231" s="18" t="s">
        <v>384</v>
      </c>
      <c r="H231" s="18" t="s">
        <v>385</v>
      </c>
      <c r="I231" s="18" t="s">
        <v>386</v>
      </c>
      <c r="J231" s="18" t="s">
        <v>68</v>
      </c>
      <c r="K231" s="18" t="s">
        <v>398</v>
      </c>
      <c r="L231" s="30" t="s">
        <v>49</v>
      </c>
      <c r="M231" s="21">
        <v>813627</v>
      </c>
      <c r="N231" s="18">
        <v>19682</v>
      </c>
      <c r="O231" s="18">
        <v>60</v>
      </c>
      <c r="P231" s="19">
        <v>0.15759999999999999</v>
      </c>
      <c r="Q231" s="18">
        <v>6000</v>
      </c>
      <c r="R231" s="18">
        <v>2650</v>
      </c>
      <c r="S231" s="18">
        <v>885</v>
      </c>
      <c r="T231" s="18"/>
      <c r="U231" s="18"/>
      <c r="V231" s="18">
        <v>21627</v>
      </c>
      <c r="W231" s="23">
        <v>781875</v>
      </c>
      <c r="X231" s="18"/>
      <c r="Y231" s="18"/>
      <c r="Z231" s="18"/>
      <c r="AA231" s="18"/>
      <c r="AB231" s="18"/>
      <c r="AC231" s="19">
        <v>4.4999999999999998E-2</v>
      </c>
      <c r="AD231" s="49">
        <f t="shared" si="52"/>
        <v>36613.214999999997</v>
      </c>
      <c r="AE231" s="10">
        <v>0.09</v>
      </c>
      <c r="AF231" s="49">
        <f t="shared" si="53"/>
        <v>33590.105504587147</v>
      </c>
      <c r="AG231" s="18"/>
      <c r="AH231" s="18"/>
      <c r="AI231" s="24">
        <v>3.5000000000000003E-2</v>
      </c>
      <c r="AJ231" s="80">
        <f t="shared" si="50"/>
        <v>28476.945000000003</v>
      </c>
      <c r="AK231" s="10">
        <v>0.05</v>
      </c>
      <c r="AL231" s="49">
        <f t="shared" si="54"/>
        <v>1423.8472500000003</v>
      </c>
      <c r="AM231" s="49"/>
      <c r="AN231" s="49"/>
      <c r="AO231" s="49">
        <f t="shared" si="55"/>
        <v>27053.097750000004</v>
      </c>
      <c r="AP231" s="49"/>
      <c r="AQ231" s="49">
        <f t="shared" si="56"/>
        <v>27053.097750000004</v>
      </c>
      <c r="AR231" s="80">
        <f t="shared" si="51"/>
        <v>5113.1605045871438</v>
      </c>
      <c r="AS231" s="18"/>
      <c r="AT231" s="18"/>
      <c r="AU231" s="18"/>
      <c r="AV231" s="18"/>
    </row>
    <row r="232" spans="1:48" hidden="1">
      <c r="A232" s="4">
        <v>230</v>
      </c>
      <c r="B232" s="22">
        <v>44896</v>
      </c>
      <c r="C232" s="25">
        <v>44916</v>
      </c>
      <c r="D232" s="4" t="s">
        <v>399</v>
      </c>
      <c r="E232" s="18" t="s">
        <v>400</v>
      </c>
      <c r="F232" s="18" t="s">
        <v>458</v>
      </c>
      <c r="G232" s="18" t="s">
        <v>388</v>
      </c>
      <c r="H232" s="18" t="s">
        <v>385</v>
      </c>
      <c r="I232" s="18" t="s">
        <v>389</v>
      </c>
      <c r="J232" s="18" t="s">
        <v>387</v>
      </c>
      <c r="K232" s="18" t="s">
        <v>398</v>
      </c>
      <c r="L232" s="30" t="s">
        <v>49</v>
      </c>
      <c r="M232" s="21">
        <v>1209848</v>
      </c>
      <c r="N232" s="18">
        <v>41503</v>
      </c>
      <c r="O232" s="18">
        <v>36</v>
      </c>
      <c r="P232" s="19">
        <v>0.1426</v>
      </c>
      <c r="Q232" s="18">
        <v>7080</v>
      </c>
      <c r="R232" s="18">
        <v>3450</v>
      </c>
      <c r="S232" s="18">
        <v>1180</v>
      </c>
      <c r="T232" s="18">
        <v>1180</v>
      </c>
      <c r="U232" s="18"/>
      <c r="V232" s="18"/>
      <c r="W232" s="23">
        <v>1187110</v>
      </c>
      <c r="X232" s="18"/>
      <c r="Y232" s="18"/>
      <c r="Z232" s="18"/>
      <c r="AA232" s="18"/>
      <c r="AB232" s="18"/>
      <c r="AC232" s="19">
        <v>4.2500000000000003E-2</v>
      </c>
      <c r="AD232" s="49">
        <f t="shared" si="52"/>
        <v>51418.54</v>
      </c>
      <c r="AE232" s="10">
        <v>0.09</v>
      </c>
      <c r="AF232" s="49">
        <f t="shared" si="53"/>
        <v>47172.972477064221</v>
      </c>
      <c r="AG232" s="18"/>
      <c r="AH232" s="18"/>
      <c r="AI232" s="24">
        <v>2.75E-2</v>
      </c>
      <c r="AJ232" s="80">
        <f t="shared" si="50"/>
        <v>33270.82</v>
      </c>
      <c r="AK232" s="10">
        <v>0.05</v>
      </c>
      <c r="AL232" s="49">
        <f t="shared" si="54"/>
        <v>1663.5410000000002</v>
      </c>
      <c r="AM232" s="49"/>
      <c r="AN232" s="49"/>
      <c r="AO232" s="49">
        <f t="shared" si="55"/>
        <v>31607.278999999999</v>
      </c>
      <c r="AP232" s="49"/>
      <c r="AQ232" s="49">
        <f t="shared" si="56"/>
        <v>31607.278999999999</v>
      </c>
      <c r="AR232" s="80">
        <f t="shared" si="51"/>
        <v>13902.152477064221</v>
      </c>
      <c r="AS232" s="18"/>
      <c r="AT232" s="18"/>
      <c r="AU232" s="18"/>
      <c r="AV232" s="18"/>
    </row>
    <row r="233" spans="1:48" hidden="1">
      <c r="A233" s="12">
        <v>231</v>
      </c>
      <c r="B233" s="22">
        <v>44896</v>
      </c>
      <c r="C233" s="25">
        <v>44916</v>
      </c>
      <c r="D233" s="4" t="s">
        <v>391</v>
      </c>
      <c r="E233" s="18" t="s">
        <v>392</v>
      </c>
      <c r="F233" s="18" t="s">
        <v>459</v>
      </c>
      <c r="G233" s="18" t="s">
        <v>384</v>
      </c>
      <c r="H233" s="18" t="s">
        <v>385</v>
      </c>
      <c r="I233" s="18" t="s">
        <v>395</v>
      </c>
      <c r="J233" s="18" t="s">
        <v>68</v>
      </c>
      <c r="K233" s="18" t="s">
        <v>58</v>
      </c>
      <c r="L233" s="30" t="s">
        <v>49</v>
      </c>
      <c r="M233" s="21">
        <v>407281</v>
      </c>
      <c r="N233" s="18">
        <v>9796</v>
      </c>
      <c r="O233" s="18">
        <v>60</v>
      </c>
      <c r="P233" s="19">
        <v>0.155</v>
      </c>
      <c r="Q233" s="18">
        <v>7275</v>
      </c>
      <c r="R233" s="18"/>
      <c r="S233" s="18"/>
      <c r="T233" s="18"/>
      <c r="U233" s="18"/>
      <c r="V233" s="18"/>
      <c r="W233" s="23">
        <v>392725</v>
      </c>
      <c r="X233" s="18"/>
      <c r="Y233" s="18"/>
      <c r="Z233" s="18"/>
      <c r="AA233" s="18"/>
      <c r="AB233" s="18"/>
      <c r="AC233" s="19">
        <v>4.4999999999999998E-2</v>
      </c>
      <c r="AD233" s="49">
        <f t="shared" si="52"/>
        <v>18327.645</v>
      </c>
      <c r="AE233" s="10">
        <v>0.09</v>
      </c>
      <c r="AF233" s="49">
        <f t="shared" si="53"/>
        <v>16814.353211009173</v>
      </c>
      <c r="AG233" s="18"/>
      <c r="AH233" s="18"/>
      <c r="AI233" s="24">
        <v>3.5000000000000003E-2</v>
      </c>
      <c r="AJ233" s="80">
        <f t="shared" si="50"/>
        <v>14254.835000000001</v>
      </c>
      <c r="AK233" s="10">
        <v>0.05</v>
      </c>
      <c r="AL233" s="49">
        <f t="shared" si="54"/>
        <v>712.74175000000014</v>
      </c>
      <c r="AM233" s="49"/>
      <c r="AN233" s="49"/>
      <c r="AO233" s="49">
        <f t="shared" si="55"/>
        <v>13542.093250000002</v>
      </c>
      <c r="AP233" s="49"/>
      <c r="AQ233" s="49">
        <f t="shared" si="56"/>
        <v>13542.093250000002</v>
      </c>
      <c r="AR233" s="80">
        <f t="shared" si="51"/>
        <v>2559.5182110091719</v>
      </c>
      <c r="AS233" s="18"/>
      <c r="AT233" s="18"/>
      <c r="AU233" s="18"/>
      <c r="AV233" s="18"/>
    </row>
    <row r="234" spans="1:48" hidden="1">
      <c r="A234" s="4">
        <v>232</v>
      </c>
      <c r="B234" s="22">
        <v>44896</v>
      </c>
      <c r="C234" s="25">
        <v>44916</v>
      </c>
      <c r="D234" s="4" t="s">
        <v>376</v>
      </c>
      <c r="E234" s="18" t="s">
        <v>377</v>
      </c>
      <c r="F234" s="18" t="s">
        <v>460</v>
      </c>
      <c r="G234" s="18" t="s">
        <v>384</v>
      </c>
      <c r="H234" s="18" t="s">
        <v>385</v>
      </c>
      <c r="I234" s="18" t="s">
        <v>397</v>
      </c>
      <c r="J234" s="18" t="s">
        <v>125</v>
      </c>
      <c r="K234" s="18" t="s">
        <v>398</v>
      </c>
      <c r="L234" s="30" t="s">
        <v>49</v>
      </c>
      <c r="M234" s="21">
        <v>450000</v>
      </c>
      <c r="N234" s="18">
        <v>10531</v>
      </c>
      <c r="O234" s="18">
        <v>60</v>
      </c>
      <c r="P234" s="19">
        <v>0.1426</v>
      </c>
      <c r="Q234" s="18">
        <v>4130</v>
      </c>
      <c r="R234" s="18">
        <v>1725</v>
      </c>
      <c r="S234" s="18">
        <v>590</v>
      </c>
      <c r="T234" s="18"/>
      <c r="U234" s="18"/>
      <c r="V234" s="18"/>
      <c r="W234" s="23">
        <v>434200</v>
      </c>
      <c r="X234" s="18"/>
      <c r="Y234" s="18"/>
      <c r="Z234" s="18"/>
      <c r="AA234" s="18"/>
      <c r="AB234" s="18"/>
      <c r="AC234" s="8">
        <v>4.2500000000000003E-2</v>
      </c>
      <c r="AD234" s="49">
        <f t="shared" si="52"/>
        <v>19125</v>
      </c>
      <c r="AE234" s="10">
        <v>0.09</v>
      </c>
      <c r="AF234" s="49">
        <f t="shared" si="53"/>
        <v>17545.871559633026</v>
      </c>
      <c r="AG234" s="18"/>
      <c r="AH234" s="18"/>
      <c r="AI234" s="24">
        <v>0.04</v>
      </c>
      <c r="AJ234" s="49">
        <f t="shared" si="50"/>
        <v>18000</v>
      </c>
      <c r="AK234" s="10">
        <v>0.05</v>
      </c>
      <c r="AL234" s="49">
        <f t="shared" si="54"/>
        <v>900</v>
      </c>
      <c r="AM234" s="49"/>
      <c r="AN234" s="49"/>
      <c r="AO234" s="49">
        <f t="shared" ref="AO234:AO236" si="59">AJ234-AL234+AM234-AN234</f>
        <v>17100</v>
      </c>
      <c r="AP234" s="49"/>
      <c r="AQ234" s="49">
        <f t="shared" si="56"/>
        <v>17100</v>
      </c>
      <c r="AR234" s="80">
        <f t="shared" si="51"/>
        <v>-454.12844036697425</v>
      </c>
      <c r="AS234" s="18"/>
      <c r="AT234" s="18"/>
      <c r="AU234" s="18"/>
      <c r="AV234" s="18"/>
    </row>
    <row r="235" spans="1:48" hidden="1">
      <c r="A235" s="4">
        <v>233</v>
      </c>
      <c r="B235" s="22">
        <v>44896</v>
      </c>
      <c r="C235" s="25">
        <v>44917</v>
      </c>
      <c r="D235" s="4" t="s">
        <v>376</v>
      </c>
      <c r="E235" s="18" t="s">
        <v>377</v>
      </c>
      <c r="F235" s="18" t="s">
        <v>461</v>
      </c>
      <c r="G235" s="18" t="s">
        <v>384</v>
      </c>
      <c r="H235" s="18" t="s">
        <v>385</v>
      </c>
      <c r="I235" s="18" t="s">
        <v>397</v>
      </c>
      <c r="J235" s="18" t="s">
        <v>125</v>
      </c>
      <c r="K235" s="18" t="s">
        <v>58</v>
      </c>
      <c r="L235" s="30" t="s">
        <v>49</v>
      </c>
      <c r="M235" s="21">
        <v>502998</v>
      </c>
      <c r="N235" s="18">
        <v>11772</v>
      </c>
      <c r="O235" s="18">
        <v>60</v>
      </c>
      <c r="P235" s="19">
        <v>0.1426</v>
      </c>
      <c r="Q235" s="18">
        <v>4130</v>
      </c>
      <c r="R235" s="18">
        <v>1858</v>
      </c>
      <c r="S235" s="18">
        <v>590</v>
      </c>
      <c r="T235" s="18">
        <v>767</v>
      </c>
      <c r="U235" s="18"/>
      <c r="V235" s="18"/>
      <c r="W235" s="23">
        <v>487065</v>
      </c>
      <c r="X235" s="18"/>
      <c r="Y235" s="18"/>
      <c r="Z235" s="18"/>
      <c r="AA235" s="18"/>
      <c r="AB235" s="18"/>
      <c r="AC235" s="8">
        <v>4.2500000000000003E-2</v>
      </c>
      <c r="AD235" s="49">
        <f t="shared" si="52"/>
        <v>21377.415000000001</v>
      </c>
      <c r="AE235" s="10">
        <v>0.09</v>
      </c>
      <c r="AF235" s="49">
        <f t="shared" si="53"/>
        <v>19612.30733944954</v>
      </c>
      <c r="AG235" s="18"/>
      <c r="AH235" s="18"/>
      <c r="AI235" s="24">
        <v>0.04</v>
      </c>
      <c r="AJ235" s="49">
        <f t="shared" si="50"/>
        <v>20119.920000000002</v>
      </c>
      <c r="AK235" s="10">
        <v>0.05</v>
      </c>
      <c r="AL235" s="49">
        <f t="shared" si="54"/>
        <v>1005.9960000000001</v>
      </c>
      <c r="AM235" s="49"/>
      <c r="AN235" s="49"/>
      <c r="AO235" s="49">
        <f t="shared" si="59"/>
        <v>19113.924000000003</v>
      </c>
      <c r="AP235" s="49"/>
      <c r="AQ235" s="49">
        <f t="shared" si="56"/>
        <v>19113.924000000003</v>
      </c>
      <c r="AR235" s="80">
        <f t="shared" si="51"/>
        <v>-507.61266055046144</v>
      </c>
      <c r="AS235" s="18"/>
      <c r="AT235" s="18"/>
      <c r="AU235" s="18"/>
      <c r="AV235" s="18"/>
    </row>
    <row r="236" spans="1:48" hidden="1">
      <c r="A236" s="12">
        <v>234</v>
      </c>
      <c r="B236" s="22">
        <v>44896</v>
      </c>
      <c r="C236" s="25">
        <v>44917</v>
      </c>
      <c r="D236" s="4" t="s">
        <v>376</v>
      </c>
      <c r="E236" s="18" t="s">
        <v>377</v>
      </c>
      <c r="F236" s="18" t="s">
        <v>462</v>
      </c>
      <c r="G236" s="18" t="s">
        <v>384</v>
      </c>
      <c r="H236" s="18" t="s">
        <v>385</v>
      </c>
      <c r="I236" s="18" t="s">
        <v>397</v>
      </c>
      <c r="J236" s="18" t="s">
        <v>396</v>
      </c>
      <c r="K236" s="18" t="s">
        <v>58</v>
      </c>
      <c r="L236" s="30" t="s">
        <v>49</v>
      </c>
      <c r="M236" s="21">
        <v>433400</v>
      </c>
      <c r="N236" s="18">
        <v>10448</v>
      </c>
      <c r="O236" s="18">
        <v>60</v>
      </c>
      <c r="P236" s="19">
        <v>0.156</v>
      </c>
      <c r="Q236" s="18"/>
      <c r="R236" s="18"/>
      <c r="S236" s="18"/>
      <c r="T236" s="18"/>
      <c r="U236" s="18"/>
      <c r="V236" s="18"/>
      <c r="W236" s="23">
        <v>407058</v>
      </c>
      <c r="X236" s="18"/>
      <c r="Y236" s="18"/>
      <c r="Z236" s="18"/>
      <c r="AA236" s="18"/>
      <c r="AB236" s="18"/>
      <c r="AC236" s="19">
        <v>4.4999999999999998E-2</v>
      </c>
      <c r="AD236" s="49">
        <f t="shared" si="52"/>
        <v>19503</v>
      </c>
      <c r="AE236" s="10">
        <v>0</v>
      </c>
      <c r="AF236" s="49">
        <f t="shared" si="53"/>
        <v>19503</v>
      </c>
      <c r="AG236" s="18"/>
      <c r="AH236" s="18"/>
      <c r="AI236" s="24">
        <v>0.04</v>
      </c>
      <c r="AJ236" s="80">
        <f t="shared" si="50"/>
        <v>17336</v>
      </c>
      <c r="AK236" s="10">
        <v>0.05</v>
      </c>
      <c r="AL236" s="49">
        <f t="shared" si="54"/>
        <v>866.80000000000007</v>
      </c>
      <c r="AM236" s="49"/>
      <c r="AN236" s="49"/>
      <c r="AO236" s="49">
        <f t="shared" si="59"/>
        <v>16469.2</v>
      </c>
      <c r="AP236" s="49"/>
      <c r="AQ236" s="49">
        <f t="shared" si="56"/>
        <v>16469.2</v>
      </c>
      <c r="AR236" s="80">
        <f t="shared" si="51"/>
        <v>2167</v>
      </c>
      <c r="AS236" s="18"/>
      <c r="AT236" s="18"/>
      <c r="AU236" s="18"/>
      <c r="AV236" s="18"/>
    </row>
    <row r="237" spans="1:48" hidden="1">
      <c r="A237" s="4">
        <v>235</v>
      </c>
      <c r="B237" s="22">
        <v>44896</v>
      </c>
      <c r="C237" s="25">
        <v>44917</v>
      </c>
      <c r="D237" s="4" t="s">
        <v>415</v>
      </c>
      <c r="E237" s="18" t="s">
        <v>416</v>
      </c>
      <c r="F237" s="40" t="s">
        <v>463</v>
      </c>
      <c r="G237" s="18" t="s">
        <v>384</v>
      </c>
      <c r="H237" s="18" t="s">
        <v>385</v>
      </c>
      <c r="I237" s="18" t="s">
        <v>386</v>
      </c>
      <c r="J237" s="18" t="s">
        <v>387</v>
      </c>
      <c r="K237" s="18" t="s">
        <v>398</v>
      </c>
      <c r="L237" s="30" t="s">
        <v>49</v>
      </c>
      <c r="M237" s="21">
        <v>788746</v>
      </c>
      <c r="N237" s="18">
        <v>22497</v>
      </c>
      <c r="O237" s="18">
        <v>47</v>
      </c>
      <c r="P237" s="19">
        <v>0.15509999999999999</v>
      </c>
      <c r="Q237" s="18">
        <v>10900</v>
      </c>
      <c r="R237" s="18">
        <v>2397</v>
      </c>
      <c r="S237" s="18">
        <v>885</v>
      </c>
      <c r="T237" s="18">
        <v>1179</v>
      </c>
      <c r="U237" s="18"/>
      <c r="V237" s="18"/>
      <c r="W237" s="23">
        <v>767689</v>
      </c>
      <c r="X237" s="18"/>
      <c r="Y237" s="18"/>
      <c r="Z237" s="18"/>
      <c r="AA237" s="18"/>
      <c r="AB237" s="18"/>
      <c r="AC237" s="8">
        <v>4.7500000000000001E-2</v>
      </c>
      <c r="AD237" s="49">
        <f t="shared" si="52"/>
        <v>37465.434999999998</v>
      </c>
      <c r="AE237" s="10">
        <v>0.09</v>
      </c>
      <c r="AF237" s="49">
        <f t="shared" si="53"/>
        <v>34371.958715596324</v>
      </c>
      <c r="AG237" s="18"/>
      <c r="AH237" s="18"/>
      <c r="AI237" s="24">
        <v>3.5000000000000003E-2</v>
      </c>
      <c r="AJ237" s="80">
        <f t="shared" si="50"/>
        <v>27606.110000000004</v>
      </c>
      <c r="AK237" s="10">
        <v>0.05</v>
      </c>
      <c r="AL237" s="49">
        <f t="shared" si="54"/>
        <v>1380.3055000000004</v>
      </c>
      <c r="AM237" s="49"/>
      <c r="AN237" s="49"/>
      <c r="AO237" s="49">
        <f t="shared" si="55"/>
        <v>26225.804500000006</v>
      </c>
      <c r="AP237" s="49"/>
      <c r="AQ237" s="49">
        <f t="shared" si="56"/>
        <v>26225.804500000006</v>
      </c>
      <c r="AR237" s="80">
        <f t="shared" si="51"/>
        <v>6765.8487155963194</v>
      </c>
      <c r="AS237" s="18"/>
      <c r="AT237" s="18"/>
      <c r="AU237" s="18"/>
      <c r="AV237" s="18"/>
    </row>
    <row r="238" spans="1:48" hidden="1">
      <c r="A238" s="4">
        <v>236</v>
      </c>
      <c r="B238" s="22">
        <v>44896</v>
      </c>
      <c r="C238" s="25">
        <v>44918</v>
      </c>
      <c r="D238" s="4" t="s">
        <v>415</v>
      </c>
      <c r="E238" s="18" t="s">
        <v>416</v>
      </c>
      <c r="F238" s="18" t="s">
        <v>464</v>
      </c>
      <c r="G238" s="18" t="s">
        <v>384</v>
      </c>
      <c r="H238" s="18" t="s">
        <v>385</v>
      </c>
      <c r="I238" s="18" t="s">
        <v>397</v>
      </c>
      <c r="J238" s="18" t="s">
        <v>125</v>
      </c>
      <c r="K238" s="4" t="s">
        <v>76</v>
      </c>
      <c r="L238" s="30" t="s">
        <v>49</v>
      </c>
      <c r="M238" s="21">
        <v>513496</v>
      </c>
      <c r="N238" s="18">
        <v>14097</v>
      </c>
      <c r="O238" s="18">
        <v>48</v>
      </c>
      <c r="P238" s="19">
        <v>0.14249999999999999</v>
      </c>
      <c r="Q238" s="18">
        <v>2360</v>
      </c>
      <c r="R238" s="18">
        <v>1884</v>
      </c>
      <c r="S238" s="18">
        <v>590</v>
      </c>
      <c r="T238" s="18">
        <v>767</v>
      </c>
      <c r="U238" s="18"/>
      <c r="V238" s="18"/>
      <c r="W238" s="23">
        <v>500809</v>
      </c>
      <c r="X238" s="18"/>
      <c r="Y238" s="18"/>
      <c r="Z238" s="18"/>
      <c r="AA238" s="18"/>
      <c r="AB238" s="18"/>
      <c r="AC238" s="8">
        <v>4.2500000000000003E-2</v>
      </c>
      <c r="AD238" s="49">
        <f t="shared" si="52"/>
        <v>21823.58</v>
      </c>
      <c r="AE238" s="10">
        <v>0.09</v>
      </c>
      <c r="AF238" s="49">
        <f t="shared" si="53"/>
        <v>20021.633027522937</v>
      </c>
      <c r="AG238" s="18"/>
      <c r="AH238" s="18"/>
      <c r="AI238" s="24">
        <v>0.04</v>
      </c>
      <c r="AJ238" s="49">
        <f>M238*AI238</f>
        <v>20539.84</v>
      </c>
      <c r="AK238" s="10">
        <v>0.05</v>
      </c>
      <c r="AL238" s="49">
        <f t="shared" si="54"/>
        <v>1026.992</v>
      </c>
      <c r="AM238" s="49"/>
      <c r="AN238" s="49"/>
      <c r="AO238" s="49">
        <f t="shared" si="55"/>
        <v>19512.848000000002</v>
      </c>
      <c r="AP238" s="49"/>
      <c r="AQ238" s="49">
        <f t="shared" si="56"/>
        <v>19512.848000000002</v>
      </c>
      <c r="AR238" s="80">
        <f t="shared" si="51"/>
        <v>-518.20697247706266</v>
      </c>
      <c r="AS238" s="18"/>
      <c r="AT238" s="18"/>
      <c r="AU238" s="18"/>
      <c r="AV238" s="18"/>
    </row>
    <row r="239" spans="1:48" s="37" customFormat="1" hidden="1">
      <c r="A239" s="32">
        <v>237</v>
      </c>
      <c r="B239" s="41">
        <v>44896</v>
      </c>
      <c r="C239" s="42">
        <v>44918</v>
      </c>
      <c r="D239" s="32" t="s">
        <v>415</v>
      </c>
      <c r="E239" s="43" t="s">
        <v>416</v>
      </c>
      <c r="F239" s="43" t="s">
        <v>465</v>
      </c>
      <c r="G239" s="43" t="s">
        <v>384</v>
      </c>
      <c r="H239" s="43" t="s">
        <v>385</v>
      </c>
      <c r="I239" s="43" t="s">
        <v>386</v>
      </c>
      <c r="J239" s="43" t="s">
        <v>387</v>
      </c>
      <c r="K239" s="43" t="s">
        <v>107</v>
      </c>
      <c r="L239" s="32" t="s">
        <v>49</v>
      </c>
      <c r="M239" s="47">
        <v>312544</v>
      </c>
      <c r="N239" s="43">
        <v>10913</v>
      </c>
      <c r="O239" s="43">
        <v>36</v>
      </c>
      <c r="P239" s="45">
        <v>0.15509999999999999</v>
      </c>
      <c r="Q239" s="43">
        <v>2950</v>
      </c>
      <c r="R239" s="43"/>
      <c r="S239" s="43">
        <v>885</v>
      </c>
      <c r="T239" s="43">
        <v>1180</v>
      </c>
      <c r="U239" s="43"/>
      <c r="V239" s="43"/>
      <c r="W239" s="46">
        <v>303780</v>
      </c>
      <c r="X239" s="18"/>
      <c r="Y239" s="18"/>
      <c r="Z239" s="18"/>
      <c r="AA239" s="18"/>
      <c r="AB239" s="18"/>
      <c r="AC239" s="45">
        <v>4.2500000000000003E-2</v>
      </c>
      <c r="AD239" s="49">
        <f t="shared" si="52"/>
        <v>13283.12</v>
      </c>
      <c r="AE239" s="10">
        <v>0.09</v>
      </c>
      <c r="AF239" s="49">
        <f t="shared" si="53"/>
        <v>12186.348623853211</v>
      </c>
      <c r="AG239" s="43"/>
      <c r="AH239" s="43"/>
      <c r="AI239" s="48">
        <v>3.5000000000000003E-2</v>
      </c>
      <c r="AJ239" s="80">
        <f t="shared" si="50"/>
        <v>10939.04</v>
      </c>
      <c r="AK239" s="10">
        <v>0.05</v>
      </c>
      <c r="AL239" s="49">
        <f t="shared" si="54"/>
        <v>546.95200000000011</v>
      </c>
      <c r="AM239" s="49"/>
      <c r="AN239" s="49"/>
      <c r="AO239" s="49">
        <f t="shared" si="55"/>
        <v>10392.088000000002</v>
      </c>
      <c r="AP239" s="49"/>
      <c r="AQ239" s="49">
        <f t="shared" si="56"/>
        <v>10392.088000000002</v>
      </c>
      <c r="AR239" s="80">
        <f t="shared" si="51"/>
        <v>1247.3086238532105</v>
      </c>
      <c r="AS239" s="43"/>
      <c r="AT239" s="43"/>
      <c r="AU239" s="43"/>
      <c r="AV239" s="43"/>
    </row>
    <row r="240" spans="1:48" hidden="1">
      <c r="A240" s="4">
        <v>238</v>
      </c>
      <c r="B240" s="22">
        <v>44896</v>
      </c>
      <c r="C240" s="25">
        <v>44918</v>
      </c>
      <c r="D240" s="4" t="s">
        <v>399</v>
      </c>
      <c r="E240" s="18" t="s">
        <v>400</v>
      </c>
      <c r="F240" s="18" t="s">
        <v>466</v>
      </c>
      <c r="G240" s="18" t="s">
        <v>388</v>
      </c>
      <c r="H240" s="18" t="s">
        <v>385</v>
      </c>
      <c r="I240" s="18" t="s">
        <v>389</v>
      </c>
      <c r="J240" s="18" t="s">
        <v>396</v>
      </c>
      <c r="K240" s="18" t="s">
        <v>58</v>
      </c>
      <c r="L240" s="30" t="s">
        <v>49</v>
      </c>
      <c r="M240" s="21">
        <v>328400</v>
      </c>
      <c r="N240" s="18">
        <v>7918</v>
      </c>
      <c r="O240" s="18">
        <v>60</v>
      </c>
      <c r="P240" s="19">
        <v>0.15609999999999999</v>
      </c>
      <c r="Q240" s="18">
        <v>5000</v>
      </c>
      <c r="R240" s="18">
        <v>2000</v>
      </c>
      <c r="S240" s="18">
        <v>590</v>
      </c>
      <c r="T240" s="18"/>
      <c r="U240" s="18"/>
      <c r="V240" s="18"/>
      <c r="W240" s="23">
        <v>323560</v>
      </c>
      <c r="X240" s="18"/>
      <c r="Y240" s="18"/>
      <c r="Z240" s="18"/>
      <c r="AA240" s="18"/>
      <c r="AB240" s="18"/>
      <c r="AC240" s="19">
        <v>4.4999999999999998E-2</v>
      </c>
      <c r="AD240" s="49">
        <f t="shared" si="52"/>
        <v>14778</v>
      </c>
      <c r="AE240" s="10">
        <v>0</v>
      </c>
      <c r="AF240" s="49">
        <f t="shared" si="53"/>
        <v>14778</v>
      </c>
      <c r="AG240" s="18"/>
      <c r="AH240" s="18"/>
      <c r="AI240" s="26">
        <v>0.04</v>
      </c>
      <c r="AJ240" s="80">
        <f t="shared" si="50"/>
        <v>13136</v>
      </c>
      <c r="AK240" s="10">
        <v>0.05</v>
      </c>
      <c r="AL240" s="49">
        <f t="shared" si="54"/>
        <v>656.80000000000007</v>
      </c>
      <c r="AM240" s="49"/>
      <c r="AN240" s="49"/>
      <c r="AO240" s="49">
        <f t="shared" si="55"/>
        <v>12479.2</v>
      </c>
      <c r="AP240" s="49"/>
      <c r="AQ240" s="49">
        <f t="shared" si="56"/>
        <v>12479.2</v>
      </c>
      <c r="AR240" s="80">
        <f t="shared" si="51"/>
        <v>1642</v>
      </c>
      <c r="AS240" s="18"/>
      <c r="AT240" s="18"/>
      <c r="AU240" s="18"/>
      <c r="AV240" s="18"/>
    </row>
    <row r="241" spans="1:48" hidden="1">
      <c r="A241" s="4">
        <v>239</v>
      </c>
      <c r="B241" s="22">
        <v>44896</v>
      </c>
      <c r="C241" s="25">
        <v>44918</v>
      </c>
      <c r="D241" s="4" t="s">
        <v>376</v>
      </c>
      <c r="E241" s="18" t="s">
        <v>377</v>
      </c>
      <c r="F241" s="18" t="s">
        <v>467</v>
      </c>
      <c r="G241" s="18" t="s">
        <v>388</v>
      </c>
      <c r="H241" s="18" t="s">
        <v>385</v>
      </c>
      <c r="I241" s="18" t="s">
        <v>389</v>
      </c>
      <c r="J241" s="18" t="s">
        <v>68</v>
      </c>
      <c r="K241" s="4" t="s">
        <v>76</v>
      </c>
      <c r="L241" s="30" t="s">
        <v>49</v>
      </c>
      <c r="M241" s="21">
        <v>1014833</v>
      </c>
      <c r="N241" s="18">
        <v>27427</v>
      </c>
      <c r="O241" s="18">
        <v>51</v>
      </c>
      <c r="P241" s="19">
        <v>0.15759999999999999</v>
      </c>
      <c r="Q241" s="18"/>
      <c r="R241" s="18"/>
      <c r="S241" s="18"/>
      <c r="T241" s="18"/>
      <c r="U241" s="18"/>
      <c r="V241" s="18"/>
      <c r="W241" s="23">
        <v>985175</v>
      </c>
      <c r="X241" s="18"/>
      <c r="Y241" s="18"/>
      <c r="Z241" s="18"/>
      <c r="AA241" s="18"/>
      <c r="AB241" s="18"/>
      <c r="AC241" s="19">
        <v>4.4999999999999998E-2</v>
      </c>
      <c r="AD241" s="49">
        <f t="shared" si="52"/>
        <v>45667.485000000001</v>
      </c>
      <c r="AE241" s="10">
        <v>0.09</v>
      </c>
      <c r="AF241" s="49">
        <f t="shared" si="53"/>
        <v>41896.775229357794</v>
      </c>
      <c r="AG241" s="18"/>
      <c r="AH241" s="18"/>
      <c r="AI241" s="24">
        <v>3.5000000000000003E-2</v>
      </c>
      <c r="AJ241" s="80">
        <f t="shared" si="50"/>
        <v>35519.155000000006</v>
      </c>
      <c r="AK241" s="10">
        <v>0.05</v>
      </c>
      <c r="AL241" s="49">
        <f t="shared" si="54"/>
        <v>1775.9577500000005</v>
      </c>
      <c r="AM241" s="49"/>
      <c r="AN241" s="49"/>
      <c r="AO241" s="49">
        <f>AJ241-AL241+AM241-AN241</f>
        <v>33743.197250000005</v>
      </c>
      <c r="AP241" s="49"/>
      <c r="AQ241" s="49">
        <f t="shared" si="56"/>
        <v>33743.197250000005</v>
      </c>
      <c r="AR241" s="80">
        <f t="shared" si="51"/>
        <v>6377.620229357788</v>
      </c>
      <c r="AS241" s="18"/>
      <c r="AT241" s="18"/>
      <c r="AU241" s="18"/>
      <c r="AV241" s="18"/>
    </row>
    <row r="242" spans="1:48" hidden="1">
      <c r="A242" s="12">
        <v>240</v>
      </c>
      <c r="B242" s="22">
        <v>44896</v>
      </c>
      <c r="C242" s="25">
        <v>44919</v>
      </c>
      <c r="D242" s="4" t="s">
        <v>430</v>
      </c>
      <c r="E242" s="18" t="s">
        <v>428</v>
      </c>
      <c r="F242" s="18" t="s">
        <v>468</v>
      </c>
      <c r="G242" s="18" t="s">
        <v>384</v>
      </c>
      <c r="H242" s="18" t="s">
        <v>385</v>
      </c>
      <c r="I242" s="18" t="s">
        <v>386</v>
      </c>
      <c r="J242" s="18" t="s">
        <v>68</v>
      </c>
      <c r="K242" s="18" t="s">
        <v>398</v>
      </c>
      <c r="L242" s="30" t="s">
        <v>49</v>
      </c>
      <c r="M242" s="21">
        <v>2000357</v>
      </c>
      <c r="N242" s="18">
        <v>48390</v>
      </c>
      <c r="O242" s="18">
        <v>60</v>
      </c>
      <c r="P242" s="19">
        <v>0.15759999999999999</v>
      </c>
      <c r="Q242" s="18">
        <v>14050</v>
      </c>
      <c r="R242" s="18">
        <v>5650</v>
      </c>
      <c r="S242" s="18">
        <v>885</v>
      </c>
      <c r="T242" s="18"/>
      <c r="U242" s="18"/>
      <c r="V242" s="18">
        <v>27357</v>
      </c>
      <c r="W242" s="23">
        <v>1951825</v>
      </c>
      <c r="X242" s="18"/>
      <c r="Y242" s="18"/>
      <c r="Z242" s="18"/>
      <c r="AA242" s="18"/>
      <c r="AB242" s="18"/>
      <c r="AC242" s="19">
        <v>4.4999999999999998E-2</v>
      </c>
      <c r="AD242" s="49">
        <f t="shared" si="52"/>
        <v>90016.065000000002</v>
      </c>
      <c r="AE242" s="10">
        <v>0.09</v>
      </c>
      <c r="AF242" s="49">
        <f t="shared" si="53"/>
        <v>82583.545871559632</v>
      </c>
      <c r="AG242" s="18"/>
      <c r="AH242" s="18"/>
      <c r="AI242" s="24">
        <v>3.5000000000000003E-2</v>
      </c>
      <c r="AJ242" s="80">
        <f t="shared" si="50"/>
        <v>70012.49500000001</v>
      </c>
      <c r="AK242" s="10">
        <v>0.05</v>
      </c>
      <c r="AL242" s="49">
        <f t="shared" si="54"/>
        <v>3500.6247500000009</v>
      </c>
      <c r="AM242" s="49"/>
      <c r="AN242" s="49"/>
      <c r="AO242" s="49">
        <f t="shared" si="55"/>
        <v>66511.870250000007</v>
      </c>
      <c r="AP242" s="49"/>
      <c r="AQ242" s="49">
        <f t="shared" si="56"/>
        <v>66511.870250000007</v>
      </c>
      <c r="AR242" s="80">
        <f t="shared" si="51"/>
        <v>12571.050871559622</v>
      </c>
      <c r="AS242" s="18"/>
      <c r="AT242" s="18"/>
      <c r="AU242" s="18"/>
      <c r="AV242" s="18"/>
    </row>
    <row r="243" spans="1:48" hidden="1">
      <c r="A243" s="4">
        <v>241</v>
      </c>
      <c r="B243" s="22">
        <v>44896</v>
      </c>
      <c r="C243" s="25">
        <v>44919</v>
      </c>
      <c r="D243" s="4" t="s">
        <v>376</v>
      </c>
      <c r="E243" s="18" t="s">
        <v>377</v>
      </c>
      <c r="F243" s="18" t="s">
        <v>469</v>
      </c>
      <c r="G243" s="18" t="s">
        <v>384</v>
      </c>
      <c r="H243" s="18" t="s">
        <v>385</v>
      </c>
      <c r="I243" s="18" t="s">
        <v>397</v>
      </c>
      <c r="J243" s="18" t="s">
        <v>125</v>
      </c>
      <c r="K243" s="18" t="s">
        <v>398</v>
      </c>
      <c r="L243" s="30" t="s">
        <v>49</v>
      </c>
      <c r="M243" s="21">
        <v>637998</v>
      </c>
      <c r="N243" s="18">
        <v>14940</v>
      </c>
      <c r="O243" s="18">
        <v>59</v>
      </c>
      <c r="P243" s="19">
        <v>0.1376</v>
      </c>
      <c r="Q243" s="18">
        <v>2360</v>
      </c>
      <c r="R243" s="18">
        <v>2195</v>
      </c>
      <c r="S243" s="18">
        <v>590</v>
      </c>
      <c r="T243" s="18">
        <v>767</v>
      </c>
      <c r="U243" s="18"/>
      <c r="V243" s="18"/>
      <c r="W243" s="23">
        <v>623498</v>
      </c>
      <c r="X243" s="18"/>
      <c r="Y243" s="18"/>
      <c r="Z243" s="18"/>
      <c r="AA243" s="18"/>
      <c r="AB243" s="18"/>
      <c r="AC243" s="8">
        <v>4.2500000000000003E-2</v>
      </c>
      <c r="AD243" s="49">
        <f t="shared" si="52"/>
        <v>27114.915000000001</v>
      </c>
      <c r="AE243" s="10">
        <v>0.09</v>
      </c>
      <c r="AF243" s="49">
        <f t="shared" si="53"/>
        <v>24876.068807339449</v>
      </c>
      <c r="AG243" s="18"/>
      <c r="AH243" s="18"/>
      <c r="AI243" s="24">
        <v>0.04</v>
      </c>
      <c r="AJ243" s="49">
        <f t="shared" si="50"/>
        <v>25519.920000000002</v>
      </c>
      <c r="AK243" s="10">
        <v>0.05</v>
      </c>
      <c r="AL243" s="49">
        <f t="shared" si="54"/>
        <v>1275.9960000000001</v>
      </c>
      <c r="AM243" s="49"/>
      <c r="AN243" s="49"/>
      <c r="AO243" s="49">
        <f t="shared" ref="AO243:AO244" si="60">AJ243-AL243+AM243-AN243</f>
        <v>24243.924000000003</v>
      </c>
      <c r="AP243" s="49"/>
      <c r="AQ243" s="49">
        <f t="shared" si="56"/>
        <v>24243.924000000003</v>
      </c>
      <c r="AR243" s="80">
        <f t="shared" si="51"/>
        <v>-643.85119266055335</v>
      </c>
      <c r="AS243" s="18"/>
      <c r="AT243" s="18"/>
      <c r="AU243" s="18"/>
      <c r="AV243" s="18"/>
    </row>
    <row r="244" spans="1:48" hidden="1">
      <c r="A244" s="4">
        <v>242</v>
      </c>
      <c r="B244" s="22">
        <v>44896</v>
      </c>
      <c r="C244" s="25">
        <v>44919</v>
      </c>
      <c r="D244" s="4" t="s">
        <v>376</v>
      </c>
      <c r="E244" s="18" t="s">
        <v>377</v>
      </c>
      <c r="F244" s="18" t="s">
        <v>470</v>
      </c>
      <c r="G244" s="18" t="s">
        <v>384</v>
      </c>
      <c r="H244" s="18" t="s">
        <v>385</v>
      </c>
      <c r="I244" s="18" t="s">
        <v>397</v>
      </c>
      <c r="J244" s="18" t="s">
        <v>125</v>
      </c>
      <c r="K244" s="4" t="s">
        <v>76</v>
      </c>
      <c r="L244" s="30" t="s">
        <v>49</v>
      </c>
      <c r="M244" s="21">
        <v>900000</v>
      </c>
      <c r="N244" s="18">
        <v>30542</v>
      </c>
      <c r="O244" s="18">
        <v>36</v>
      </c>
      <c r="P244" s="19">
        <v>0.13500000000000001</v>
      </c>
      <c r="Q244" s="18">
        <v>4130</v>
      </c>
      <c r="R244" s="18">
        <v>2850</v>
      </c>
      <c r="S244" s="18">
        <v>590</v>
      </c>
      <c r="T244" s="18">
        <v>767</v>
      </c>
      <c r="U244" s="18"/>
      <c r="V244" s="18"/>
      <c r="W244" s="23">
        <v>891073</v>
      </c>
      <c r="X244" s="18"/>
      <c r="Y244" s="18"/>
      <c r="Z244" s="18"/>
      <c r="AA244" s="18"/>
      <c r="AB244" s="18"/>
      <c r="AC244" s="8">
        <v>4.2500000000000003E-2</v>
      </c>
      <c r="AD244" s="49">
        <f t="shared" si="52"/>
        <v>38250</v>
      </c>
      <c r="AE244" s="10">
        <v>0.09</v>
      </c>
      <c r="AF244" s="49">
        <f t="shared" si="53"/>
        <v>35091.743119266052</v>
      </c>
      <c r="AG244" s="18"/>
      <c r="AH244" s="18"/>
      <c r="AI244" s="24">
        <v>3.7499999999999999E-2</v>
      </c>
      <c r="AJ244" s="49">
        <f t="shared" si="50"/>
        <v>33750</v>
      </c>
      <c r="AK244" s="10">
        <v>0.05</v>
      </c>
      <c r="AL244" s="49">
        <f t="shared" si="54"/>
        <v>1687.5</v>
      </c>
      <c r="AM244" s="49"/>
      <c r="AN244" s="49"/>
      <c r="AO244" s="49">
        <f t="shared" si="60"/>
        <v>32062.5</v>
      </c>
      <c r="AP244" s="49"/>
      <c r="AQ244" s="49">
        <f t="shared" si="56"/>
        <v>32062.5</v>
      </c>
      <c r="AR244" s="80">
        <f t="shared" si="51"/>
        <v>1341.7431192660515</v>
      </c>
      <c r="AS244" s="18"/>
      <c r="AT244" s="18"/>
      <c r="AU244" s="18"/>
      <c r="AV244" s="18"/>
    </row>
    <row r="245" spans="1:48" hidden="1">
      <c r="A245" s="12">
        <v>243</v>
      </c>
      <c r="B245" s="22">
        <v>44896</v>
      </c>
      <c r="C245" s="25">
        <v>44919</v>
      </c>
      <c r="D245" s="4" t="s">
        <v>399</v>
      </c>
      <c r="E245" s="18" t="s">
        <v>400</v>
      </c>
      <c r="F245" s="18" t="s">
        <v>471</v>
      </c>
      <c r="G245" s="18" t="s">
        <v>388</v>
      </c>
      <c r="H245" s="18" t="s">
        <v>385</v>
      </c>
      <c r="I245" s="18" t="s">
        <v>389</v>
      </c>
      <c r="J245" s="18" t="s">
        <v>68</v>
      </c>
      <c r="K245" s="18" t="s">
        <v>398</v>
      </c>
      <c r="L245" s="30" t="s">
        <v>49</v>
      </c>
      <c r="M245" s="21">
        <v>718956</v>
      </c>
      <c r="N245" s="18">
        <v>17297</v>
      </c>
      <c r="O245" s="18">
        <v>60</v>
      </c>
      <c r="P245" s="19">
        <v>0.15509999999999999</v>
      </c>
      <c r="Q245" s="18">
        <v>4500</v>
      </c>
      <c r="R245" s="18">
        <v>2400</v>
      </c>
      <c r="S245" s="18">
        <v>885</v>
      </c>
      <c r="T245" s="18"/>
      <c r="U245" s="18"/>
      <c r="V245" s="18"/>
      <c r="W245" s="23">
        <v>691625</v>
      </c>
      <c r="X245" s="18"/>
      <c r="Y245" s="18"/>
      <c r="Z245" s="18"/>
      <c r="AA245" s="18"/>
      <c r="AB245" s="18"/>
      <c r="AC245" s="19">
        <v>4.4999999999999998E-2</v>
      </c>
      <c r="AD245" s="49">
        <f t="shared" si="52"/>
        <v>32353.02</v>
      </c>
      <c r="AE245" s="10">
        <v>0.09</v>
      </c>
      <c r="AF245" s="49">
        <f t="shared" si="53"/>
        <v>29681.66972477064</v>
      </c>
      <c r="AG245" s="18"/>
      <c r="AH245" s="18"/>
      <c r="AI245" s="24">
        <v>3.5000000000000003E-2</v>
      </c>
      <c r="AJ245" s="80">
        <f t="shared" si="50"/>
        <v>25163.460000000003</v>
      </c>
      <c r="AK245" s="10">
        <v>0.05</v>
      </c>
      <c r="AL245" s="49">
        <f t="shared" si="54"/>
        <v>1258.1730000000002</v>
      </c>
      <c r="AM245" s="49"/>
      <c r="AN245" s="49"/>
      <c r="AO245" s="49">
        <f t="shared" si="55"/>
        <v>23905.287000000004</v>
      </c>
      <c r="AP245" s="49"/>
      <c r="AQ245" s="49">
        <f t="shared" si="56"/>
        <v>23905.287000000004</v>
      </c>
      <c r="AR245" s="80">
        <f t="shared" si="51"/>
        <v>4518.209724770637</v>
      </c>
      <c r="AS245" s="18"/>
      <c r="AT245" s="18"/>
      <c r="AU245" s="18"/>
      <c r="AV245" s="18"/>
    </row>
    <row r="246" spans="1:48" hidden="1">
      <c r="A246" s="4">
        <v>244</v>
      </c>
      <c r="B246" s="22">
        <v>44896</v>
      </c>
      <c r="C246" s="25">
        <v>44921</v>
      </c>
      <c r="D246" s="4" t="s">
        <v>391</v>
      </c>
      <c r="E246" s="18" t="s">
        <v>392</v>
      </c>
      <c r="F246" s="18" t="s">
        <v>472</v>
      </c>
      <c r="G246" s="18" t="s">
        <v>384</v>
      </c>
      <c r="H246" s="18" t="s">
        <v>385</v>
      </c>
      <c r="I246" s="18" t="s">
        <v>395</v>
      </c>
      <c r="J246" s="18" t="s">
        <v>68</v>
      </c>
      <c r="K246" s="4" t="s">
        <v>76</v>
      </c>
      <c r="L246" s="30" t="s">
        <v>49</v>
      </c>
      <c r="M246" s="21">
        <v>900227</v>
      </c>
      <c r="N246" s="18">
        <v>31454</v>
      </c>
      <c r="O246" s="18">
        <v>36</v>
      </c>
      <c r="P246" s="19">
        <v>0.15559999999999999</v>
      </c>
      <c r="Q246" s="18">
        <v>6800</v>
      </c>
      <c r="R246" s="18">
        <v>2900</v>
      </c>
      <c r="S246" s="18">
        <v>885</v>
      </c>
      <c r="T246" s="18"/>
      <c r="U246" s="18"/>
      <c r="V246" s="18">
        <v>13053</v>
      </c>
      <c r="W246" s="23">
        <v>863825</v>
      </c>
      <c r="X246" s="18"/>
      <c r="Y246" s="18"/>
      <c r="Z246" s="18"/>
      <c r="AA246" s="18"/>
      <c r="AB246" s="18"/>
      <c r="AC246" s="19">
        <v>4.4999999999999998E-2</v>
      </c>
      <c r="AD246" s="49">
        <f t="shared" si="52"/>
        <v>40510.214999999997</v>
      </c>
      <c r="AE246" s="10">
        <v>0.09</v>
      </c>
      <c r="AF246" s="49">
        <f t="shared" si="53"/>
        <v>37165.334862385316</v>
      </c>
      <c r="AG246" s="18"/>
      <c r="AH246" s="18"/>
      <c r="AI246" s="24">
        <v>3.5000000000000003E-2</v>
      </c>
      <c r="AJ246" s="80">
        <f t="shared" si="50"/>
        <v>31507.945000000003</v>
      </c>
      <c r="AK246" s="10">
        <v>0.05</v>
      </c>
      <c r="AL246" s="49">
        <f t="shared" si="54"/>
        <v>1575.3972500000002</v>
      </c>
      <c r="AM246" s="49"/>
      <c r="AN246" s="49"/>
      <c r="AO246" s="49">
        <f t="shared" si="55"/>
        <v>29932.547750000002</v>
      </c>
      <c r="AP246" s="49"/>
      <c r="AQ246" s="49">
        <f t="shared" si="56"/>
        <v>29932.547750000002</v>
      </c>
      <c r="AR246" s="80">
        <f t="shared" si="51"/>
        <v>5657.3898623853129</v>
      </c>
      <c r="AS246" s="18"/>
      <c r="AT246" s="18"/>
      <c r="AU246" s="18"/>
      <c r="AV246" s="18"/>
    </row>
    <row r="247" spans="1:48" hidden="1">
      <c r="A247" s="4">
        <v>245</v>
      </c>
      <c r="B247" s="22">
        <v>44896</v>
      </c>
      <c r="C247" s="25">
        <v>44921</v>
      </c>
      <c r="D247" s="4" t="s">
        <v>399</v>
      </c>
      <c r="E247" s="18" t="s">
        <v>400</v>
      </c>
      <c r="F247" s="18" t="s">
        <v>473</v>
      </c>
      <c r="G247" s="18" t="s">
        <v>388</v>
      </c>
      <c r="H247" s="18" t="s">
        <v>385</v>
      </c>
      <c r="I247" s="18" t="s">
        <v>389</v>
      </c>
      <c r="J247" s="18" t="s">
        <v>57</v>
      </c>
      <c r="K247" s="18" t="s">
        <v>107</v>
      </c>
      <c r="L247" s="30" t="s">
        <v>49</v>
      </c>
      <c r="M247" s="21">
        <v>580000</v>
      </c>
      <c r="N247" s="18">
        <v>16437</v>
      </c>
      <c r="O247" s="18">
        <v>48</v>
      </c>
      <c r="P247" s="19">
        <v>0.16</v>
      </c>
      <c r="Q247" s="18">
        <v>14079</v>
      </c>
      <c r="R247" s="18"/>
      <c r="S247" s="18"/>
      <c r="T247" s="18"/>
      <c r="U247" s="18"/>
      <c r="V247" s="18"/>
      <c r="W247" s="23">
        <v>565921</v>
      </c>
      <c r="X247" s="18"/>
      <c r="Y247" s="18"/>
      <c r="Z247" s="18"/>
      <c r="AA247" s="18"/>
      <c r="AB247" s="18"/>
      <c r="AC247" s="8">
        <v>4.2500000000000003E-2</v>
      </c>
      <c r="AD247" s="49">
        <f t="shared" si="52"/>
        <v>24650</v>
      </c>
      <c r="AE247" s="10">
        <v>0.18</v>
      </c>
      <c r="AF247" s="49">
        <f t="shared" si="53"/>
        <v>20889.830508474577</v>
      </c>
      <c r="AG247" s="18"/>
      <c r="AH247" s="18"/>
      <c r="AI247" s="24">
        <v>2.2499999999999999E-2</v>
      </c>
      <c r="AJ247" s="80">
        <f t="shared" si="50"/>
        <v>13050</v>
      </c>
      <c r="AK247" s="10">
        <v>0.05</v>
      </c>
      <c r="AL247" s="49">
        <f t="shared" si="54"/>
        <v>652.5</v>
      </c>
      <c r="AM247" s="49"/>
      <c r="AN247" s="49"/>
      <c r="AO247" s="49">
        <f t="shared" si="55"/>
        <v>12397.5</v>
      </c>
      <c r="AP247" s="49"/>
      <c r="AQ247" s="49">
        <f t="shared" si="56"/>
        <v>12397.5</v>
      </c>
      <c r="AR247" s="80">
        <f t="shared" si="51"/>
        <v>7839.8305084745771</v>
      </c>
      <c r="AS247" s="18"/>
      <c r="AT247" s="18"/>
      <c r="AU247" s="18"/>
      <c r="AV247" s="18"/>
    </row>
    <row r="248" spans="1:48" hidden="1">
      <c r="A248" s="12">
        <v>246</v>
      </c>
      <c r="B248" s="22">
        <v>44896</v>
      </c>
      <c r="C248" s="25">
        <v>44921</v>
      </c>
      <c r="D248" s="4" t="s">
        <v>415</v>
      </c>
      <c r="E248" s="18" t="s">
        <v>416</v>
      </c>
      <c r="F248" s="18" t="s">
        <v>474</v>
      </c>
      <c r="G248" s="18" t="s">
        <v>384</v>
      </c>
      <c r="H248" s="18" t="s">
        <v>385</v>
      </c>
      <c r="I248" s="18" t="s">
        <v>386</v>
      </c>
      <c r="J248" s="18" t="s">
        <v>68</v>
      </c>
      <c r="K248" s="18" t="s">
        <v>398</v>
      </c>
      <c r="L248" s="30" t="s">
        <v>49</v>
      </c>
      <c r="M248" s="21">
        <v>966621</v>
      </c>
      <c r="N248" s="18">
        <v>23538</v>
      </c>
      <c r="O248" s="18">
        <v>59</v>
      </c>
      <c r="P248" s="19">
        <v>0.1555</v>
      </c>
      <c r="Q248" s="18">
        <v>9700</v>
      </c>
      <c r="R248" s="18">
        <v>3100</v>
      </c>
      <c r="S248" s="18">
        <v>885</v>
      </c>
      <c r="T248" s="18"/>
      <c r="U248" s="18"/>
      <c r="V248" s="18">
        <v>32032</v>
      </c>
      <c r="W248" s="23">
        <v>908725</v>
      </c>
      <c r="X248" s="18"/>
      <c r="Y248" s="18"/>
      <c r="Z248" s="18"/>
      <c r="AA248" s="18"/>
      <c r="AB248" s="18"/>
      <c r="AC248" s="19">
        <v>4.4999999999999998E-2</v>
      </c>
      <c r="AD248" s="49">
        <f t="shared" si="52"/>
        <v>43497.945</v>
      </c>
      <c r="AE248" s="10">
        <v>0.09</v>
      </c>
      <c r="AF248" s="49">
        <f t="shared" si="53"/>
        <v>39906.371559633022</v>
      </c>
      <c r="AG248" s="18"/>
      <c r="AH248" s="18"/>
      <c r="AI248" s="24">
        <v>3.5000000000000003E-2</v>
      </c>
      <c r="AJ248" s="80">
        <f t="shared" ref="AJ248:AJ258" si="61">M248*AI248</f>
        <v>33831.735000000001</v>
      </c>
      <c r="AK248" s="10">
        <v>0.05</v>
      </c>
      <c r="AL248" s="49">
        <f t="shared" si="54"/>
        <v>1691.5867500000002</v>
      </c>
      <c r="AM248" s="49"/>
      <c r="AN248" s="49"/>
      <c r="AO248" s="49">
        <f t="shared" si="55"/>
        <v>32140.148250000002</v>
      </c>
      <c r="AP248" s="49"/>
      <c r="AQ248" s="49">
        <f t="shared" si="56"/>
        <v>32140.148250000002</v>
      </c>
      <c r="AR248" s="80">
        <f t="shared" si="51"/>
        <v>6074.6365596330215</v>
      </c>
      <c r="AS248" s="18"/>
      <c r="AT248" s="18"/>
      <c r="AU248" s="18"/>
      <c r="AV248" s="18"/>
    </row>
    <row r="249" spans="1:48" hidden="1">
      <c r="A249" s="4">
        <v>247</v>
      </c>
      <c r="B249" s="22">
        <v>44896</v>
      </c>
      <c r="C249" s="25">
        <v>44923</v>
      </c>
      <c r="D249" s="4" t="s">
        <v>399</v>
      </c>
      <c r="E249" s="18" t="s">
        <v>400</v>
      </c>
      <c r="F249" s="18" t="s">
        <v>475</v>
      </c>
      <c r="G249" s="18" t="s">
        <v>384</v>
      </c>
      <c r="H249" s="18" t="s">
        <v>385</v>
      </c>
      <c r="I249" s="18" t="s">
        <v>395</v>
      </c>
      <c r="J249" s="18" t="s">
        <v>125</v>
      </c>
      <c r="K249" s="18" t="s">
        <v>58</v>
      </c>
      <c r="L249" s="30" t="s">
        <v>49</v>
      </c>
      <c r="M249" s="21">
        <v>385024</v>
      </c>
      <c r="N249" s="18">
        <v>13208</v>
      </c>
      <c r="O249" s="18">
        <v>36</v>
      </c>
      <c r="P249" s="19">
        <v>0.1426</v>
      </c>
      <c r="Q249" s="18">
        <v>4130</v>
      </c>
      <c r="R249" s="18">
        <v>1563</v>
      </c>
      <c r="S249" s="18">
        <v>590</v>
      </c>
      <c r="T249" s="18">
        <v>767</v>
      </c>
      <c r="U249" s="18"/>
      <c r="V249" s="18"/>
      <c r="W249" s="23">
        <v>372360</v>
      </c>
      <c r="X249" s="18"/>
      <c r="Y249" s="18"/>
      <c r="Z249" s="18"/>
      <c r="AA249" s="18"/>
      <c r="AB249" s="18"/>
      <c r="AC249" s="8">
        <v>4.2500000000000003E-2</v>
      </c>
      <c r="AD249" s="49">
        <f t="shared" si="52"/>
        <v>16363.52</v>
      </c>
      <c r="AE249" s="10">
        <v>0.09</v>
      </c>
      <c r="AF249" s="49">
        <f t="shared" si="53"/>
        <v>15012.40366972477</v>
      </c>
      <c r="AG249" s="18"/>
      <c r="AH249" s="18"/>
      <c r="AI249" s="24">
        <v>3.5000000000000003E-2</v>
      </c>
      <c r="AJ249" s="49">
        <f>M249*AI249</f>
        <v>13475.840000000002</v>
      </c>
      <c r="AK249" s="10">
        <v>0.05</v>
      </c>
      <c r="AL249" s="49">
        <f t="shared" si="54"/>
        <v>673.79200000000014</v>
      </c>
      <c r="AM249" s="49"/>
      <c r="AN249" s="49"/>
      <c r="AO249" s="49">
        <f t="shared" si="55"/>
        <v>12802.048000000003</v>
      </c>
      <c r="AP249" s="49"/>
      <c r="AQ249" s="49">
        <f t="shared" si="56"/>
        <v>12802.048000000003</v>
      </c>
      <c r="AR249" s="80">
        <f t="shared" si="51"/>
        <v>1536.5636697247683</v>
      </c>
      <c r="AS249" s="18"/>
      <c r="AT249" s="18"/>
      <c r="AU249" s="18"/>
      <c r="AV249" s="18"/>
    </row>
    <row r="250" spans="1:48" s="37" customFormat="1" hidden="1">
      <c r="A250" s="32">
        <v>248</v>
      </c>
      <c r="B250" s="41">
        <v>44896</v>
      </c>
      <c r="C250" s="42">
        <v>44923</v>
      </c>
      <c r="D250" s="32" t="s">
        <v>449</v>
      </c>
      <c r="E250" s="43" t="s">
        <v>450</v>
      </c>
      <c r="F250" s="43" t="s">
        <v>476</v>
      </c>
      <c r="G250" s="18" t="s">
        <v>384</v>
      </c>
      <c r="H250" s="43" t="s">
        <v>385</v>
      </c>
      <c r="I250" s="43" t="s">
        <v>395</v>
      </c>
      <c r="J250" s="43" t="s">
        <v>444</v>
      </c>
      <c r="K250" s="43" t="s">
        <v>398</v>
      </c>
      <c r="L250" s="30" t="s">
        <v>49</v>
      </c>
      <c r="M250" s="44">
        <v>905500</v>
      </c>
      <c r="N250" s="18">
        <v>21800</v>
      </c>
      <c r="O250" s="43">
        <v>48</v>
      </c>
      <c r="P250" s="45">
        <v>0.15509999999999999</v>
      </c>
      <c r="Q250" s="43"/>
      <c r="R250" s="43"/>
      <c r="S250" s="43"/>
      <c r="T250" s="18"/>
      <c r="U250" s="18"/>
      <c r="V250" s="18"/>
      <c r="W250" s="23">
        <v>886825</v>
      </c>
      <c r="X250" s="18"/>
      <c r="Y250" s="18"/>
      <c r="Z250" s="18"/>
      <c r="AA250" s="18"/>
      <c r="AB250" s="18"/>
      <c r="AC250" s="45">
        <v>0.03</v>
      </c>
      <c r="AD250" s="68">
        <f t="shared" si="52"/>
        <v>27165</v>
      </c>
      <c r="AE250" s="51">
        <v>0.18</v>
      </c>
      <c r="AF250" s="68">
        <f t="shared" si="53"/>
        <v>23021.186440677968</v>
      </c>
      <c r="AG250" s="43"/>
      <c r="AH250" s="43"/>
      <c r="AI250" s="69">
        <v>0</v>
      </c>
      <c r="AJ250" s="80">
        <f t="shared" si="61"/>
        <v>0</v>
      </c>
      <c r="AK250" s="10">
        <v>0.05</v>
      </c>
      <c r="AL250" s="49">
        <f t="shared" si="54"/>
        <v>0</v>
      </c>
      <c r="AM250" s="49"/>
      <c r="AN250" s="49"/>
      <c r="AO250" s="49">
        <f t="shared" si="55"/>
        <v>0</v>
      </c>
      <c r="AP250" s="49"/>
      <c r="AQ250" s="49">
        <f t="shared" si="56"/>
        <v>0</v>
      </c>
      <c r="AR250" s="80">
        <f t="shared" si="51"/>
        <v>23021.186440677968</v>
      </c>
      <c r="AS250" s="43"/>
      <c r="AT250" s="43"/>
      <c r="AU250" s="43"/>
      <c r="AV250" s="43"/>
    </row>
    <row r="251" spans="1:48" hidden="1">
      <c r="A251" s="12">
        <v>249</v>
      </c>
      <c r="B251" s="22">
        <v>44896</v>
      </c>
      <c r="C251" s="25">
        <v>44923</v>
      </c>
      <c r="D251" s="4" t="s">
        <v>399</v>
      </c>
      <c r="E251" s="18" t="s">
        <v>400</v>
      </c>
      <c r="F251" s="18" t="s">
        <v>477</v>
      </c>
      <c r="G251" s="18" t="s">
        <v>388</v>
      </c>
      <c r="H251" s="18" t="s">
        <v>385</v>
      </c>
      <c r="I251" s="18" t="s">
        <v>389</v>
      </c>
      <c r="J251" s="18" t="s">
        <v>98</v>
      </c>
      <c r="K251" s="18" t="s">
        <v>107</v>
      </c>
      <c r="L251" s="30" t="s">
        <v>49</v>
      </c>
      <c r="M251" s="21">
        <v>222470</v>
      </c>
      <c r="N251" s="18">
        <v>6265</v>
      </c>
      <c r="O251" s="18">
        <v>48</v>
      </c>
      <c r="P251" s="19">
        <v>0.1565</v>
      </c>
      <c r="Q251" s="18">
        <v>2595</v>
      </c>
      <c r="R251" s="18">
        <v>1156</v>
      </c>
      <c r="S251" s="18"/>
      <c r="T251" s="18"/>
      <c r="U251" s="18"/>
      <c r="V251" s="18"/>
      <c r="W251" s="23">
        <v>213761</v>
      </c>
      <c r="X251" s="18"/>
      <c r="Y251" s="18"/>
      <c r="Z251" s="18"/>
      <c r="AA251" s="18"/>
      <c r="AB251" s="18"/>
      <c r="AC251" s="10">
        <v>0.04</v>
      </c>
      <c r="AD251" s="49">
        <f t="shared" si="52"/>
        <v>8898.8000000000011</v>
      </c>
      <c r="AE251" s="10">
        <v>0.18</v>
      </c>
      <c r="AF251" s="49">
        <f t="shared" si="53"/>
        <v>7541.3559322033916</v>
      </c>
      <c r="AG251" s="18"/>
      <c r="AH251" s="18"/>
      <c r="AI251" s="24">
        <v>3.2500000000000001E-2</v>
      </c>
      <c r="AJ251" s="80">
        <f t="shared" si="61"/>
        <v>7230.2750000000005</v>
      </c>
      <c r="AK251" s="10">
        <v>0.05</v>
      </c>
      <c r="AL251" s="49">
        <f t="shared" si="54"/>
        <v>361.51375000000007</v>
      </c>
      <c r="AM251" s="49"/>
      <c r="AN251" s="49"/>
      <c r="AO251" s="49">
        <f t="shared" si="55"/>
        <v>6868.7612500000005</v>
      </c>
      <c r="AP251" s="49"/>
      <c r="AQ251" s="49">
        <f t="shared" si="56"/>
        <v>6868.7612500000005</v>
      </c>
      <c r="AR251" s="80">
        <f t="shared" si="51"/>
        <v>311.08093220339106</v>
      </c>
      <c r="AS251" s="18"/>
      <c r="AT251" s="18"/>
      <c r="AU251" s="18"/>
      <c r="AV251" s="18"/>
    </row>
    <row r="252" spans="1:48" hidden="1">
      <c r="A252" s="4">
        <v>250</v>
      </c>
      <c r="B252" s="22">
        <v>44896</v>
      </c>
      <c r="C252" s="25">
        <v>44923</v>
      </c>
      <c r="D252" s="4" t="s">
        <v>399</v>
      </c>
      <c r="E252" s="18" t="s">
        <v>400</v>
      </c>
      <c r="F252" s="18" t="s">
        <v>478</v>
      </c>
      <c r="G252" s="18" t="s">
        <v>388</v>
      </c>
      <c r="H252" s="18" t="s">
        <v>385</v>
      </c>
      <c r="I252" s="18" t="s">
        <v>389</v>
      </c>
      <c r="J252" s="18" t="s">
        <v>125</v>
      </c>
      <c r="K252" s="18" t="s">
        <v>107</v>
      </c>
      <c r="L252" s="30" t="s">
        <v>49</v>
      </c>
      <c r="M252" s="21">
        <v>206313</v>
      </c>
      <c r="N252" s="18">
        <v>9709</v>
      </c>
      <c r="O252" s="18">
        <v>25</v>
      </c>
      <c r="P252" s="19">
        <v>0.155</v>
      </c>
      <c r="Q252" s="18"/>
      <c r="R252" s="18"/>
      <c r="S252" s="18"/>
      <c r="T252" s="18"/>
      <c r="U252" s="18"/>
      <c r="V252" s="18"/>
      <c r="W252" s="23">
        <v>192807</v>
      </c>
      <c r="X252" s="18"/>
      <c r="Y252" s="18"/>
      <c r="Z252" s="18"/>
      <c r="AA252" s="18"/>
      <c r="AB252" s="18"/>
      <c r="AC252" s="19">
        <v>3.7499999999999999E-2</v>
      </c>
      <c r="AD252" s="49">
        <f t="shared" si="52"/>
        <v>7736.7374999999993</v>
      </c>
      <c r="AE252" s="10">
        <v>0.09</v>
      </c>
      <c r="AF252" s="49">
        <f t="shared" si="53"/>
        <v>7097.9243119266039</v>
      </c>
      <c r="AG252" s="18"/>
      <c r="AH252" s="18"/>
      <c r="AI252" s="26">
        <v>0.03</v>
      </c>
      <c r="AJ252" s="49">
        <f t="shared" si="61"/>
        <v>6189.3899999999994</v>
      </c>
      <c r="AK252" s="10">
        <v>0.05</v>
      </c>
      <c r="AL252" s="49">
        <f t="shared" si="54"/>
        <v>309.46949999999998</v>
      </c>
      <c r="AM252" s="49"/>
      <c r="AN252" s="49"/>
      <c r="AO252" s="49">
        <f t="shared" si="55"/>
        <v>5879.9204999999993</v>
      </c>
      <c r="AP252" s="49"/>
      <c r="AQ252" s="49">
        <f t="shared" si="56"/>
        <v>5879.9204999999993</v>
      </c>
      <c r="AR252" s="80">
        <f t="shared" si="51"/>
        <v>908.53431192660446</v>
      </c>
      <c r="AS252" s="18"/>
      <c r="AT252" s="18"/>
      <c r="AU252" s="18"/>
      <c r="AV252" s="18"/>
    </row>
    <row r="253" spans="1:48" hidden="1">
      <c r="A253" s="4">
        <v>251</v>
      </c>
      <c r="B253" s="22">
        <v>44896</v>
      </c>
      <c r="C253" s="25">
        <v>44923</v>
      </c>
      <c r="D253" s="4" t="s">
        <v>399</v>
      </c>
      <c r="E253" s="18" t="s">
        <v>400</v>
      </c>
      <c r="F253" s="18" t="s">
        <v>479</v>
      </c>
      <c r="G253" s="18" t="s">
        <v>388</v>
      </c>
      <c r="H253" s="18" t="s">
        <v>385</v>
      </c>
      <c r="I253" s="18" t="s">
        <v>389</v>
      </c>
      <c r="J253" s="18" t="s">
        <v>125</v>
      </c>
      <c r="K253" s="18" t="s">
        <v>107</v>
      </c>
      <c r="L253" s="30" t="s">
        <v>49</v>
      </c>
      <c r="M253" s="21">
        <v>211699</v>
      </c>
      <c r="N253" s="18">
        <v>1699</v>
      </c>
      <c r="O253" s="18">
        <v>48</v>
      </c>
      <c r="P253" s="19">
        <v>0.13500000000000001</v>
      </c>
      <c r="Q253" s="18">
        <v>4130</v>
      </c>
      <c r="R253" s="18">
        <v>1129</v>
      </c>
      <c r="S253" s="18">
        <v>590</v>
      </c>
      <c r="T253" s="18"/>
      <c r="U253" s="18"/>
      <c r="V253" s="18"/>
      <c r="W253" s="23">
        <v>203384</v>
      </c>
      <c r="X253" s="18"/>
      <c r="Y253" s="18"/>
      <c r="Z253" s="18"/>
      <c r="AA253" s="18"/>
      <c r="AB253" s="18"/>
      <c r="AC253" s="8">
        <v>4.2500000000000003E-2</v>
      </c>
      <c r="AD253" s="49">
        <f t="shared" si="52"/>
        <v>8997.2075000000004</v>
      </c>
      <c r="AE253" s="10">
        <v>0.09</v>
      </c>
      <c r="AF253" s="49">
        <f t="shared" si="53"/>
        <v>8254.3188073394485</v>
      </c>
      <c r="AG253" s="18"/>
      <c r="AH253" s="18"/>
      <c r="AI253" s="24">
        <v>3.5000000000000003E-2</v>
      </c>
      <c r="AJ253" s="49">
        <f t="shared" si="61"/>
        <v>7409.4650000000011</v>
      </c>
      <c r="AK253" s="10">
        <v>0.05</v>
      </c>
      <c r="AL253" s="49">
        <f t="shared" si="54"/>
        <v>370.47325000000006</v>
      </c>
      <c r="AM253" s="49"/>
      <c r="AN253" s="49"/>
      <c r="AO253" s="49">
        <f t="shared" si="55"/>
        <v>7038.991750000001</v>
      </c>
      <c r="AP253" s="49"/>
      <c r="AQ253" s="49">
        <f t="shared" si="56"/>
        <v>7038.991750000001</v>
      </c>
      <c r="AR253" s="80">
        <f t="shared" si="51"/>
        <v>844.85380733944748</v>
      </c>
      <c r="AS253" s="18"/>
      <c r="AT253" s="18"/>
      <c r="AU253" s="18"/>
      <c r="AV253" s="18"/>
    </row>
    <row r="254" spans="1:48" hidden="1">
      <c r="A254" s="12">
        <v>252</v>
      </c>
      <c r="B254" s="22">
        <v>44896</v>
      </c>
      <c r="C254" s="25">
        <v>44923</v>
      </c>
      <c r="D254" s="4" t="s">
        <v>376</v>
      </c>
      <c r="E254" s="18" t="s">
        <v>377</v>
      </c>
      <c r="F254" s="18" t="s">
        <v>480</v>
      </c>
      <c r="G254" s="18" t="s">
        <v>384</v>
      </c>
      <c r="H254" s="18" t="s">
        <v>385</v>
      </c>
      <c r="I254" s="18" t="s">
        <v>397</v>
      </c>
      <c r="J254" s="18" t="s">
        <v>68</v>
      </c>
      <c r="K254" s="18" t="s">
        <v>58</v>
      </c>
      <c r="L254" s="30" t="s">
        <v>49</v>
      </c>
      <c r="M254" s="21">
        <v>387943</v>
      </c>
      <c r="N254" s="18">
        <v>10994</v>
      </c>
      <c r="O254" s="18">
        <v>48</v>
      </c>
      <c r="P254" s="19">
        <v>0.16</v>
      </c>
      <c r="Q254" s="18">
        <v>3880</v>
      </c>
      <c r="R254" s="18">
        <v>1580</v>
      </c>
      <c r="S254" s="18">
        <v>885</v>
      </c>
      <c r="T254" s="18"/>
      <c r="U254" s="18"/>
      <c r="V254" s="18"/>
      <c r="W254" s="23">
        <v>368065</v>
      </c>
      <c r="X254" s="18"/>
      <c r="Y254" s="18"/>
      <c r="Z254" s="18"/>
      <c r="AA254" s="18"/>
      <c r="AB254" s="18"/>
      <c r="AC254" s="19">
        <v>4.4999999999999998E-2</v>
      </c>
      <c r="AD254" s="49">
        <f t="shared" si="52"/>
        <v>17457.434999999998</v>
      </c>
      <c r="AE254" s="10">
        <v>0.09</v>
      </c>
      <c r="AF254" s="49">
        <f t="shared" si="53"/>
        <v>16015.995412844033</v>
      </c>
      <c r="AG254" s="18"/>
      <c r="AH254" s="18"/>
      <c r="AI254" s="24">
        <v>3.5000000000000003E-2</v>
      </c>
      <c r="AJ254" s="80">
        <f t="shared" si="61"/>
        <v>13578.005000000001</v>
      </c>
      <c r="AK254" s="10">
        <v>0.05</v>
      </c>
      <c r="AL254" s="49">
        <f t="shared" si="54"/>
        <v>678.90025000000014</v>
      </c>
      <c r="AM254" s="49"/>
      <c r="AN254" s="49"/>
      <c r="AO254" s="49">
        <f>AJ254-AL254+AM254-AN254</f>
        <v>12899.10475</v>
      </c>
      <c r="AP254" s="49"/>
      <c r="AQ254" s="49">
        <f t="shared" si="56"/>
        <v>12899.10475</v>
      </c>
      <c r="AR254" s="80">
        <f t="shared" si="51"/>
        <v>2437.9904128440321</v>
      </c>
      <c r="AS254" s="18"/>
      <c r="AT254" s="18"/>
      <c r="AU254" s="18"/>
      <c r="AV254" s="18"/>
    </row>
    <row r="255" spans="1:48" hidden="1">
      <c r="A255" s="4">
        <v>253</v>
      </c>
      <c r="B255" s="22">
        <v>44896</v>
      </c>
      <c r="C255" s="25">
        <v>44924</v>
      </c>
      <c r="D255" s="4" t="s">
        <v>381</v>
      </c>
      <c r="E255" s="18" t="s">
        <v>382</v>
      </c>
      <c r="F255" s="18" t="s">
        <v>481</v>
      </c>
      <c r="G255" s="18" t="s">
        <v>384</v>
      </c>
      <c r="H255" s="18" t="s">
        <v>385</v>
      </c>
      <c r="I255" s="18" t="s">
        <v>395</v>
      </c>
      <c r="J255" s="18" t="s">
        <v>387</v>
      </c>
      <c r="K255" s="18" t="s">
        <v>398</v>
      </c>
      <c r="L255" s="30" t="s">
        <v>49</v>
      </c>
      <c r="M255" s="21">
        <v>743637</v>
      </c>
      <c r="N255" s="18">
        <v>17895</v>
      </c>
      <c r="O255" s="18">
        <v>60</v>
      </c>
      <c r="P255" s="19">
        <v>0.14510000000000001</v>
      </c>
      <c r="Q255" s="18">
        <v>7080</v>
      </c>
      <c r="R255" s="18">
        <v>2284</v>
      </c>
      <c r="S255" s="18">
        <v>885</v>
      </c>
      <c r="T255" s="18">
        <v>1179</v>
      </c>
      <c r="U255" s="18"/>
      <c r="V255" s="18"/>
      <c r="W255" s="23">
        <v>719572</v>
      </c>
      <c r="X255" s="18"/>
      <c r="Y255" s="18"/>
      <c r="Z255" s="18"/>
      <c r="AA255" s="18"/>
      <c r="AB255" s="18"/>
      <c r="AC255" s="19">
        <v>4.2500000000000003E-2</v>
      </c>
      <c r="AD255" s="49">
        <f t="shared" si="52"/>
        <v>31604.572500000002</v>
      </c>
      <c r="AE255" s="10">
        <v>0.09</v>
      </c>
      <c r="AF255" s="49">
        <f t="shared" si="53"/>
        <v>28995.020642201835</v>
      </c>
      <c r="AG255" s="18"/>
      <c r="AH255" s="18"/>
      <c r="AI255" s="24">
        <v>3.2500000000000001E-2</v>
      </c>
      <c r="AJ255" s="80">
        <f t="shared" si="61"/>
        <v>24168.202499999999</v>
      </c>
      <c r="AK255" s="10">
        <v>0.05</v>
      </c>
      <c r="AL255" s="49">
        <f t="shared" si="54"/>
        <v>1208.4101250000001</v>
      </c>
      <c r="AM255" s="49"/>
      <c r="AN255" s="49"/>
      <c r="AO255" s="49">
        <f t="shared" si="55"/>
        <v>22959.792375000001</v>
      </c>
      <c r="AP255" s="49"/>
      <c r="AQ255" s="49">
        <f t="shared" si="56"/>
        <v>22959.792375000001</v>
      </c>
      <c r="AR255" s="80">
        <f t="shared" si="51"/>
        <v>4826.8181422018351</v>
      </c>
      <c r="AS255" s="18"/>
      <c r="AT255" s="18"/>
      <c r="AU255" s="18"/>
      <c r="AV255" s="18"/>
    </row>
    <row r="256" spans="1:48" hidden="1">
      <c r="A256" s="4">
        <v>254</v>
      </c>
      <c r="B256" s="22">
        <v>44896</v>
      </c>
      <c r="C256" s="25">
        <v>44924</v>
      </c>
      <c r="D256" s="4" t="s">
        <v>381</v>
      </c>
      <c r="E256" s="18" t="s">
        <v>382</v>
      </c>
      <c r="F256" s="40" t="s">
        <v>482</v>
      </c>
      <c r="G256" s="18" t="s">
        <v>384</v>
      </c>
      <c r="H256" s="18" t="s">
        <v>385</v>
      </c>
      <c r="I256" s="18" t="s">
        <v>386</v>
      </c>
      <c r="J256" s="18" t="s">
        <v>387</v>
      </c>
      <c r="K256" s="18" t="s">
        <v>58</v>
      </c>
      <c r="L256" s="30" t="s">
        <v>49</v>
      </c>
      <c r="M256" s="21">
        <v>329746</v>
      </c>
      <c r="N256" s="18">
        <v>10412</v>
      </c>
      <c r="O256" s="18">
        <v>41</v>
      </c>
      <c r="P256" s="19">
        <v>0.15509999999999999</v>
      </c>
      <c r="Q256" s="18">
        <v>4130</v>
      </c>
      <c r="R256" s="18">
        <v>1250</v>
      </c>
      <c r="S256" s="18">
        <v>885</v>
      </c>
      <c r="T256" s="18"/>
      <c r="U256" s="18"/>
      <c r="V256" s="18"/>
      <c r="W256" s="23">
        <v>310555</v>
      </c>
      <c r="X256" s="18"/>
      <c r="Y256" s="18"/>
      <c r="Z256" s="18"/>
      <c r="AA256" s="18"/>
      <c r="AB256" s="18"/>
      <c r="AC256" s="8">
        <v>4.7500000000000001E-2</v>
      </c>
      <c r="AD256" s="49">
        <f t="shared" si="52"/>
        <v>15662.934999999999</v>
      </c>
      <c r="AE256" s="10">
        <v>0.09</v>
      </c>
      <c r="AF256" s="49">
        <f t="shared" si="53"/>
        <v>14369.665137614676</v>
      </c>
      <c r="AG256" s="18"/>
      <c r="AH256" s="18"/>
      <c r="AI256" s="24">
        <v>3.5000000000000003E-2</v>
      </c>
      <c r="AJ256" s="80">
        <f t="shared" si="61"/>
        <v>11541.11</v>
      </c>
      <c r="AK256" s="10">
        <v>0.05</v>
      </c>
      <c r="AL256" s="49">
        <f t="shared" si="54"/>
        <v>577.05550000000005</v>
      </c>
      <c r="AM256" s="49"/>
      <c r="AN256" s="49"/>
      <c r="AO256" s="49">
        <f t="shared" si="55"/>
        <v>10964.0545</v>
      </c>
      <c r="AP256" s="49"/>
      <c r="AQ256" s="49">
        <f t="shared" si="56"/>
        <v>10964.0545</v>
      </c>
      <c r="AR256" s="80">
        <f t="shared" si="51"/>
        <v>2828.5551376146759</v>
      </c>
      <c r="AS256" s="18"/>
      <c r="AT256" s="18"/>
      <c r="AU256" s="18"/>
      <c r="AV256" s="18"/>
    </row>
    <row r="257" spans="1:49" hidden="1">
      <c r="A257" s="12">
        <v>255</v>
      </c>
      <c r="B257" s="22">
        <v>44896</v>
      </c>
      <c r="C257" s="25">
        <v>44925</v>
      </c>
      <c r="D257" s="4" t="s">
        <v>430</v>
      </c>
      <c r="E257" s="18" t="s">
        <v>428</v>
      </c>
      <c r="F257" s="18" t="s">
        <v>483</v>
      </c>
      <c r="G257" s="18" t="s">
        <v>384</v>
      </c>
      <c r="H257" s="18" t="s">
        <v>385</v>
      </c>
      <c r="I257" s="18" t="s">
        <v>386</v>
      </c>
      <c r="J257" s="18" t="s">
        <v>68</v>
      </c>
      <c r="K257" s="18" t="s">
        <v>398</v>
      </c>
      <c r="L257" s="30" t="s">
        <v>49</v>
      </c>
      <c r="M257" s="21">
        <v>1523925</v>
      </c>
      <c r="N257" s="18">
        <v>36696</v>
      </c>
      <c r="O257" s="18">
        <v>60</v>
      </c>
      <c r="P257" s="19">
        <v>0.1555</v>
      </c>
      <c r="Q257" s="18">
        <v>10800</v>
      </c>
      <c r="R257" s="18">
        <v>4410</v>
      </c>
      <c r="S257" s="18">
        <v>885</v>
      </c>
      <c r="T257" s="18"/>
      <c r="U257" s="18"/>
      <c r="V257" s="18">
        <v>23925</v>
      </c>
      <c r="W257" s="23">
        <v>1483315</v>
      </c>
      <c r="X257" s="18"/>
      <c r="Y257" s="18"/>
      <c r="Z257" s="18"/>
      <c r="AA257" s="18"/>
      <c r="AB257" s="18"/>
      <c r="AC257" s="19">
        <v>4.4999999999999998E-2</v>
      </c>
      <c r="AD257" s="49">
        <f t="shared" si="52"/>
        <v>68576.625</v>
      </c>
      <c r="AE257" s="10">
        <v>0.09</v>
      </c>
      <c r="AF257" s="49">
        <f t="shared" si="53"/>
        <v>62914.334862385316</v>
      </c>
      <c r="AG257" s="18"/>
      <c r="AH257" s="18"/>
      <c r="AI257" s="24">
        <v>3.5000000000000003E-2</v>
      </c>
      <c r="AJ257" s="80">
        <f t="shared" si="61"/>
        <v>53337.375000000007</v>
      </c>
      <c r="AK257" s="10">
        <v>0.05</v>
      </c>
      <c r="AL257" s="49">
        <f t="shared" si="54"/>
        <v>2666.8687500000005</v>
      </c>
      <c r="AM257" s="49"/>
      <c r="AN257" s="49"/>
      <c r="AO257" s="49">
        <f t="shared" si="55"/>
        <v>50670.506250000006</v>
      </c>
      <c r="AP257" s="49"/>
      <c r="AQ257" s="49">
        <f t="shared" si="56"/>
        <v>50670.506250000006</v>
      </c>
      <c r="AR257" s="80">
        <f t="shared" si="51"/>
        <v>9576.959862385309</v>
      </c>
      <c r="AS257" s="18"/>
      <c r="AT257" s="18"/>
      <c r="AU257" s="18"/>
      <c r="AV257" s="18"/>
    </row>
    <row r="258" spans="1:49" hidden="1">
      <c r="A258" s="4">
        <v>256</v>
      </c>
      <c r="B258" s="22">
        <v>44896</v>
      </c>
      <c r="C258" s="25">
        <v>44926</v>
      </c>
      <c r="D258" s="4" t="s">
        <v>399</v>
      </c>
      <c r="E258" s="18" t="s">
        <v>400</v>
      </c>
      <c r="F258" s="18" t="s">
        <v>484</v>
      </c>
      <c r="G258" s="18" t="s">
        <v>384</v>
      </c>
      <c r="H258" s="18" t="s">
        <v>385</v>
      </c>
      <c r="I258" s="18" t="s">
        <v>389</v>
      </c>
      <c r="J258" s="18" t="s">
        <v>98</v>
      </c>
      <c r="K258" s="18" t="s">
        <v>58</v>
      </c>
      <c r="L258" s="30" t="s">
        <v>49</v>
      </c>
      <c r="M258" s="21">
        <v>255626</v>
      </c>
      <c r="N258" s="18">
        <v>6169</v>
      </c>
      <c r="O258" s="18">
        <v>60</v>
      </c>
      <c r="P258" s="19">
        <v>0.1565</v>
      </c>
      <c r="Q258" s="18">
        <v>2981</v>
      </c>
      <c r="R258" s="18">
        <v>1239</v>
      </c>
      <c r="S258" s="18"/>
      <c r="T258" s="18"/>
      <c r="U258" s="18"/>
      <c r="V258" s="18"/>
      <c r="W258" s="23">
        <v>245678</v>
      </c>
      <c r="X258" s="18"/>
      <c r="Y258" s="18"/>
      <c r="Z258" s="18"/>
      <c r="AA258" s="18"/>
      <c r="AB258" s="18"/>
      <c r="AC258" s="10">
        <v>0.04</v>
      </c>
      <c r="AD258" s="49">
        <f t="shared" si="52"/>
        <v>10225.040000000001</v>
      </c>
      <c r="AE258" s="10">
        <v>0.18</v>
      </c>
      <c r="AF258" s="49">
        <f t="shared" si="53"/>
        <v>8665.2881355932223</v>
      </c>
      <c r="AG258" s="18"/>
      <c r="AH258" s="18"/>
      <c r="AI258" s="24">
        <v>3.2500000000000001E-2</v>
      </c>
      <c r="AJ258" s="80">
        <f t="shared" si="61"/>
        <v>8307.8450000000012</v>
      </c>
      <c r="AK258" s="10">
        <v>0.05</v>
      </c>
      <c r="AL258" s="49">
        <f t="shared" si="54"/>
        <v>415.3922500000001</v>
      </c>
      <c r="AM258" s="49"/>
      <c r="AN258" s="49"/>
      <c r="AO258" s="49">
        <f t="shared" si="55"/>
        <v>7892.4527500000013</v>
      </c>
      <c r="AP258" s="49"/>
      <c r="AQ258" s="49">
        <f t="shared" si="56"/>
        <v>7892.4527500000013</v>
      </c>
      <c r="AR258" s="80">
        <f t="shared" si="51"/>
        <v>357.44313559322109</v>
      </c>
      <c r="AS258" s="18"/>
      <c r="AT258" s="18"/>
      <c r="AU258" s="18"/>
      <c r="AV258" s="18"/>
    </row>
    <row r="259" spans="1:49" hidden="1">
      <c r="A259" s="4">
        <v>257</v>
      </c>
      <c r="B259" s="5">
        <v>44866</v>
      </c>
      <c r="C259" s="6">
        <v>44881</v>
      </c>
      <c r="D259" s="4" t="s">
        <v>485</v>
      </c>
      <c r="E259" s="4" t="s">
        <v>486</v>
      </c>
      <c r="F259" s="4" t="s">
        <v>487</v>
      </c>
      <c r="G259" s="4" t="s">
        <v>491</v>
      </c>
      <c r="H259" s="4" t="s">
        <v>492</v>
      </c>
      <c r="I259" s="4" t="s">
        <v>493</v>
      </c>
      <c r="J259" s="4" t="s">
        <v>57</v>
      </c>
      <c r="K259" s="4" t="s">
        <v>107</v>
      </c>
      <c r="L259" s="30" t="s">
        <v>49</v>
      </c>
      <c r="M259" s="7">
        <v>600000</v>
      </c>
      <c r="N259" s="4">
        <v>19451</v>
      </c>
      <c r="O259" s="4">
        <v>40</v>
      </c>
      <c r="P259" s="8">
        <v>0.16</v>
      </c>
      <c r="Q259" s="4">
        <v>8850</v>
      </c>
      <c r="R259" s="4">
        <v>2600</v>
      </c>
      <c r="S259" s="4">
        <v>708</v>
      </c>
      <c r="T259" s="4">
        <v>1475</v>
      </c>
      <c r="U259" s="4">
        <v>118</v>
      </c>
      <c r="V259" s="4">
        <v>5532</v>
      </c>
      <c r="W259" s="9">
        <v>580717</v>
      </c>
      <c r="X259" s="4"/>
      <c r="Y259" s="4"/>
      <c r="Z259" s="4"/>
      <c r="AA259" s="4"/>
      <c r="AB259" s="4"/>
      <c r="AC259" s="8">
        <v>4.2500000000000003E-2</v>
      </c>
      <c r="AD259" s="49">
        <f t="shared" si="52"/>
        <v>25500.000000000004</v>
      </c>
      <c r="AE259" s="10">
        <v>0.18</v>
      </c>
      <c r="AF259" s="49">
        <f t="shared" si="53"/>
        <v>21610.169491525427</v>
      </c>
      <c r="AG259" s="4"/>
      <c r="AH259" s="4"/>
      <c r="AI259" s="8">
        <v>0.02</v>
      </c>
      <c r="AJ259" s="70">
        <f>M259*AI259</f>
        <v>12000</v>
      </c>
      <c r="AK259" s="10">
        <v>0.05</v>
      </c>
      <c r="AL259" s="49">
        <f t="shared" si="54"/>
        <v>600</v>
      </c>
      <c r="AM259" s="49"/>
      <c r="AN259" s="49"/>
      <c r="AO259" s="49">
        <f t="shared" si="55"/>
        <v>11400</v>
      </c>
      <c r="AP259" s="49"/>
      <c r="AQ259" s="49">
        <f t="shared" si="56"/>
        <v>11400</v>
      </c>
      <c r="AR259" s="80">
        <f t="shared" ref="AR259:AR322" si="62">AF259-AJ259</f>
        <v>9610.1694915254266</v>
      </c>
      <c r="AS259" s="4"/>
      <c r="AT259" s="4"/>
      <c r="AU259" s="4"/>
      <c r="AV259" s="4"/>
    </row>
    <row r="260" spans="1:49" hidden="1">
      <c r="A260" s="12">
        <v>258</v>
      </c>
      <c r="B260" s="5">
        <v>44866</v>
      </c>
      <c r="C260" s="6">
        <v>44883</v>
      </c>
      <c r="D260" s="4" t="s">
        <v>488</v>
      </c>
      <c r="E260" s="4" t="s">
        <v>489</v>
      </c>
      <c r="F260" s="4" t="s">
        <v>490</v>
      </c>
      <c r="G260" s="4" t="s">
        <v>494</v>
      </c>
      <c r="H260" s="4" t="s">
        <v>492</v>
      </c>
      <c r="I260" s="4" t="s">
        <v>495</v>
      </c>
      <c r="J260" s="4" t="s">
        <v>91</v>
      </c>
      <c r="K260" s="4" t="s">
        <v>107</v>
      </c>
      <c r="L260" s="30" t="s">
        <v>49</v>
      </c>
      <c r="M260" s="7">
        <v>630846</v>
      </c>
      <c r="N260" s="4">
        <v>15021</v>
      </c>
      <c r="O260" s="4">
        <v>60</v>
      </c>
      <c r="P260" s="8">
        <v>0.15010000000000001</v>
      </c>
      <c r="Q260" s="4">
        <v>6309</v>
      </c>
      <c r="R260" s="4">
        <v>1943</v>
      </c>
      <c r="S260" s="4">
        <v>600</v>
      </c>
      <c r="T260" s="4">
        <v>500</v>
      </c>
      <c r="U260" s="4">
        <v>3500</v>
      </c>
      <c r="V260" s="4">
        <v>6730</v>
      </c>
      <c r="W260" s="9">
        <v>610648</v>
      </c>
      <c r="X260" s="4"/>
      <c r="Y260" s="4"/>
      <c r="Z260" s="4"/>
      <c r="AA260" s="4"/>
      <c r="AB260" s="4"/>
      <c r="AC260" s="8">
        <v>0.04</v>
      </c>
      <c r="AD260" s="49">
        <f t="shared" ref="AD260:AD323" si="63">AC260*M260</f>
        <v>25233.84</v>
      </c>
      <c r="AE260" s="10">
        <v>0.18</v>
      </c>
      <c r="AF260" s="49">
        <f t="shared" ref="AF260:AF323" si="64">AD260/(1+AE260)</f>
        <v>21384.610169491527</v>
      </c>
      <c r="AG260" s="4"/>
      <c r="AH260" s="4"/>
      <c r="AI260" s="8">
        <v>2.5000000000000001E-2</v>
      </c>
      <c r="AJ260" s="70">
        <f t="shared" ref="AJ260:AJ322" si="65">M260*AI260</f>
        <v>15771.150000000001</v>
      </c>
      <c r="AK260" s="10">
        <v>0.05</v>
      </c>
      <c r="AL260" s="49">
        <f t="shared" ref="AL260:AL323" si="66">AJ260*5%</f>
        <v>788.55750000000012</v>
      </c>
      <c r="AM260" s="49"/>
      <c r="AN260" s="49"/>
      <c r="AO260" s="49">
        <f t="shared" ref="AO260:AO323" si="67">AJ260-AL260+AM260</f>
        <v>14982.592500000001</v>
      </c>
      <c r="AP260" s="49"/>
      <c r="AQ260" s="49">
        <f t="shared" ref="AQ260:AQ323" si="68">AO260-AP260</f>
        <v>14982.592500000001</v>
      </c>
      <c r="AR260" s="80">
        <f t="shared" si="62"/>
        <v>5613.4601694915254</v>
      </c>
      <c r="AS260" s="4"/>
      <c r="AT260" s="4"/>
      <c r="AU260" s="4"/>
      <c r="AV260" s="4"/>
    </row>
    <row r="261" spans="1:49" hidden="1">
      <c r="A261" s="4">
        <v>259</v>
      </c>
      <c r="B261" s="5">
        <v>44866</v>
      </c>
      <c r="C261" s="6">
        <v>44894</v>
      </c>
      <c r="D261" s="4" t="s">
        <v>496</v>
      </c>
      <c r="E261" s="4" t="s">
        <v>497</v>
      </c>
      <c r="F261" s="4" t="s">
        <v>498</v>
      </c>
      <c r="G261" s="4" t="s">
        <v>512</v>
      </c>
      <c r="H261" s="4" t="s">
        <v>492</v>
      </c>
      <c r="I261" s="4" t="s">
        <v>513</v>
      </c>
      <c r="J261" s="4" t="s">
        <v>91</v>
      </c>
      <c r="K261" s="4" t="s">
        <v>48</v>
      </c>
      <c r="L261" s="30" t="s">
        <v>49</v>
      </c>
      <c r="M261" s="7">
        <v>808228</v>
      </c>
      <c r="N261" s="4">
        <v>19441</v>
      </c>
      <c r="O261" s="4">
        <v>60</v>
      </c>
      <c r="P261" s="8">
        <v>0.155</v>
      </c>
      <c r="Q261" s="4">
        <v>8083</v>
      </c>
      <c r="R261" s="4">
        <v>2466</v>
      </c>
      <c r="S261" s="4">
        <v>600</v>
      </c>
      <c r="T261" s="4">
        <v>500</v>
      </c>
      <c r="U261" s="4">
        <v>3500</v>
      </c>
      <c r="V261" s="4">
        <v>4112</v>
      </c>
      <c r="W261" s="9">
        <v>788351</v>
      </c>
      <c r="X261" s="4"/>
      <c r="Y261" s="4"/>
      <c r="Z261" s="4"/>
      <c r="AA261" s="4"/>
      <c r="AB261" s="4"/>
      <c r="AC261" s="8">
        <v>4.4999999999999998E-2</v>
      </c>
      <c r="AD261" s="49">
        <f t="shared" si="63"/>
        <v>36370.26</v>
      </c>
      <c r="AE261" s="10">
        <v>0.18</v>
      </c>
      <c r="AF261" s="49">
        <f t="shared" si="64"/>
        <v>30822.25423728814</v>
      </c>
      <c r="AG261" s="4"/>
      <c r="AH261" s="4"/>
      <c r="AI261" s="8">
        <v>3.5000000000000003E-2</v>
      </c>
      <c r="AJ261" s="70">
        <f t="shared" si="65"/>
        <v>28287.980000000003</v>
      </c>
      <c r="AK261" s="10">
        <v>0.05</v>
      </c>
      <c r="AL261" s="49">
        <f t="shared" si="66"/>
        <v>1414.3990000000003</v>
      </c>
      <c r="AM261" s="49"/>
      <c r="AN261" s="49"/>
      <c r="AO261" s="49">
        <f t="shared" si="67"/>
        <v>26873.581000000002</v>
      </c>
      <c r="AP261" s="49"/>
      <c r="AQ261" s="49">
        <f t="shared" si="68"/>
        <v>26873.581000000002</v>
      </c>
      <c r="AR261" s="80">
        <f t="shared" si="62"/>
        <v>2534.2742372881366</v>
      </c>
      <c r="AS261" s="4"/>
      <c r="AT261" s="4"/>
      <c r="AU261" s="4"/>
      <c r="AV261" s="4"/>
    </row>
    <row r="262" spans="1:49" s="59" customFormat="1" hidden="1">
      <c r="A262" s="12">
        <v>260</v>
      </c>
      <c r="B262" s="53">
        <v>44866</v>
      </c>
      <c r="C262" s="54">
        <v>44888</v>
      </c>
      <c r="D262" s="12" t="s">
        <v>499</v>
      </c>
      <c r="E262" s="12" t="s">
        <v>500</v>
      </c>
      <c r="F262" s="12" t="s">
        <v>501</v>
      </c>
      <c r="G262" s="4" t="s">
        <v>512</v>
      </c>
      <c r="H262" s="12" t="s">
        <v>492</v>
      </c>
      <c r="I262" s="12" t="s">
        <v>514</v>
      </c>
      <c r="J262" s="12" t="s">
        <v>91</v>
      </c>
      <c r="K262" s="12" t="s">
        <v>48</v>
      </c>
      <c r="L262" s="30" t="s">
        <v>49</v>
      </c>
      <c r="M262" s="55">
        <v>1192026</v>
      </c>
      <c r="N262" s="4">
        <v>28988</v>
      </c>
      <c r="O262" s="12">
        <v>60</v>
      </c>
      <c r="P262" s="56">
        <v>0.16</v>
      </c>
      <c r="Q262" s="12">
        <v>11921</v>
      </c>
      <c r="R262" s="12">
        <v>3598</v>
      </c>
      <c r="S262" s="12">
        <v>600</v>
      </c>
      <c r="T262" s="4">
        <v>500</v>
      </c>
      <c r="U262" s="4">
        <v>3500</v>
      </c>
      <c r="V262" s="4">
        <v>7910</v>
      </c>
      <c r="W262" s="9">
        <v>1163381</v>
      </c>
      <c r="X262" s="4"/>
      <c r="Y262" s="4"/>
      <c r="Z262" s="4"/>
      <c r="AA262" s="4"/>
      <c r="AB262" s="4"/>
      <c r="AC262" s="56">
        <v>4.4999999999999998E-2</v>
      </c>
      <c r="AD262" s="70">
        <f t="shared" si="63"/>
        <v>53641.17</v>
      </c>
      <c r="AE262" s="60">
        <v>0.18</v>
      </c>
      <c r="AF262" s="70">
        <f t="shared" si="64"/>
        <v>45458.618644067799</v>
      </c>
      <c r="AG262" s="12"/>
      <c r="AH262" s="12"/>
      <c r="AI262" s="58">
        <v>3.3000000000000002E-2</v>
      </c>
      <c r="AJ262" s="70">
        <f t="shared" si="65"/>
        <v>39336.858</v>
      </c>
      <c r="AK262" s="10">
        <v>0.05</v>
      </c>
      <c r="AL262" s="49">
        <f t="shared" si="66"/>
        <v>1966.8429000000001</v>
      </c>
      <c r="AM262" s="49"/>
      <c r="AN262" s="49" t="s">
        <v>765</v>
      </c>
      <c r="AO262" s="49">
        <f t="shared" si="67"/>
        <v>37370.015099999997</v>
      </c>
      <c r="AP262" s="49">
        <v>37370.015099999997</v>
      </c>
      <c r="AQ262" s="49">
        <f t="shared" si="68"/>
        <v>0</v>
      </c>
      <c r="AR262" s="80">
        <f t="shared" si="62"/>
        <v>6121.7606440677991</v>
      </c>
      <c r="AS262" s="12"/>
      <c r="AT262" s="12"/>
      <c r="AU262" s="12"/>
      <c r="AV262" s="12"/>
      <c r="AW262" s="59" t="s">
        <v>760</v>
      </c>
    </row>
    <row r="263" spans="1:49" hidden="1">
      <c r="A263" s="12">
        <v>261</v>
      </c>
      <c r="B263" s="5">
        <v>44866</v>
      </c>
      <c r="C263" s="6">
        <v>44895</v>
      </c>
      <c r="D263" s="4" t="s">
        <v>502</v>
      </c>
      <c r="E263" s="4" t="s">
        <v>503</v>
      </c>
      <c r="F263" s="4" t="s">
        <v>504</v>
      </c>
      <c r="G263" s="4" t="s">
        <v>515</v>
      </c>
      <c r="H263" s="4" t="s">
        <v>492</v>
      </c>
      <c r="I263" s="4" t="s">
        <v>516</v>
      </c>
      <c r="J263" s="4" t="s">
        <v>57</v>
      </c>
      <c r="K263" s="4" t="s">
        <v>356</v>
      </c>
      <c r="L263" s="30" t="s">
        <v>49</v>
      </c>
      <c r="M263" s="7">
        <v>1400000</v>
      </c>
      <c r="N263" s="4">
        <v>41125</v>
      </c>
      <c r="O263" s="4">
        <v>48</v>
      </c>
      <c r="P263" s="8">
        <v>0.18</v>
      </c>
      <c r="Q263" s="4">
        <v>20649</v>
      </c>
      <c r="R263" s="4">
        <v>4600</v>
      </c>
      <c r="S263" s="4">
        <v>0</v>
      </c>
      <c r="T263" s="4">
        <v>1475</v>
      </c>
      <c r="U263" s="4">
        <v>118</v>
      </c>
      <c r="V263" s="4">
        <v>15158</v>
      </c>
      <c r="W263" s="9">
        <v>1358000</v>
      </c>
      <c r="X263" s="4"/>
      <c r="Y263" s="4"/>
      <c r="Z263" s="4"/>
      <c r="AA263" s="4"/>
      <c r="AB263" s="4"/>
      <c r="AC263" s="8">
        <v>3.5000000000000003E-2</v>
      </c>
      <c r="AD263" s="49">
        <f t="shared" si="63"/>
        <v>49000.000000000007</v>
      </c>
      <c r="AE263" s="10">
        <v>0.18</v>
      </c>
      <c r="AF263" s="49">
        <f t="shared" si="64"/>
        <v>41525.42372881357</v>
      </c>
      <c r="AG263" s="4"/>
      <c r="AH263" s="4"/>
      <c r="AI263" s="8">
        <v>0.02</v>
      </c>
      <c r="AJ263" s="70">
        <f t="shared" si="65"/>
        <v>28000</v>
      </c>
      <c r="AK263" s="10">
        <v>0.05</v>
      </c>
      <c r="AL263" s="49">
        <f t="shared" si="66"/>
        <v>1400</v>
      </c>
      <c r="AM263" s="49"/>
      <c r="AN263" s="49"/>
      <c r="AO263" s="49">
        <f t="shared" si="67"/>
        <v>26600</v>
      </c>
      <c r="AP263" s="49"/>
      <c r="AQ263" s="49">
        <f t="shared" si="68"/>
        <v>26600</v>
      </c>
      <c r="AR263" s="80">
        <f t="shared" si="62"/>
        <v>13525.42372881357</v>
      </c>
      <c r="AS263" s="4"/>
      <c r="AT263" s="4"/>
      <c r="AU263" s="4"/>
      <c r="AV263" s="4"/>
    </row>
    <row r="264" spans="1:49" hidden="1">
      <c r="A264" s="4">
        <v>262</v>
      </c>
      <c r="B264" s="5">
        <v>44866</v>
      </c>
      <c r="C264" s="6">
        <v>44895</v>
      </c>
      <c r="D264" s="4" t="s">
        <v>502</v>
      </c>
      <c r="E264" s="4" t="s">
        <v>503</v>
      </c>
      <c r="F264" s="4" t="s">
        <v>505</v>
      </c>
      <c r="G264" s="4" t="s">
        <v>515</v>
      </c>
      <c r="H264" s="4" t="s">
        <v>492</v>
      </c>
      <c r="I264" s="4" t="s">
        <v>516</v>
      </c>
      <c r="J264" s="4" t="s">
        <v>57</v>
      </c>
      <c r="K264" s="4" t="s">
        <v>356</v>
      </c>
      <c r="L264" s="30" t="s">
        <v>49</v>
      </c>
      <c r="M264" s="7">
        <v>650000</v>
      </c>
      <c r="N264" s="4">
        <v>28709</v>
      </c>
      <c r="O264" s="4">
        <v>18</v>
      </c>
      <c r="P264" s="8">
        <v>0.2</v>
      </c>
      <c r="Q264" s="4">
        <v>9587</v>
      </c>
      <c r="R264" s="4">
        <v>2750</v>
      </c>
      <c r="S264" s="4">
        <v>0</v>
      </c>
      <c r="T264" s="4">
        <v>1475</v>
      </c>
      <c r="U264" s="4">
        <v>118</v>
      </c>
      <c r="V264" s="4">
        <v>4470</v>
      </c>
      <c r="W264" s="9">
        <v>631600</v>
      </c>
      <c r="X264" s="4"/>
      <c r="Y264" s="4"/>
      <c r="Z264" s="4"/>
      <c r="AA264" s="4"/>
      <c r="AB264" s="4"/>
      <c r="AC264" s="8">
        <v>3.5000000000000003E-2</v>
      </c>
      <c r="AD264" s="49">
        <f t="shared" si="63"/>
        <v>22750.000000000004</v>
      </c>
      <c r="AE264" s="10">
        <v>0.18</v>
      </c>
      <c r="AF264" s="49">
        <f t="shared" si="64"/>
        <v>19279.661016949158</v>
      </c>
      <c r="AG264" s="4"/>
      <c r="AH264" s="4"/>
      <c r="AI264" s="8">
        <v>0.02</v>
      </c>
      <c r="AJ264" s="70">
        <f t="shared" si="65"/>
        <v>13000</v>
      </c>
      <c r="AK264" s="10">
        <v>0.05</v>
      </c>
      <c r="AL264" s="49">
        <f t="shared" si="66"/>
        <v>650</v>
      </c>
      <c r="AM264" s="49"/>
      <c r="AN264" s="49"/>
      <c r="AO264" s="49">
        <f t="shared" si="67"/>
        <v>12350</v>
      </c>
      <c r="AP264" s="49"/>
      <c r="AQ264" s="49">
        <f t="shared" si="68"/>
        <v>12350</v>
      </c>
      <c r="AR264" s="80">
        <f t="shared" si="62"/>
        <v>6279.6610169491578</v>
      </c>
      <c r="AS264" s="4"/>
      <c r="AT264" s="4"/>
      <c r="AU264" s="4"/>
      <c r="AV264" s="4"/>
    </row>
    <row r="265" spans="1:49" hidden="1">
      <c r="A265" s="4">
        <v>263</v>
      </c>
      <c r="B265" s="5">
        <v>44866</v>
      </c>
      <c r="C265" s="6">
        <v>44868</v>
      </c>
      <c r="D265" s="4" t="s">
        <v>502</v>
      </c>
      <c r="E265" s="4" t="s">
        <v>503</v>
      </c>
      <c r="F265" s="4" t="s">
        <v>506</v>
      </c>
      <c r="G265" s="4" t="s">
        <v>515</v>
      </c>
      <c r="H265" s="4" t="s">
        <v>492</v>
      </c>
      <c r="I265" s="4" t="s">
        <v>516</v>
      </c>
      <c r="J265" s="4" t="s">
        <v>57</v>
      </c>
      <c r="K265" s="4" t="s">
        <v>517</v>
      </c>
      <c r="L265" s="30" t="s">
        <v>49</v>
      </c>
      <c r="M265" s="7">
        <v>610000</v>
      </c>
      <c r="N265" s="4">
        <v>22670</v>
      </c>
      <c r="O265" s="4">
        <v>36</v>
      </c>
      <c r="P265" s="8">
        <v>0.2</v>
      </c>
      <c r="Q265" s="4">
        <v>9058</v>
      </c>
      <c r="R265" s="4">
        <v>2650</v>
      </c>
      <c r="S265" s="4">
        <v>0</v>
      </c>
      <c r="T265" s="4">
        <v>1475</v>
      </c>
      <c r="U265" s="4">
        <v>118</v>
      </c>
      <c r="V265" s="4">
        <v>4099</v>
      </c>
      <c r="W265" s="9">
        <v>592600</v>
      </c>
      <c r="X265" s="4"/>
      <c r="Y265" s="4"/>
      <c r="Z265" s="4"/>
      <c r="AA265" s="4"/>
      <c r="AB265" s="4"/>
      <c r="AC265" s="8">
        <v>3.5000000000000003E-2</v>
      </c>
      <c r="AD265" s="49">
        <f t="shared" si="63"/>
        <v>21350.000000000004</v>
      </c>
      <c r="AE265" s="10">
        <v>0.18</v>
      </c>
      <c r="AF265" s="49">
        <f t="shared" si="64"/>
        <v>18093.220338983054</v>
      </c>
      <c r="AG265" s="4"/>
      <c r="AH265" s="4"/>
      <c r="AI265" s="8">
        <v>0.02</v>
      </c>
      <c r="AJ265" s="70">
        <f t="shared" si="65"/>
        <v>12200</v>
      </c>
      <c r="AK265" s="10">
        <v>0.05</v>
      </c>
      <c r="AL265" s="49">
        <f t="shared" si="66"/>
        <v>610</v>
      </c>
      <c r="AM265" s="49"/>
      <c r="AN265" s="49"/>
      <c r="AO265" s="49">
        <f t="shared" si="67"/>
        <v>11590</v>
      </c>
      <c r="AP265" s="49"/>
      <c r="AQ265" s="49">
        <f t="shared" si="68"/>
        <v>11590</v>
      </c>
      <c r="AR265" s="80">
        <f t="shared" si="62"/>
        <v>5893.2203389830538</v>
      </c>
      <c r="AS265" s="4"/>
      <c r="AT265" s="4"/>
      <c r="AU265" s="4"/>
      <c r="AV265" s="4"/>
    </row>
    <row r="266" spans="1:49" s="59" customFormat="1" hidden="1">
      <c r="A266" s="12">
        <v>264</v>
      </c>
      <c r="B266" s="53">
        <v>44896</v>
      </c>
      <c r="C266" s="54">
        <v>44897</v>
      </c>
      <c r="D266" s="12" t="s">
        <v>507</v>
      </c>
      <c r="E266" s="12" t="s">
        <v>508</v>
      </c>
      <c r="F266" s="12" t="s">
        <v>509</v>
      </c>
      <c r="G266" s="32" t="s">
        <v>512</v>
      </c>
      <c r="H266" s="12" t="s">
        <v>492</v>
      </c>
      <c r="I266" s="12" t="s">
        <v>518</v>
      </c>
      <c r="J266" s="12" t="s">
        <v>47</v>
      </c>
      <c r="K266" s="12" t="s">
        <v>58</v>
      </c>
      <c r="L266" s="32" t="s">
        <v>49</v>
      </c>
      <c r="M266" s="55">
        <v>909539</v>
      </c>
      <c r="N266" s="32">
        <v>20008</v>
      </c>
      <c r="O266" s="12">
        <v>60</v>
      </c>
      <c r="P266" s="56">
        <v>0.11509999999999999</v>
      </c>
      <c r="Q266" s="12">
        <v>5900</v>
      </c>
      <c r="R266" s="12">
        <v>2405</v>
      </c>
      <c r="S266" s="12">
        <v>885</v>
      </c>
      <c r="T266" s="32">
        <v>590</v>
      </c>
      <c r="U266" s="32">
        <v>589</v>
      </c>
      <c r="V266" s="32">
        <v>9539</v>
      </c>
      <c r="W266" s="35">
        <v>889631</v>
      </c>
      <c r="X266" s="4"/>
      <c r="Y266" s="4"/>
      <c r="Z266" s="4"/>
      <c r="AA266" s="4"/>
      <c r="AB266" s="4"/>
      <c r="AC266" s="56">
        <v>2.2499999999999999E-2</v>
      </c>
      <c r="AD266" s="70">
        <f t="shared" si="63"/>
        <v>20464.627499999999</v>
      </c>
      <c r="AE266" s="60">
        <v>0.09</v>
      </c>
      <c r="AF266" s="70">
        <f t="shared" si="64"/>
        <v>18774.887614678897</v>
      </c>
      <c r="AG266" s="12"/>
      <c r="AH266" s="12"/>
      <c r="AI266" s="58">
        <v>1.7500000000000002E-2</v>
      </c>
      <c r="AJ266" s="70">
        <f t="shared" si="65"/>
        <v>15916.932500000001</v>
      </c>
      <c r="AK266" s="10">
        <v>0.05</v>
      </c>
      <c r="AL266" s="49">
        <f t="shared" si="66"/>
        <v>795.84662500000013</v>
      </c>
      <c r="AM266" s="49"/>
      <c r="AN266" s="49"/>
      <c r="AO266" s="49">
        <f t="shared" si="67"/>
        <v>15121.085875000001</v>
      </c>
      <c r="AP266" s="49"/>
      <c r="AQ266" s="49">
        <f t="shared" si="68"/>
        <v>15121.085875000001</v>
      </c>
      <c r="AR266" s="80">
        <f t="shared" si="62"/>
        <v>2857.9551146788963</v>
      </c>
      <c r="AS266" s="12"/>
      <c r="AT266" s="12"/>
      <c r="AU266" s="12"/>
      <c r="AV266" s="12"/>
    </row>
    <row r="267" spans="1:49" s="37" customFormat="1" hidden="1">
      <c r="A267" s="32">
        <v>265</v>
      </c>
      <c r="B267" s="33">
        <v>44896</v>
      </c>
      <c r="C267" s="34">
        <v>44897</v>
      </c>
      <c r="D267" s="32" t="s">
        <v>507</v>
      </c>
      <c r="E267" s="32" t="s">
        <v>508</v>
      </c>
      <c r="F267" s="32" t="s">
        <v>510</v>
      </c>
      <c r="G267" s="4" t="s">
        <v>512</v>
      </c>
      <c r="H267" s="32" t="s">
        <v>492</v>
      </c>
      <c r="I267" s="32" t="s">
        <v>518</v>
      </c>
      <c r="J267" s="32" t="s">
        <v>68</v>
      </c>
      <c r="K267" s="32" t="s">
        <v>58</v>
      </c>
      <c r="L267" s="30" t="s">
        <v>49</v>
      </c>
      <c r="M267" s="35">
        <v>302421</v>
      </c>
      <c r="N267" s="4">
        <v>10153</v>
      </c>
      <c r="O267" s="32">
        <v>36</v>
      </c>
      <c r="P267" s="38">
        <v>0.1275</v>
      </c>
      <c r="Q267" s="32">
        <v>3000</v>
      </c>
      <c r="R267" s="32">
        <v>2520</v>
      </c>
      <c r="S267" s="32">
        <v>885</v>
      </c>
      <c r="T267" s="4">
        <v>0</v>
      </c>
      <c r="U267" s="4">
        <v>0</v>
      </c>
      <c r="V267" s="4">
        <v>2421</v>
      </c>
      <c r="W267" s="9">
        <v>293595</v>
      </c>
      <c r="X267" s="4"/>
      <c r="Y267" s="4"/>
      <c r="Z267" s="4"/>
      <c r="AA267" s="4"/>
      <c r="AB267" s="4"/>
      <c r="AC267" s="36">
        <v>4.4999999999999998E-2</v>
      </c>
      <c r="AD267" s="68">
        <f t="shared" si="63"/>
        <v>13608.945</v>
      </c>
      <c r="AE267" s="51">
        <v>0.09</v>
      </c>
      <c r="AF267" s="68">
        <f t="shared" si="64"/>
        <v>12485.270642201835</v>
      </c>
      <c r="AG267" s="32"/>
      <c r="AH267" s="32"/>
      <c r="AI267" s="36">
        <v>3.5000000000000003E-2</v>
      </c>
      <c r="AJ267" s="68">
        <f t="shared" si="65"/>
        <v>10584.735000000001</v>
      </c>
      <c r="AK267" s="10">
        <v>0.05</v>
      </c>
      <c r="AL267" s="49">
        <f t="shared" si="66"/>
        <v>529.23675000000003</v>
      </c>
      <c r="AM267" s="49"/>
      <c r="AN267" s="49"/>
      <c r="AO267" s="49">
        <f t="shared" si="67"/>
        <v>10055.498250000001</v>
      </c>
      <c r="AP267" s="49"/>
      <c r="AQ267" s="49">
        <f t="shared" si="68"/>
        <v>10055.498250000001</v>
      </c>
      <c r="AR267" s="80">
        <f t="shared" si="62"/>
        <v>1900.535642201834</v>
      </c>
      <c r="AS267" s="32"/>
      <c r="AT267" s="32"/>
      <c r="AU267" s="32"/>
      <c r="AV267" s="32"/>
    </row>
    <row r="268" spans="1:49" s="59" customFormat="1" hidden="1">
      <c r="A268" s="12">
        <v>266</v>
      </c>
      <c r="B268" s="53">
        <v>44896</v>
      </c>
      <c r="C268" s="54">
        <v>44897</v>
      </c>
      <c r="D268" s="12" t="s">
        <v>507</v>
      </c>
      <c r="E268" s="12" t="s">
        <v>508</v>
      </c>
      <c r="F268" s="12" t="s">
        <v>511</v>
      </c>
      <c r="G268" s="4" t="s">
        <v>512</v>
      </c>
      <c r="H268" s="12" t="s">
        <v>492</v>
      </c>
      <c r="I268" s="12" t="s">
        <v>518</v>
      </c>
      <c r="J268" s="12" t="s">
        <v>125</v>
      </c>
      <c r="K268" s="12" t="s">
        <v>76</v>
      </c>
      <c r="L268" s="30" t="s">
        <v>49</v>
      </c>
      <c r="M268" s="55">
        <v>403354</v>
      </c>
      <c r="N268" s="4">
        <v>19653</v>
      </c>
      <c r="O268" s="71">
        <v>24</v>
      </c>
      <c r="P268" s="56">
        <v>0.155</v>
      </c>
      <c r="Q268" s="12">
        <v>4130</v>
      </c>
      <c r="R268" s="12">
        <v>2056</v>
      </c>
      <c r="S268" s="12">
        <v>590</v>
      </c>
      <c r="T268" s="4">
        <v>1357</v>
      </c>
      <c r="U268" s="4">
        <v>0</v>
      </c>
      <c r="V268" s="4">
        <v>3354</v>
      </c>
      <c r="W268" s="9">
        <v>350586</v>
      </c>
      <c r="X268" s="4"/>
      <c r="Y268" s="4"/>
      <c r="Z268" s="4"/>
      <c r="AA268" s="4"/>
      <c r="AB268" s="4"/>
      <c r="AC268" s="72">
        <v>3.7499999999999999E-2</v>
      </c>
      <c r="AD268" s="70">
        <f t="shared" si="63"/>
        <v>15125.775</v>
      </c>
      <c r="AE268" s="60">
        <v>0.09</v>
      </c>
      <c r="AF268" s="70">
        <f t="shared" si="64"/>
        <v>13876.857798165136</v>
      </c>
      <c r="AG268" s="12"/>
      <c r="AH268" s="12"/>
      <c r="AI268" s="58">
        <v>0.03</v>
      </c>
      <c r="AJ268" s="49">
        <f>W268*AI268</f>
        <v>10517.58</v>
      </c>
      <c r="AK268" s="10">
        <v>0.05</v>
      </c>
      <c r="AL268" s="49">
        <f t="shared" si="66"/>
        <v>525.87900000000002</v>
      </c>
      <c r="AM268" s="49"/>
      <c r="AN268" s="49"/>
      <c r="AO268" s="49">
        <f t="shared" si="67"/>
        <v>9991.7009999999991</v>
      </c>
      <c r="AP268" s="49"/>
      <c r="AQ268" s="49">
        <f t="shared" si="68"/>
        <v>9991.7009999999991</v>
      </c>
      <c r="AR268" s="80">
        <f t="shared" si="62"/>
        <v>3359.2777981651361</v>
      </c>
      <c r="AS268" s="12"/>
      <c r="AT268" s="12"/>
      <c r="AU268" s="12"/>
      <c r="AV268" s="12"/>
    </row>
    <row r="269" spans="1:49" s="59" customFormat="1" hidden="1">
      <c r="A269" s="12">
        <v>267</v>
      </c>
      <c r="B269" s="53">
        <v>44896</v>
      </c>
      <c r="C269" s="54">
        <v>44898</v>
      </c>
      <c r="D269" s="12" t="s">
        <v>507</v>
      </c>
      <c r="E269" s="12" t="s">
        <v>508</v>
      </c>
      <c r="F269" s="12" t="s">
        <v>519</v>
      </c>
      <c r="G269" s="32" t="s">
        <v>512</v>
      </c>
      <c r="H269" s="12" t="s">
        <v>492</v>
      </c>
      <c r="I269" s="12" t="s">
        <v>518</v>
      </c>
      <c r="J269" s="12" t="s">
        <v>47</v>
      </c>
      <c r="K269" s="12" t="s">
        <v>58</v>
      </c>
      <c r="L269" s="32" t="s">
        <v>49</v>
      </c>
      <c r="M269" s="55">
        <v>1351747</v>
      </c>
      <c r="N269" s="32">
        <v>63621</v>
      </c>
      <c r="O269" s="12">
        <v>25</v>
      </c>
      <c r="P269" s="56">
        <v>0.15509999999999999</v>
      </c>
      <c r="Q269" s="12">
        <v>7080</v>
      </c>
      <c r="R269" s="12">
        <v>3505</v>
      </c>
      <c r="S269" s="12">
        <v>1185</v>
      </c>
      <c r="T269" s="32">
        <v>590</v>
      </c>
      <c r="U269" s="32">
        <v>589</v>
      </c>
      <c r="V269" s="32">
        <v>6747</v>
      </c>
      <c r="W269" s="35">
        <v>1332051</v>
      </c>
      <c r="X269" s="4"/>
      <c r="Y269" s="4"/>
      <c r="Z269" s="4"/>
      <c r="AA269" s="4"/>
      <c r="AB269" s="4"/>
      <c r="AC269" s="56">
        <v>3.7499999999999999E-2</v>
      </c>
      <c r="AD269" s="70">
        <f t="shared" si="63"/>
        <v>50690.512499999997</v>
      </c>
      <c r="AE269" s="60">
        <v>0.09</v>
      </c>
      <c r="AF269" s="70">
        <f t="shared" si="64"/>
        <v>46505.057339449537</v>
      </c>
      <c r="AG269" s="12"/>
      <c r="AH269" s="12"/>
      <c r="AI269" s="58">
        <v>2.5000000000000001E-2</v>
      </c>
      <c r="AJ269" s="70">
        <f t="shared" si="65"/>
        <v>33793.675000000003</v>
      </c>
      <c r="AK269" s="10">
        <v>0.05</v>
      </c>
      <c r="AL269" s="49">
        <f t="shared" si="66"/>
        <v>1689.6837500000001</v>
      </c>
      <c r="AM269" s="49"/>
      <c r="AN269" s="49"/>
      <c r="AO269" s="49">
        <f t="shared" si="67"/>
        <v>32103.991250000003</v>
      </c>
      <c r="AP269" s="49"/>
      <c r="AQ269" s="49">
        <f t="shared" si="68"/>
        <v>32103.991250000003</v>
      </c>
      <c r="AR269" s="80">
        <f t="shared" si="62"/>
        <v>12711.382339449534</v>
      </c>
      <c r="AS269" s="12"/>
      <c r="AT269" s="12"/>
      <c r="AU269" s="12"/>
      <c r="AV269" s="12"/>
    </row>
    <row r="270" spans="1:49" hidden="1">
      <c r="A270" s="4">
        <v>268</v>
      </c>
      <c r="B270" s="5">
        <v>44896</v>
      </c>
      <c r="C270" s="6">
        <v>44900</v>
      </c>
      <c r="D270" s="4" t="s">
        <v>496</v>
      </c>
      <c r="E270" s="4" t="s">
        <v>497</v>
      </c>
      <c r="F270" s="4" t="s">
        <v>520</v>
      </c>
      <c r="G270" s="4" t="s">
        <v>512</v>
      </c>
      <c r="H270" s="4" t="s">
        <v>492</v>
      </c>
      <c r="I270" s="4" t="s">
        <v>513</v>
      </c>
      <c r="J270" s="4" t="s">
        <v>91</v>
      </c>
      <c r="K270" s="4" t="s">
        <v>48</v>
      </c>
      <c r="L270" s="30" t="s">
        <v>49</v>
      </c>
      <c r="M270" s="7">
        <v>1212506</v>
      </c>
      <c r="N270" s="4">
        <v>28846</v>
      </c>
      <c r="O270" s="4">
        <v>60</v>
      </c>
      <c r="P270" s="8">
        <v>0.15</v>
      </c>
      <c r="Q270" s="4">
        <v>12126</v>
      </c>
      <c r="R270" s="4">
        <v>3659</v>
      </c>
      <c r="S270" s="4">
        <v>0</v>
      </c>
      <c r="T270" s="4">
        <v>500</v>
      </c>
      <c r="U270" s="4">
        <v>3500</v>
      </c>
      <c r="V270" s="4">
        <v>16390</v>
      </c>
      <c r="W270" s="9">
        <v>1175715</v>
      </c>
      <c r="X270" s="4"/>
      <c r="Y270" s="4"/>
      <c r="Z270" s="4"/>
      <c r="AA270" s="4"/>
      <c r="AB270" s="4"/>
      <c r="AC270" s="8">
        <v>4.4999999999999998E-2</v>
      </c>
      <c r="AD270" s="49">
        <f t="shared" si="63"/>
        <v>54562.77</v>
      </c>
      <c r="AE270" s="10">
        <v>0.18</v>
      </c>
      <c r="AF270" s="49">
        <f t="shared" si="64"/>
        <v>46239.635593220337</v>
      </c>
      <c r="AG270" s="4"/>
      <c r="AH270" s="4"/>
      <c r="AI270" s="8">
        <v>3.5000000000000003E-2</v>
      </c>
      <c r="AJ270" s="70">
        <f t="shared" si="65"/>
        <v>42437.710000000006</v>
      </c>
      <c r="AK270" s="10">
        <v>0.05</v>
      </c>
      <c r="AL270" s="49">
        <f t="shared" si="66"/>
        <v>2121.8855000000003</v>
      </c>
      <c r="AM270" s="49"/>
      <c r="AN270" s="49"/>
      <c r="AO270" s="49">
        <f t="shared" si="67"/>
        <v>40315.824500000002</v>
      </c>
      <c r="AP270" s="49"/>
      <c r="AQ270" s="49">
        <f t="shared" si="68"/>
        <v>40315.824500000002</v>
      </c>
      <c r="AR270" s="80">
        <f t="shared" si="62"/>
        <v>3801.9255932203305</v>
      </c>
      <c r="AS270" s="4"/>
      <c r="AT270" s="4"/>
      <c r="AU270" s="4"/>
      <c r="AV270" s="4"/>
    </row>
    <row r="271" spans="1:49" hidden="1">
      <c r="A271" s="4">
        <v>269</v>
      </c>
      <c r="B271" s="5">
        <v>44896</v>
      </c>
      <c r="C271" s="6">
        <v>44900</v>
      </c>
      <c r="D271" s="4" t="s">
        <v>521</v>
      </c>
      <c r="E271" s="4" t="s">
        <v>522</v>
      </c>
      <c r="F271" s="4" t="s">
        <v>523</v>
      </c>
      <c r="G271" s="4" t="s">
        <v>512</v>
      </c>
      <c r="H271" s="4" t="s">
        <v>492</v>
      </c>
      <c r="I271" s="4" t="s">
        <v>514</v>
      </c>
      <c r="J271" s="4" t="s">
        <v>91</v>
      </c>
      <c r="K271" s="4" t="s">
        <v>58</v>
      </c>
      <c r="L271" s="30" t="s">
        <v>49</v>
      </c>
      <c r="M271" s="7">
        <v>351760</v>
      </c>
      <c r="N271" s="4">
        <v>8555</v>
      </c>
      <c r="O271" s="4">
        <v>60</v>
      </c>
      <c r="P271" s="8">
        <v>0.16</v>
      </c>
      <c r="Q271" s="4">
        <v>4397</v>
      </c>
      <c r="R271" s="4">
        <v>1120</v>
      </c>
      <c r="S271" s="4">
        <v>600</v>
      </c>
      <c r="T271" s="4">
        <v>500</v>
      </c>
      <c r="U271" s="4">
        <v>3500</v>
      </c>
      <c r="V271" s="4">
        <v>5029</v>
      </c>
      <c r="W271" s="9">
        <v>335383</v>
      </c>
      <c r="X271" s="4"/>
      <c r="Y271" s="4"/>
      <c r="Z271" s="4"/>
      <c r="AA271" s="4"/>
      <c r="AB271" s="4"/>
      <c r="AC271" s="8">
        <v>4.4999999999999998E-2</v>
      </c>
      <c r="AD271" s="49">
        <f t="shared" si="63"/>
        <v>15829.199999999999</v>
      </c>
      <c r="AE271" s="10">
        <v>0.18</v>
      </c>
      <c r="AF271" s="49">
        <f t="shared" si="64"/>
        <v>13414.576271186441</v>
      </c>
      <c r="AG271" s="4"/>
      <c r="AH271" s="4"/>
      <c r="AI271" s="8">
        <v>0.03</v>
      </c>
      <c r="AJ271" s="70">
        <f t="shared" si="65"/>
        <v>10552.8</v>
      </c>
      <c r="AK271" s="10">
        <v>0.05</v>
      </c>
      <c r="AL271" s="49">
        <f t="shared" si="66"/>
        <v>527.64</v>
      </c>
      <c r="AM271" s="49"/>
      <c r="AN271" s="49"/>
      <c r="AO271" s="49">
        <f t="shared" si="67"/>
        <v>10025.16</v>
      </c>
      <c r="AP271" s="49"/>
      <c r="AQ271" s="49">
        <f t="shared" si="68"/>
        <v>10025.16</v>
      </c>
      <c r="AR271" s="80">
        <f t="shared" si="62"/>
        <v>2861.7762711864416</v>
      </c>
      <c r="AS271" s="4"/>
      <c r="AT271" s="4"/>
      <c r="AU271" s="4"/>
      <c r="AV271" s="4"/>
    </row>
    <row r="272" spans="1:49" hidden="1">
      <c r="A272" s="12">
        <v>270</v>
      </c>
      <c r="B272" s="5">
        <v>44896</v>
      </c>
      <c r="C272" s="6">
        <v>44900</v>
      </c>
      <c r="D272" s="4" t="s">
        <v>524</v>
      </c>
      <c r="E272" s="4" t="s">
        <v>525</v>
      </c>
      <c r="F272" s="4" t="s">
        <v>526</v>
      </c>
      <c r="G272" s="4" t="s">
        <v>512</v>
      </c>
      <c r="H272" s="4" t="s">
        <v>492</v>
      </c>
      <c r="I272" s="4" t="s">
        <v>514</v>
      </c>
      <c r="J272" s="4" t="s">
        <v>91</v>
      </c>
      <c r="K272" s="4" t="s">
        <v>107</v>
      </c>
      <c r="L272" s="30" t="s">
        <v>49</v>
      </c>
      <c r="M272" s="7">
        <v>331657</v>
      </c>
      <c r="N272" s="4">
        <v>8066</v>
      </c>
      <c r="O272" s="4">
        <v>60</v>
      </c>
      <c r="P272" s="8">
        <v>0.16</v>
      </c>
      <c r="Q272" s="4">
        <v>4312</v>
      </c>
      <c r="R272" s="4">
        <v>1060</v>
      </c>
      <c r="S272" s="4">
        <v>200</v>
      </c>
      <c r="T272" s="4">
        <v>500</v>
      </c>
      <c r="U272" s="4">
        <v>3500</v>
      </c>
      <c r="V272" s="4">
        <v>7541</v>
      </c>
      <c r="W272" s="9">
        <v>313928</v>
      </c>
      <c r="X272" s="4"/>
      <c r="Y272" s="4"/>
      <c r="Z272" s="4"/>
      <c r="AA272" s="4"/>
      <c r="AB272" s="4"/>
      <c r="AC272" s="8">
        <v>4.4999999999999998E-2</v>
      </c>
      <c r="AD272" s="49">
        <f t="shared" si="63"/>
        <v>14924.564999999999</v>
      </c>
      <c r="AE272" s="10">
        <v>0.18</v>
      </c>
      <c r="AF272" s="49">
        <f t="shared" si="64"/>
        <v>12647.936440677966</v>
      </c>
      <c r="AG272" s="4"/>
      <c r="AH272" s="4"/>
      <c r="AI272" s="8">
        <v>0.03</v>
      </c>
      <c r="AJ272" s="70">
        <f t="shared" si="65"/>
        <v>9949.7099999999991</v>
      </c>
      <c r="AK272" s="10">
        <v>0.05</v>
      </c>
      <c r="AL272" s="49">
        <f t="shared" si="66"/>
        <v>497.4855</v>
      </c>
      <c r="AM272" s="49"/>
      <c r="AN272" s="49"/>
      <c r="AO272" s="49">
        <f t="shared" si="67"/>
        <v>9452.2244999999984</v>
      </c>
      <c r="AP272" s="49"/>
      <c r="AQ272" s="49">
        <f t="shared" si="68"/>
        <v>9452.2244999999984</v>
      </c>
      <c r="AR272" s="80">
        <f t="shared" si="62"/>
        <v>2698.2264406779668</v>
      </c>
      <c r="AS272" s="4"/>
      <c r="AT272" s="4"/>
      <c r="AU272" s="4"/>
      <c r="AV272" s="4"/>
    </row>
    <row r="273" spans="1:48" hidden="1">
      <c r="A273" s="4">
        <v>271</v>
      </c>
      <c r="B273" s="5">
        <v>44896</v>
      </c>
      <c r="C273" s="6">
        <v>44900</v>
      </c>
      <c r="D273" s="4" t="s">
        <v>527</v>
      </c>
      <c r="E273" s="4" t="s">
        <v>528</v>
      </c>
      <c r="F273" s="4" t="s">
        <v>529</v>
      </c>
      <c r="G273" s="4" t="s">
        <v>512</v>
      </c>
      <c r="H273" s="4" t="s">
        <v>492</v>
      </c>
      <c r="I273" s="4" t="s">
        <v>566</v>
      </c>
      <c r="J273" s="4" t="s">
        <v>57</v>
      </c>
      <c r="K273" s="4" t="s">
        <v>567</v>
      </c>
      <c r="L273" s="30" t="s">
        <v>49</v>
      </c>
      <c r="M273" s="7">
        <v>651000</v>
      </c>
      <c r="N273" s="4">
        <v>15317</v>
      </c>
      <c r="O273" s="4">
        <v>60</v>
      </c>
      <c r="P273" s="8">
        <v>0.14499999999999999</v>
      </c>
      <c r="Q273" s="4">
        <v>5842</v>
      </c>
      <c r="R273" s="4">
        <v>3750</v>
      </c>
      <c r="S273" s="4">
        <v>0</v>
      </c>
      <c r="T273" s="4">
        <v>1475</v>
      </c>
      <c r="U273" s="4">
        <v>118</v>
      </c>
      <c r="V273" s="4">
        <v>7015</v>
      </c>
      <c r="W273" s="9">
        <v>632800</v>
      </c>
      <c r="X273" s="4"/>
      <c r="Y273" s="4"/>
      <c r="Z273" s="4"/>
      <c r="AA273" s="4"/>
      <c r="AB273" s="4"/>
      <c r="AC273" s="10">
        <v>0.02</v>
      </c>
      <c r="AD273" s="49">
        <f t="shared" si="63"/>
        <v>13020</v>
      </c>
      <c r="AE273" s="10">
        <v>0.18</v>
      </c>
      <c r="AF273" s="49">
        <f t="shared" si="64"/>
        <v>11033.898305084746</v>
      </c>
      <c r="AG273" s="4"/>
      <c r="AH273" s="4"/>
      <c r="AI273" s="8">
        <v>0.01</v>
      </c>
      <c r="AJ273" s="70">
        <f t="shared" si="65"/>
        <v>6510</v>
      </c>
      <c r="AK273" s="10">
        <v>0.05</v>
      </c>
      <c r="AL273" s="49">
        <f t="shared" si="66"/>
        <v>325.5</v>
      </c>
      <c r="AM273" s="49"/>
      <c r="AN273" s="49"/>
      <c r="AO273" s="49">
        <f t="shared" si="67"/>
        <v>6184.5</v>
      </c>
      <c r="AP273" s="49"/>
      <c r="AQ273" s="49">
        <f t="shared" si="68"/>
        <v>6184.5</v>
      </c>
      <c r="AR273" s="80">
        <f t="shared" si="62"/>
        <v>4523.8983050847455</v>
      </c>
      <c r="AS273" s="4"/>
      <c r="AT273" s="4"/>
      <c r="AU273" s="4"/>
      <c r="AV273" s="4"/>
    </row>
    <row r="274" spans="1:48" hidden="1">
      <c r="A274" s="4">
        <v>272</v>
      </c>
      <c r="B274" s="5">
        <v>44896</v>
      </c>
      <c r="C274" s="6">
        <v>44900</v>
      </c>
      <c r="D274" s="4" t="s">
        <v>530</v>
      </c>
      <c r="E274" s="4" t="s">
        <v>531</v>
      </c>
      <c r="F274" s="4" t="s">
        <v>532</v>
      </c>
      <c r="G274" s="4" t="s">
        <v>512</v>
      </c>
      <c r="H274" s="4" t="s">
        <v>492</v>
      </c>
      <c r="I274" s="4" t="s">
        <v>566</v>
      </c>
      <c r="J274" s="4" t="s">
        <v>57</v>
      </c>
      <c r="K274" s="4" t="s">
        <v>517</v>
      </c>
      <c r="L274" s="30" t="s">
        <v>49</v>
      </c>
      <c r="M274" s="7">
        <v>310000</v>
      </c>
      <c r="N274" s="4">
        <v>9180</v>
      </c>
      <c r="O274" s="4">
        <v>48</v>
      </c>
      <c r="P274" s="8">
        <v>0.18010000000000001</v>
      </c>
      <c r="Q274" s="4">
        <v>3658</v>
      </c>
      <c r="R274" s="4">
        <v>1900</v>
      </c>
      <c r="S274" s="4">
        <v>0</v>
      </c>
      <c r="T274" s="4">
        <v>1475</v>
      </c>
      <c r="U274" s="4">
        <v>118</v>
      </c>
      <c r="V274" s="4">
        <v>10316</v>
      </c>
      <c r="W274" s="9">
        <v>292533</v>
      </c>
      <c r="X274" s="4"/>
      <c r="Y274" s="4"/>
      <c r="Z274" s="4"/>
      <c r="AA274" s="4"/>
      <c r="AB274" s="4"/>
      <c r="AC274" s="8">
        <v>3.5000000000000003E-2</v>
      </c>
      <c r="AD274" s="49">
        <f t="shared" si="63"/>
        <v>10850.000000000002</v>
      </c>
      <c r="AE274" s="10">
        <v>0.18</v>
      </c>
      <c r="AF274" s="49">
        <f t="shared" si="64"/>
        <v>9194.9152542372904</v>
      </c>
      <c r="AG274" s="4"/>
      <c r="AH274" s="4"/>
      <c r="AI274" s="8">
        <v>0.02</v>
      </c>
      <c r="AJ274" s="70">
        <f t="shared" si="65"/>
        <v>6200</v>
      </c>
      <c r="AK274" s="10">
        <v>0.05</v>
      </c>
      <c r="AL274" s="49">
        <f t="shared" si="66"/>
        <v>310</v>
      </c>
      <c r="AM274" s="49"/>
      <c r="AN274" s="49"/>
      <c r="AO274" s="49">
        <f t="shared" si="67"/>
        <v>5890</v>
      </c>
      <c r="AP274" s="49"/>
      <c r="AQ274" s="49">
        <f t="shared" si="68"/>
        <v>5890</v>
      </c>
      <c r="AR274" s="80">
        <f t="shared" si="62"/>
        <v>2994.9152542372904</v>
      </c>
      <c r="AS274" s="4"/>
      <c r="AT274" s="4"/>
      <c r="AU274" s="4"/>
      <c r="AV274" s="4"/>
    </row>
    <row r="275" spans="1:48" hidden="1">
      <c r="A275" s="12">
        <v>273</v>
      </c>
      <c r="B275" s="5">
        <v>44896</v>
      </c>
      <c r="C275" s="6">
        <v>44900</v>
      </c>
      <c r="D275" s="4" t="s">
        <v>530</v>
      </c>
      <c r="E275" s="4" t="s">
        <v>531</v>
      </c>
      <c r="F275" s="4" t="s">
        <v>533</v>
      </c>
      <c r="G275" s="4" t="s">
        <v>512</v>
      </c>
      <c r="H275" s="4" t="s">
        <v>492</v>
      </c>
      <c r="I275" s="4" t="s">
        <v>566</v>
      </c>
      <c r="J275" s="4" t="s">
        <v>57</v>
      </c>
      <c r="K275" s="4" t="s">
        <v>517</v>
      </c>
      <c r="L275" s="30" t="s">
        <v>49</v>
      </c>
      <c r="M275" s="7">
        <v>665000</v>
      </c>
      <c r="N275" s="4">
        <v>19192</v>
      </c>
      <c r="O275" s="4">
        <v>48</v>
      </c>
      <c r="P275" s="8">
        <v>0.1701</v>
      </c>
      <c r="Q275" s="4">
        <v>7847</v>
      </c>
      <c r="R275" s="4">
        <v>2800</v>
      </c>
      <c r="S275" s="4">
        <v>708</v>
      </c>
      <c r="T275" s="4">
        <v>1475</v>
      </c>
      <c r="U275" s="4">
        <v>118</v>
      </c>
      <c r="V275" s="4">
        <v>9389</v>
      </c>
      <c r="W275" s="9">
        <v>642663</v>
      </c>
      <c r="X275" s="4"/>
      <c r="Y275" s="4"/>
      <c r="Z275" s="4"/>
      <c r="AA275" s="4"/>
      <c r="AB275" s="4"/>
      <c r="AC275" s="8">
        <v>3.5000000000000003E-2</v>
      </c>
      <c r="AD275" s="49">
        <f t="shared" si="63"/>
        <v>23275.000000000004</v>
      </c>
      <c r="AE275" s="10">
        <v>0.18</v>
      </c>
      <c r="AF275" s="49">
        <f t="shared" si="64"/>
        <v>19724.576271186445</v>
      </c>
      <c r="AG275" s="4"/>
      <c r="AH275" s="4"/>
      <c r="AI275" s="8">
        <v>0.02</v>
      </c>
      <c r="AJ275" s="70">
        <f t="shared" si="65"/>
        <v>13300</v>
      </c>
      <c r="AK275" s="10">
        <v>0.05</v>
      </c>
      <c r="AL275" s="49">
        <f t="shared" si="66"/>
        <v>665</v>
      </c>
      <c r="AM275" s="49"/>
      <c r="AN275" s="49"/>
      <c r="AO275" s="49">
        <f t="shared" si="67"/>
        <v>12635</v>
      </c>
      <c r="AP275" s="49"/>
      <c r="AQ275" s="49">
        <f t="shared" si="68"/>
        <v>12635</v>
      </c>
      <c r="AR275" s="80">
        <f t="shared" si="62"/>
        <v>6424.5762711864445</v>
      </c>
      <c r="AS275" s="4"/>
      <c r="AT275" s="4"/>
      <c r="AU275" s="4"/>
      <c r="AV275" s="4"/>
    </row>
    <row r="276" spans="1:48" hidden="1">
      <c r="A276" s="4">
        <v>274</v>
      </c>
      <c r="B276" s="5">
        <v>44896</v>
      </c>
      <c r="C276" s="6">
        <v>44900</v>
      </c>
      <c r="D276" s="4" t="s">
        <v>507</v>
      </c>
      <c r="E276" s="4" t="s">
        <v>508</v>
      </c>
      <c r="F276" s="4" t="s">
        <v>534</v>
      </c>
      <c r="G276" s="4" t="s">
        <v>512</v>
      </c>
      <c r="H276" s="4" t="s">
        <v>492</v>
      </c>
      <c r="I276" s="4" t="s">
        <v>518</v>
      </c>
      <c r="J276" s="4" t="s">
        <v>68</v>
      </c>
      <c r="K276" s="4" t="s">
        <v>58</v>
      </c>
      <c r="L276" s="30" t="s">
        <v>49</v>
      </c>
      <c r="M276" s="7">
        <v>260968</v>
      </c>
      <c r="N276" s="4">
        <v>6005</v>
      </c>
      <c r="O276" s="4">
        <v>60</v>
      </c>
      <c r="P276" s="8">
        <v>0.13500000000000001</v>
      </c>
      <c r="Q276" s="4">
        <v>3000</v>
      </c>
      <c r="R276" s="4">
        <v>2350</v>
      </c>
      <c r="S276" s="4">
        <v>885</v>
      </c>
      <c r="T276" s="4">
        <v>0</v>
      </c>
      <c r="U276" s="4">
        <v>0</v>
      </c>
      <c r="V276" s="4">
        <v>2968</v>
      </c>
      <c r="W276" s="9">
        <v>251765</v>
      </c>
      <c r="X276" s="4"/>
      <c r="Y276" s="4"/>
      <c r="Z276" s="4"/>
      <c r="AA276" s="4"/>
      <c r="AB276" s="4"/>
      <c r="AC276" s="8">
        <v>4.4999999999999998E-2</v>
      </c>
      <c r="AD276" s="49">
        <f t="shared" si="63"/>
        <v>11743.56</v>
      </c>
      <c r="AE276" s="10">
        <v>0.09</v>
      </c>
      <c r="AF276" s="49">
        <f t="shared" si="64"/>
        <v>10773.908256880733</v>
      </c>
      <c r="AG276" s="4"/>
      <c r="AH276" s="4"/>
      <c r="AI276" s="8">
        <v>3.5000000000000003E-2</v>
      </c>
      <c r="AJ276" s="70">
        <f t="shared" si="65"/>
        <v>9133.880000000001</v>
      </c>
      <c r="AK276" s="10">
        <v>0.05</v>
      </c>
      <c r="AL276" s="49">
        <f t="shared" si="66"/>
        <v>456.69400000000007</v>
      </c>
      <c r="AM276" s="49"/>
      <c r="AN276" s="49"/>
      <c r="AO276" s="49">
        <f t="shared" si="67"/>
        <v>8677.1860000000015</v>
      </c>
      <c r="AP276" s="49"/>
      <c r="AQ276" s="49">
        <f t="shared" si="68"/>
        <v>8677.1860000000015</v>
      </c>
      <c r="AR276" s="80">
        <f t="shared" si="62"/>
        <v>1640.0282568807324</v>
      </c>
      <c r="AS276" s="4"/>
      <c r="AT276" s="4"/>
      <c r="AU276" s="4"/>
      <c r="AV276" s="4"/>
    </row>
    <row r="277" spans="1:48">
      <c r="A277" s="4">
        <v>275</v>
      </c>
      <c r="B277" s="5">
        <v>44896</v>
      </c>
      <c r="C277" s="6">
        <v>44901</v>
      </c>
      <c r="D277" s="4" t="s">
        <v>535</v>
      </c>
      <c r="E277" s="4" t="s">
        <v>536</v>
      </c>
      <c r="F277" s="4" t="s">
        <v>537</v>
      </c>
      <c r="G277" s="4" t="s">
        <v>512</v>
      </c>
      <c r="H277" s="4" t="s">
        <v>492</v>
      </c>
      <c r="I277" s="4" t="s">
        <v>513</v>
      </c>
      <c r="J277" s="4" t="s">
        <v>125</v>
      </c>
      <c r="K277" s="4" t="s">
        <v>48</v>
      </c>
      <c r="L277" s="30" t="s">
        <v>49</v>
      </c>
      <c r="M277" s="7">
        <v>2007998</v>
      </c>
      <c r="N277" s="4">
        <v>47245</v>
      </c>
      <c r="O277" s="4">
        <v>60</v>
      </c>
      <c r="P277" s="8">
        <v>0.14499999999999999</v>
      </c>
      <c r="Q277" s="4">
        <v>5900</v>
      </c>
      <c r="R277" s="4">
        <v>6156</v>
      </c>
      <c r="S277" s="4">
        <v>590</v>
      </c>
      <c r="T277" s="4">
        <v>1357</v>
      </c>
      <c r="U277" s="4">
        <v>0</v>
      </c>
      <c r="V277" s="4">
        <v>7998</v>
      </c>
      <c r="W277" s="9">
        <v>1985997</v>
      </c>
      <c r="X277" s="4"/>
      <c r="Y277" s="4"/>
      <c r="Z277" s="4"/>
      <c r="AA277" s="4"/>
      <c r="AB277" s="4"/>
      <c r="AC277" s="8">
        <v>4.2500000000000003E-2</v>
      </c>
      <c r="AD277" s="49">
        <f t="shared" si="63"/>
        <v>85339.915000000008</v>
      </c>
      <c r="AE277" s="10">
        <v>0.09</v>
      </c>
      <c r="AF277" s="49">
        <f t="shared" si="64"/>
        <v>78293.5</v>
      </c>
      <c r="AG277" s="4"/>
      <c r="AH277" s="4"/>
      <c r="AI277" s="8">
        <v>3.5000000000000003E-2</v>
      </c>
      <c r="AJ277" s="49">
        <f t="shared" ref="AJ277:AJ278" si="69">W277*AI277</f>
        <v>69509.895000000004</v>
      </c>
      <c r="AK277" s="10">
        <v>0.05</v>
      </c>
      <c r="AL277" s="49">
        <f t="shared" si="66"/>
        <v>3475.4947500000003</v>
      </c>
      <c r="AM277" s="49"/>
      <c r="AN277" s="49"/>
      <c r="AO277" s="49">
        <f t="shared" si="67"/>
        <v>66034.400250000006</v>
      </c>
      <c r="AP277" s="49"/>
      <c r="AQ277" s="49">
        <f t="shared" si="68"/>
        <v>66034.400250000006</v>
      </c>
      <c r="AR277" s="80">
        <f t="shared" si="62"/>
        <v>8783.6049999999959</v>
      </c>
      <c r="AS277" s="4"/>
      <c r="AT277" s="4"/>
      <c r="AU277" s="4"/>
      <c r="AV277" s="4"/>
    </row>
    <row r="278" spans="1:48" hidden="1">
      <c r="A278" s="12">
        <v>276</v>
      </c>
      <c r="B278" s="5">
        <v>44896</v>
      </c>
      <c r="C278" s="6">
        <v>44901</v>
      </c>
      <c r="D278" s="4" t="s">
        <v>538</v>
      </c>
      <c r="E278" s="4" t="s">
        <v>539</v>
      </c>
      <c r="F278" s="4" t="s">
        <v>540</v>
      </c>
      <c r="G278" s="4" t="s">
        <v>512</v>
      </c>
      <c r="H278" s="4" t="s">
        <v>492</v>
      </c>
      <c r="I278" s="4" t="s">
        <v>514</v>
      </c>
      <c r="J278" s="4" t="s">
        <v>125</v>
      </c>
      <c r="K278" s="4" t="s">
        <v>58</v>
      </c>
      <c r="L278" s="30" t="s">
        <v>49</v>
      </c>
      <c r="M278" s="7">
        <v>607998</v>
      </c>
      <c r="N278" s="4">
        <v>14147</v>
      </c>
      <c r="O278" s="4">
        <v>60</v>
      </c>
      <c r="P278" s="8">
        <v>0.14000000000000001</v>
      </c>
      <c r="Q278" s="4">
        <v>4130</v>
      </c>
      <c r="R278" s="4">
        <v>2577</v>
      </c>
      <c r="S278" s="4">
        <v>590</v>
      </c>
      <c r="T278" s="4">
        <v>590</v>
      </c>
      <c r="U278" s="4">
        <v>0</v>
      </c>
      <c r="V278" s="4">
        <v>7998</v>
      </c>
      <c r="W278" s="9">
        <v>591346</v>
      </c>
      <c r="X278" s="4"/>
      <c r="Y278" s="4"/>
      <c r="Z278" s="4"/>
      <c r="AA278" s="4"/>
      <c r="AB278" s="4"/>
      <c r="AC278" s="8">
        <v>4.2500000000000003E-2</v>
      </c>
      <c r="AD278" s="49">
        <f t="shared" si="63"/>
        <v>25839.915000000001</v>
      </c>
      <c r="AE278" s="10">
        <v>0.09</v>
      </c>
      <c r="AF278" s="49">
        <f t="shared" si="64"/>
        <v>23706.344036697246</v>
      </c>
      <c r="AG278" s="4"/>
      <c r="AH278" s="4"/>
      <c r="AI278" s="8">
        <v>0.03</v>
      </c>
      <c r="AJ278" s="49">
        <f t="shared" si="69"/>
        <v>17740.38</v>
      </c>
      <c r="AK278" s="10">
        <v>0.05</v>
      </c>
      <c r="AL278" s="49">
        <f t="shared" si="66"/>
        <v>887.01900000000012</v>
      </c>
      <c r="AM278" s="49"/>
      <c r="AN278" s="49"/>
      <c r="AO278" s="49">
        <f t="shared" si="67"/>
        <v>16853.361000000001</v>
      </c>
      <c r="AP278" s="49"/>
      <c r="AQ278" s="49">
        <f t="shared" si="68"/>
        <v>16853.361000000001</v>
      </c>
      <c r="AR278" s="80">
        <f t="shared" si="62"/>
        <v>5965.9640366972453</v>
      </c>
      <c r="AS278" s="4"/>
      <c r="AT278" s="4"/>
      <c r="AU278" s="4"/>
      <c r="AV278" s="4"/>
    </row>
    <row r="279" spans="1:48" hidden="1">
      <c r="A279" s="4">
        <v>277</v>
      </c>
      <c r="B279" s="5">
        <v>44896</v>
      </c>
      <c r="C279" s="6">
        <v>44902</v>
      </c>
      <c r="D279" s="4" t="s">
        <v>541</v>
      </c>
      <c r="E279" s="4" t="s">
        <v>542</v>
      </c>
      <c r="F279" s="4" t="s">
        <v>543</v>
      </c>
      <c r="G279" s="4" t="s">
        <v>494</v>
      </c>
      <c r="H279" s="4" t="s">
        <v>492</v>
      </c>
      <c r="I279" s="4" t="s">
        <v>568</v>
      </c>
      <c r="J279" s="4" t="s">
        <v>47</v>
      </c>
      <c r="K279" s="4" t="s">
        <v>107</v>
      </c>
      <c r="L279" s="30" t="s">
        <v>49</v>
      </c>
      <c r="M279" s="7">
        <v>562013</v>
      </c>
      <c r="N279" s="4">
        <v>13226</v>
      </c>
      <c r="O279" s="4">
        <v>60</v>
      </c>
      <c r="P279" s="8">
        <v>0.14510000000000001</v>
      </c>
      <c r="Q279" s="4">
        <v>6633</v>
      </c>
      <c r="R279" s="4">
        <v>1535</v>
      </c>
      <c r="S279" s="4">
        <v>885</v>
      </c>
      <c r="T279" s="4">
        <v>590</v>
      </c>
      <c r="U279" s="4">
        <v>589</v>
      </c>
      <c r="V279" s="4">
        <v>12013</v>
      </c>
      <c r="W279" s="9">
        <v>539768</v>
      </c>
      <c r="X279" s="4"/>
      <c r="Y279" s="4"/>
      <c r="Z279" s="4"/>
      <c r="AA279" s="4"/>
      <c r="AB279" s="4"/>
      <c r="AC279" s="8">
        <v>4.2500000000000003E-2</v>
      </c>
      <c r="AD279" s="49">
        <f t="shared" si="63"/>
        <v>23885.552500000002</v>
      </c>
      <c r="AE279" s="10">
        <v>0.09</v>
      </c>
      <c r="AF279" s="49">
        <f t="shared" si="64"/>
        <v>21913.350917431191</v>
      </c>
      <c r="AG279" s="4"/>
      <c r="AH279" s="4"/>
      <c r="AI279" s="8">
        <v>2.75E-2</v>
      </c>
      <c r="AJ279" s="70">
        <f t="shared" si="65"/>
        <v>15455.3575</v>
      </c>
      <c r="AK279" s="10">
        <v>0.05</v>
      </c>
      <c r="AL279" s="49">
        <f t="shared" si="66"/>
        <v>772.767875</v>
      </c>
      <c r="AM279" s="49"/>
      <c r="AN279" s="49"/>
      <c r="AO279" s="49">
        <f t="shared" si="67"/>
        <v>14682.589625000001</v>
      </c>
      <c r="AP279" s="49"/>
      <c r="AQ279" s="49">
        <f t="shared" si="68"/>
        <v>14682.589625000001</v>
      </c>
      <c r="AR279" s="80">
        <f t="shared" si="62"/>
        <v>6457.9934174311911</v>
      </c>
      <c r="AS279" s="4"/>
      <c r="AT279" s="4"/>
      <c r="AU279" s="4"/>
      <c r="AV279" s="4"/>
    </row>
    <row r="280" spans="1:48" hidden="1">
      <c r="A280" s="4">
        <v>278</v>
      </c>
      <c r="B280" s="5">
        <v>44866</v>
      </c>
      <c r="C280" s="6">
        <v>44893</v>
      </c>
      <c r="D280" s="4" t="s">
        <v>589</v>
      </c>
      <c r="E280" s="4" t="s">
        <v>544</v>
      </c>
      <c r="F280" s="4" t="s">
        <v>545</v>
      </c>
      <c r="G280" s="4" t="s">
        <v>512</v>
      </c>
      <c r="H280" s="4" t="s">
        <v>492</v>
      </c>
      <c r="I280" s="4" t="s">
        <v>518</v>
      </c>
      <c r="J280" s="4" t="s">
        <v>91</v>
      </c>
      <c r="K280" s="4" t="s">
        <v>48</v>
      </c>
      <c r="L280" s="30" t="s">
        <v>49</v>
      </c>
      <c r="M280" s="7">
        <v>647541</v>
      </c>
      <c r="N280" s="4">
        <v>15747</v>
      </c>
      <c r="O280" s="4">
        <v>60</v>
      </c>
      <c r="P280" s="8">
        <v>0.16</v>
      </c>
      <c r="Q280" s="4">
        <v>6476</v>
      </c>
      <c r="R280" s="4">
        <v>1992</v>
      </c>
      <c r="S280" s="12">
        <v>600</v>
      </c>
      <c r="T280" s="4">
        <v>500</v>
      </c>
      <c r="U280" s="4">
        <v>3500</v>
      </c>
      <c r="V280" s="4">
        <v>3425</v>
      </c>
      <c r="W280" s="9">
        <v>630432</v>
      </c>
      <c r="X280" s="4"/>
      <c r="Y280" s="4"/>
      <c r="Z280" s="4"/>
      <c r="AA280" s="4"/>
      <c r="AB280" s="4"/>
      <c r="AC280" s="8">
        <v>4.4999999999999998E-2</v>
      </c>
      <c r="AD280" s="49">
        <f t="shared" si="63"/>
        <v>29139.344999999998</v>
      </c>
      <c r="AE280" s="10">
        <v>0.18</v>
      </c>
      <c r="AF280" s="49">
        <f t="shared" si="64"/>
        <v>24694.360169491523</v>
      </c>
      <c r="AG280" s="4"/>
      <c r="AH280" s="4"/>
      <c r="AI280" s="8">
        <v>3.2500000000000001E-2</v>
      </c>
      <c r="AJ280" s="70">
        <f t="shared" si="65"/>
        <v>21045.0825</v>
      </c>
      <c r="AK280" s="10">
        <v>0.05</v>
      </c>
      <c r="AL280" s="49">
        <f t="shared" si="66"/>
        <v>1052.2541250000002</v>
      </c>
      <c r="AM280" s="49"/>
      <c r="AN280" s="49"/>
      <c r="AO280" s="49">
        <f t="shared" si="67"/>
        <v>19992.828375000001</v>
      </c>
      <c r="AP280" s="49"/>
      <c r="AQ280" s="49">
        <f t="shared" si="68"/>
        <v>19992.828375000001</v>
      </c>
      <c r="AR280" s="80">
        <f t="shared" si="62"/>
        <v>3649.2776694915228</v>
      </c>
      <c r="AS280" s="4"/>
      <c r="AT280" s="4"/>
      <c r="AU280" s="4"/>
      <c r="AV280" s="4"/>
    </row>
    <row r="281" spans="1:48" hidden="1">
      <c r="A281" s="12">
        <v>279</v>
      </c>
      <c r="B281" s="5">
        <v>44896</v>
      </c>
      <c r="C281" s="6">
        <v>44902</v>
      </c>
      <c r="D281" s="4" t="s">
        <v>546</v>
      </c>
      <c r="E281" s="4" t="s">
        <v>547</v>
      </c>
      <c r="F281" s="4" t="s">
        <v>548</v>
      </c>
      <c r="G281" s="4" t="s">
        <v>512</v>
      </c>
      <c r="H281" s="4" t="s">
        <v>492</v>
      </c>
      <c r="I281" s="4" t="s">
        <v>514</v>
      </c>
      <c r="J281" s="4" t="s">
        <v>91</v>
      </c>
      <c r="K281" s="4" t="s">
        <v>48</v>
      </c>
      <c r="L281" s="30" t="s">
        <v>49</v>
      </c>
      <c r="M281" s="7">
        <v>910030</v>
      </c>
      <c r="N281" s="4">
        <v>21914</v>
      </c>
      <c r="O281" s="4">
        <v>60</v>
      </c>
      <c r="P281" s="8">
        <v>0.1555</v>
      </c>
      <c r="Q281" s="4">
        <v>9101</v>
      </c>
      <c r="R281" s="4">
        <v>2767</v>
      </c>
      <c r="S281" s="4">
        <v>0</v>
      </c>
      <c r="T281" s="4">
        <v>500</v>
      </c>
      <c r="U281" s="4">
        <v>3500</v>
      </c>
      <c r="V281" s="4">
        <v>5914</v>
      </c>
      <c r="W281" s="9">
        <v>887632</v>
      </c>
      <c r="X281" s="4"/>
      <c r="Y281" s="4"/>
      <c r="Z281" s="4"/>
      <c r="AA281" s="4"/>
      <c r="AB281" s="4"/>
      <c r="AC281" s="8">
        <v>4.4999999999999998E-2</v>
      </c>
      <c r="AD281" s="49">
        <f t="shared" si="63"/>
        <v>40951.35</v>
      </c>
      <c r="AE281" s="10">
        <v>0.18</v>
      </c>
      <c r="AF281" s="49">
        <f t="shared" si="64"/>
        <v>34704.533898305082</v>
      </c>
      <c r="AG281" s="4"/>
      <c r="AH281" s="4"/>
      <c r="AI281" s="8">
        <v>0.03</v>
      </c>
      <c r="AJ281" s="70">
        <f t="shared" si="65"/>
        <v>27300.899999999998</v>
      </c>
      <c r="AK281" s="10">
        <v>0.05</v>
      </c>
      <c r="AL281" s="49">
        <f t="shared" si="66"/>
        <v>1365.0450000000001</v>
      </c>
      <c r="AM281" s="49"/>
      <c r="AN281" s="49"/>
      <c r="AO281" s="49">
        <f t="shared" si="67"/>
        <v>25935.854999999996</v>
      </c>
      <c r="AP281" s="49"/>
      <c r="AQ281" s="49">
        <f t="shared" si="68"/>
        <v>25935.854999999996</v>
      </c>
      <c r="AR281" s="80">
        <f t="shared" si="62"/>
        <v>7403.6338983050846</v>
      </c>
      <c r="AS281" s="4"/>
      <c r="AT281" s="4"/>
      <c r="AU281" s="4"/>
      <c r="AV281" s="4"/>
    </row>
    <row r="282" spans="1:48" hidden="1">
      <c r="A282" s="4">
        <v>280</v>
      </c>
      <c r="B282" s="5">
        <v>44896</v>
      </c>
      <c r="C282" s="6">
        <v>44902</v>
      </c>
      <c r="D282" s="4" t="s">
        <v>485</v>
      </c>
      <c r="E282" s="4" t="s">
        <v>486</v>
      </c>
      <c r="F282" s="4" t="s">
        <v>549</v>
      </c>
      <c r="G282" s="4" t="s">
        <v>491</v>
      </c>
      <c r="H282" s="4" t="s">
        <v>492</v>
      </c>
      <c r="I282" s="4" t="s">
        <v>493</v>
      </c>
      <c r="J282" s="4" t="s">
        <v>57</v>
      </c>
      <c r="K282" s="4" t="s">
        <v>58</v>
      </c>
      <c r="L282" s="30" t="s">
        <v>49</v>
      </c>
      <c r="M282" s="7">
        <v>365000</v>
      </c>
      <c r="N282" s="4">
        <v>11596</v>
      </c>
      <c r="O282" s="4">
        <v>45</v>
      </c>
      <c r="P282" s="8">
        <v>0.2001</v>
      </c>
      <c r="Q282" s="4">
        <v>6460</v>
      </c>
      <c r="R282" s="4">
        <v>2050</v>
      </c>
      <c r="S282" s="4">
        <v>708</v>
      </c>
      <c r="T282" s="4">
        <v>1475</v>
      </c>
      <c r="U282" s="4">
        <v>118</v>
      </c>
      <c r="V282" s="4">
        <v>5802</v>
      </c>
      <c r="W282" s="9">
        <v>348386</v>
      </c>
      <c r="X282" s="4"/>
      <c r="Y282" s="4"/>
      <c r="Z282" s="4"/>
      <c r="AA282" s="4"/>
      <c r="AB282" s="4"/>
      <c r="AC282" s="8">
        <v>4.2500000000000003E-2</v>
      </c>
      <c r="AD282" s="49">
        <f t="shared" si="63"/>
        <v>15512.500000000002</v>
      </c>
      <c r="AE282" s="10">
        <v>0.18</v>
      </c>
      <c r="AF282" s="49">
        <f t="shared" si="64"/>
        <v>13146.186440677968</v>
      </c>
      <c r="AG282" s="4"/>
      <c r="AH282" s="4"/>
      <c r="AI282" s="8">
        <v>0.02</v>
      </c>
      <c r="AJ282" s="70">
        <f t="shared" si="65"/>
        <v>7300</v>
      </c>
      <c r="AK282" s="10">
        <v>0.05</v>
      </c>
      <c r="AL282" s="49">
        <f t="shared" si="66"/>
        <v>365</v>
      </c>
      <c r="AM282" s="49"/>
      <c r="AN282" s="49"/>
      <c r="AO282" s="49">
        <f t="shared" si="67"/>
        <v>6935</v>
      </c>
      <c r="AP282" s="49"/>
      <c r="AQ282" s="49">
        <f t="shared" si="68"/>
        <v>6935</v>
      </c>
      <c r="AR282" s="80">
        <f t="shared" si="62"/>
        <v>5846.1864406779678</v>
      </c>
      <c r="AS282" s="4"/>
      <c r="AT282" s="4"/>
      <c r="AU282" s="4"/>
      <c r="AV282" s="4"/>
    </row>
    <row r="283" spans="1:48" hidden="1">
      <c r="A283" s="4">
        <v>281</v>
      </c>
      <c r="B283" s="5">
        <v>44896</v>
      </c>
      <c r="C283" s="6">
        <v>44902</v>
      </c>
      <c r="D283" s="4" t="s">
        <v>530</v>
      </c>
      <c r="E283" s="4" t="s">
        <v>531</v>
      </c>
      <c r="F283" s="4" t="s">
        <v>550</v>
      </c>
      <c r="G283" s="4" t="s">
        <v>512</v>
      </c>
      <c r="H283" s="4" t="s">
        <v>492</v>
      </c>
      <c r="I283" s="4" t="s">
        <v>566</v>
      </c>
      <c r="J283" s="4" t="s">
        <v>57</v>
      </c>
      <c r="K283" s="4" t="s">
        <v>517</v>
      </c>
      <c r="L283" s="30" t="s">
        <v>49</v>
      </c>
      <c r="M283" s="7">
        <v>450000</v>
      </c>
      <c r="N283" s="4">
        <v>13696</v>
      </c>
      <c r="O283" s="4">
        <v>48</v>
      </c>
      <c r="P283" s="8">
        <v>0.2001</v>
      </c>
      <c r="Q283" s="4">
        <v>6637</v>
      </c>
      <c r="R283" s="4">
        <v>2250</v>
      </c>
      <c r="S283" s="4">
        <v>0</v>
      </c>
      <c r="T283" s="4">
        <v>1475</v>
      </c>
      <c r="U283" s="4">
        <v>118</v>
      </c>
      <c r="V283" s="4">
        <v>8063</v>
      </c>
      <c r="W283" s="9">
        <v>431456</v>
      </c>
      <c r="X283" s="4"/>
      <c r="Y283" s="4"/>
      <c r="Z283" s="4"/>
      <c r="AA283" s="4"/>
      <c r="AB283" s="4"/>
      <c r="AC283" s="8">
        <v>3.5000000000000003E-2</v>
      </c>
      <c r="AD283" s="49">
        <f t="shared" si="63"/>
        <v>15750.000000000002</v>
      </c>
      <c r="AE283" s="10">
        <v>0.18</v>
      </c>
      <c r="AF283" s="49">
        <f t="shared" si="64"/>
        <v>13347.457627118647</v>
      </c>
      <c r="AG283" s="4"/>
      <c r="AH283" s="4"/>
      <c r="AI283" s="8">
        <v>0.02</v>
      </c>
      <c r="AJ283" s="70">
        <f t="shared" si="65"/>
        <v>9000</v>
      </c>
      <c r="AK283" s="10">
        <v>0.05</v>
      </c>
      <c r="AL283" s="49">
        <f t="shared" si="66"/>
        <v>450</v>
      </c>
      <c r="AM283" s="49"/>
      <c r="AN283" s="49"/>
      <c r="AO283" s="49">
        <f t="shared" si="67"/>
        <v>8550</v>
      </c>
      <c r="AP283" s="49"/>
      <c r="AQ283" s="49">
        <f t="shared" si="68"/>
        <v>8550</v>
      </c>
      <c r="AR283" s="80">
        <f t="shared" si="62"/>
        <v>4347.457627118647</v>
      </c>
      <c r="AS283" s="4"/>
      <c r="AT283" s="4"/>
      <c r="AU283" s="4"/>
      <c r="AV283" s="4"/>
    </row>
    <row r="284" spans="1:48" hidden="1">
      <c r="A284" s="12">
        <v>282</v>
      </c>
      <c r="B284" s="5">
        <v>44896</v>
      </c>
      <c r="C284" s="6">
        <v>44902</v>
      </c>
      <c r="D284" s="4" t="s">
        <v>530</v>
      </c>
      <c r="E284" s="4" t="s">
        <v>531</v>
      </c>
      <c r="F284" s="4" t="s">
        <v>551</v>
      </c>
      <c r="G284" s="4" t="s">
        <v>512</v>
      </c>
      <c r="H284" s="4" t="s">
        <v>492</v>
      </c>
      <c r="I284" s="4" t="s">
        <v>566</v>
      </c>
      <c r="J284" s="4" t="s">
        <v>57</v>
      </c>
      <c r="K284" s="4" t="s">
        <v>517</v>
      </c>
      <c r="L284" s="30" t="s">
        <v>49</v>
      </c>
      <c r="M284" s="7">
        <v>650000</v>
      </c>
      <c r="N284" s="4">
        <v>16683</v>
      </c>
      <c r="O284" s="4">
        <v>60</v>
      </c>
      <c r="P284" s="8">
        <v>0.185</v>
      </c>
      <c r="Q284" s="4">
        <v>9204</v>
      </c>
      <c r="R284" s="4">
        <v>3750</v>
      </c>
      <c r="S284" s="4">
        <v>0</v>
      </c>
      <c r="T284" s="4">
        <v>1475</v>
      </c>
      <c r="U284" s="4">
        <v>118</v>
      </c>
      <c r="V284" s="4">
        <v>7006</v>
      </c>
      <c r="W284" s="9">
        <v>628447</v>
      </c>
      <c r="X284" s="4"/>
      <c r="Y284" s="4"/>
      <c r="Z284" s="4"/>
      <c r="AA284" s="4"/>
      <c r="AB284" s="4"/>
      <c r="AC284" s="8">
        <v>3.5000000000000003E-2</v>
      </c>
      <c r="AD284" s="49">
        <f t="shared" si="63"/>
        <v>22750.000000000004</v>
      </c>
      <c r="AE284" s="10">
        <v>0.18</v>
      </c>
      <c r="AF284" s="49">
        <f t="shared" si="64"/>
        <v>19279.661016949158</v>
      </c>
      <c r="AG284" s="4"/>
      <c r="AH284" s="4"/>
      <c r="AI284" s="8">
        <v>0.02</v>
      </c>
      <c r="AJ284" s="70">
        <f t="shared" si="65"/>
        <v>13000</v>
      </c>
      <c r="AK284" s="10">
        <v>0.05</v>
      </c>
      <c r="AL284" s="49">
        <f t="shared" si="66"/>
        <v>650</v>
      </c>
      <c r="AM284" s="49"/>
      <c r="AN284" s="49"/>
      <c r="AO284" s="49">
        <f t="shared" si="67"/>
        <v>12350</v>
      </c>
      <c r="AP284" s="49"/>
      <c r="AQ284" s="49">
        <f t="shared" si="68"/>
        <v>12350</v>
      </c>
      <c r="AR284" s="80">
        <f t="shared" si="62"/>
        <v>6279.6610169491578</v>
      </c>
      <c r="AS284" s="4"/>
      <c r="AT284" s="4"/>
      <c r="AU284" s="4"/>
      <c r="AV284" s="4"/>
    </row>
    <row r="285" spans="1:48" hidden="1">
      <c r="A285" s="4">
        <v>283</v>
      </c>
      <c r="B285" s="5">
        <v>44896</v>
      </c>
      <c r="C285" s="6">
        <v>44902</v>
      </c>
      <c r="D285" s="4" t="s">
        <v>527</v>
      </c>
      <c r="E285" s="4" t="s">
        <v>528</v>
      </c>
      <c r="F285" s="4" t="s">
        <v>552</v>
      </c>
      <c r="G285" s="4" t="s">
        <v>512</v>
      </c>
      <c r="H285" s="4" t="s">
        <v>492</v>
      </c>
      <c r="I285" s="4" t="s">
        <v>566</v>
      </c>
      <c r="J285" s="4" t="s">
        <v>57</v>
      </c>
      <c r="K285" s="4" t="s">
        <v>517</v>
      </c>
      <c r="L285" s="30" t="s">
        <v>49</v>
      </c>
      <c r="M285" s="7">
        <v>1037000</v>
      </c>
      <c r="N285" s="4">
        <v>30467</v>
      </c>
      <c r="O285" s="4">
        <v>48</v>
      </c>
      <c r="P285" s="8">
        <v>0.18010000000000001</v>
      </c>
      <c r="Q285" s="4">
        <v>12328</v>
      </c>
      <c r="R285" s="4">
        <v>4700</v>
      </c>
      <c r="S285" s="4">
        <v>0</v>
      </c>
      <c r="T285" s="4">
        <v>1475</v>
      </c>
      <c r="U285" s="4">
        <v>118</v>
      </c>
      <c r="V285" s="4">
        <v>5779</v>
      </c>
      <c r="W285" s="9">
        <v>1012600</v>
      </c>
      <c r="X285" s="4"/>
      <c r="Y285" s="4"/>
      <c r="Z285" s="4"/>
      <c r="AA285" s="4"/>
      <c r="AB285" s="4"/>
      <c r="AC285" s="8">
        <v>3.5000000000000003E-2</v>
      </c>
      <c r="AD285" s="49">
        <f t="shared" si="63"/>
        <v>36295</v>
      </c>
      <c r="AE285" s="10">
        <v>0.18</v>
      </c>
      <c r="AF285" s="49">
        <f t="shared" si="64"/>
        <v>30758.474576271186</v>
      </c>
      <c r="AG285" s="4"/>
      <c r="AH285" s="4"/>
      <c r="AI285" s="8">
        <v>0.02</v>
      </c>
      <c r="AJ285" s="70">
        <f t="shared" si="65"/>
        <v>20740</v>
      </c>
      <c r="AK285" s="10">
        <v>0.05</v>
      </c>
      <c r="AL285" s="49">
        <f t="shared" si="66"/>
        <v>1037</v>
      </c>
      <c r="AM285" s="49"/>
      <c r="AN285" s="49"/>
      <c r="AO285" s="49">
        <f t="shared" si="67"/>
        <v>19703</v>
      </c>
      <c r="AP285" s="49"/>
      <c r="AQ285" s="49">
        <f t="shared" si="68"/>
        <v>19703</v>
      </c>
      <c r="AR285" s="80">
        <f t="shared" si="62"/>
        <v>10018.474576271186</v>
      </c>
      <c r="AS285" s="4"/>
      <c r="AT285" s="4"/>
      <c r="AU285" s="4"/>
      <c r="AV285" s="4"/>
    </row>
    <row r="286" spans="1:48" hidden="1">
      <c r="A286" s="4">
        <v>284</v>
      </c>
      <c r="B286" s="5">
        <v>44896</v>
      </c>
      <c r="C286" s="6">
        <v>44902</v>
      </c>
      <c r="D286" s="4" t="s">
        <v>527</v>
      </c>
      <c r="E286" s="4" t="s">
        <v>528</v>
      </c>
      <c r="F286" s="4" t="s">
        <v>553</v>
      </c>
      <c r="G286" s="4" t="s">
        <v>512</v>
      </c>
      <c r="H286" s="4" t="s">
        <v>492</v>
      </c>
      <c r="I286" s="4" t="s">
        <v>566</v>
      </c>
      <c r="J286" s="4" t="s">
        <v>57</v>
      </c>
      <c r="K286" s="4" t="s">
        <v>567</v>
      </c>
      <c r="L286" s="30" t="s">
        <v>49</v>
      </c>
      <c r="M286" s="7">
        <v>810000</v>
      </c>
      <c r="N286" s="4">
        <v>17131</v>
      </c>
      <c r="O286" s="4">
        <v>60</v>
      </c>
      <c r="P286" s="8">
        <v>9.8000000000000004E-2</v>
      </c>
      <c r="Q286" s="4">
        <v>7521</v>
      </c>
      <c r="R286" s="4">
        <v>3150</v>
      </c>
      <c r="S286" s="4">
        <v>0</v>
      </c>
      <c r="T286" s="4">
        <v>1475</v>
      </c>
      <c r="U286" s="4">
        <v>118</v>
      </c>
      <c r="V286" s="4">
        <v>8236</v>
      </c>
      <c r="W286" s="9">
        <v>789500</v>
      </c>
      <c r="X286" s="4"/>
      <c r="Y286" s="4"/>
      <c r="Z286" s="4"/>
      <c r="AA286" s="4"/>
      <c r="AB286" s="4"/>
      <c r="AC286" s="8">
        <v>1.4999999999999999E-2</v>
      </c>
      <c r="AD286" s="49">
        <f t="shared" si="63"/>
        <v>12150</v>
      </c>
      <c r="AE286" s="10">
        <v>0.18</v>
      </c>
      <c r="AF286" s="49">
        <f t="shared" si="64"/>
        <v>10296.610169491525</v>
      </c>
      <c r="AG286" s="4"/>
      <c r="AH286" s="4"/>
      <c r="AI286" s="8">
        <v>5.0000000000000001E-3</v>
      </c>
      <c r="AJ286" s="70">
        <f t="shared" si="65"/>
        <v>4050</v>
      </c>
      <c r="AK286" s="10">
        <v>0.05</v>
      </c>
      <c r="AL286" s="49">
        <f t="shared" si="66"/>
        <v>202.5</v>
      </c>
      <c r="AM286" s="49"/>
      <c r="AN286" s="49"/>
      <c r="AO286" s="49">
        <f t="shared" si="67"/>
        <v>3847.5</v>
      </c>
      <c r="AP286" s="49"/>
      <c r="AQ286" s="49">
        <f t="shared" si="68"/>
        <v>3847.5</v>
      </c>
      <c r="AR286" s="80">
        <f t="shared" si="62"/>
        <v>6246.6101694915251</v>
      </c>
      <c r="AS286" s="4"/>
      <c r="AT286" s="4"/>
      <c r="AU286" s="4"/>
      <c r="AV286" s="4"/>
    </row>
    <row r="287" spans="1:48" hidden="1">
      <c r="A287" s="12">
        <v>285</v>
      </c>
      <c r="B287" s="5">
        <v>44896</v>
      </c>
      <c r="C287" s="6">
        <v>44903</v>
      </c>
      <c r="D287" s="4" t="s">
        <v>554</v>
      </c>
      <c r="E287" s="4" t="s">
        <v>555</v>
      </c>
      <c r="F287" s="4" t="s">
        <v>556</v>
      </c>
      <c r="G287" s="4" t="s">
        <v>494</v>
      </c>
      <c r="H287" s="4" t="s">
        <v>492</v>
      </c>
      <c r="I287" s="4" t="s">
        <v>495</v>
      </c>
      <c r="J287" s="4" t="s">
        <v>47</v>
      </c>
      <c r="K287" s="4" t="s">
        <v>567</v>
      </c>
      <c r="L287" s="30" t="s">
        <v>49</v>
      </c>
      <c r="M287" s="7">
        <v>1419793</v>
      </c>
      <c r="N287" s="4">
        <v>23285</v>
      </c>
      <c r="O287" s="4">
        <v>84</v>
      </c>
      <c r="P287" s="8">
        <v>9.6100000000000005E-2</v>
      </c>
      <c r="Q287" s="4">
        <v>5029</v>
      </c>
      <c r="R287" s="4">
        <v>3675</v>
      </c>
      <c r="S287" s="4">
        <v>589</v>
      </c>
      <c r="T287" s="4">
        <v>590</v>
      </c>
      <c r="U287" s="4">
        <v>0</v>
      </c>
      <c r="V287" s="4">
        <v>19793</v>
      </c>
      <c r="W287" s="9">
        <v>1390117</v>
      </c>
      <c r="X287" s="4"/>
      <c r="Y287" s="4"/>
      <c r="Z287" s="4"/>
      <c r="AA287" s="4"/>
      <c r="AB287" s="4"/>
      <c r="AC287" s="10">
        <v>0.02</v>
      </c>
      <c r="AD287" s="49">
        <f t="shared" si="63"/>
        <v>28395.86</v>
      </c>
      <c r="AE287" s="51">
        <v>0.18</v>
      </c>
      <c r="AF287" s="49">
        <f t="shared" si="64"/>
        <v>24064.288135593222</v>
      </c>
      <c r="AG287" s="4"/>
      <c r="AH287" s="4"/>
      <c r="AI287" s="8">
        <v>1.0999999999999999E-2</v>
      </c>
      <c r="AJ287" s="70">
        <f t="shared" si="65"/>
        <v>15617.723</v>
      </c>
      <c r="AK287" s="10">
        <v>0.05</v>
      </c>
      <c r="AL287" s="49">
        <f t="shared" si="66"/>
        <v>780.88615000000004</v>
      </c>
      <c r="AM287" s="49"/>
      <c r="AN287" s="49"/>
      <c r="AO287" s="49">
        <f t="shared" si="67"/>
        <v>14836.83685</v>
      </c>
      <c r="AP287" s="49"/>
      <c r="AQ287" s="49">
        <f t="shared" si="68"/>
        <v>14836.83685</v>
      </c>
      <c r="AR287" s="80">
        <f t="shared" si="62"/>
        <v>8446.5651355932223</v>
      </c>
      <c r="AS287" s="4"/>
      <c r="AT287" s="4"/>
      <c r="AU287" s="4"/>
      <c r="AV287" s="4"/>
    </row>
    <row r="288" spans="1:48" hidden="1">
      <c r="A288" s="4">
        <v>286</v>
      </c>
      <c r="B288" s="5">
        <v>44896</v>
      </c>
      <c r="C288" s="6">
        <v>44903</v>
      </c>
      <c r="D288" s="4" t="s">
        <v>557</v>
      </c>
      <c r="E288" s="4" t="s">
        <v>558</v>
      </c>
      <c r="F288" s="4" t="s">
        <v>559</v>
      </c>
      <c r="G288" s="4" t="s">
        <v>494</v>
      </c>
      <c r="H288" s="4" t="s">
        <v>492</v>
      </c>
      <c r="I288" s="4" t="s">
        <v>495</v>
      </c>
      <c r="J288" s="4" t="s">
        <v>569</v>
      </c>
      <c r="K288" s="4" t="s">
        <v>107</v>
      </c>
      <c r="L288" s="30" t="s">
        <v>49</v>
      </c>
      <c r="M288" s="7">
        <v>2011453</v>
      </c>
      <c r="N288" s="4">
        <v>15012</v>
      </c>
      <c r="O288" s="4">
        <v>60</v>
      </c>
      <c r="P288" s="8">
        <v>0.14399999999999999</v>
      </c>
      <c r="Q288" s="4">
        <v>7095</v>
      </c>
      <c r="R288" s="4">
        <v>16100</v>
      </c>
      <c r="S288" s="4">
        <v>0</v>
      </c>
      <c r="T288" s="4">
        <v>2360</v>
      </c>
      <c r="U288" s="4">
        <v>0</v>
      </c>
      <c r="V288" s="4">
        <v>6000</v>
      </c>
      <c r="W288" s="9">
        <v>1971900</v>
      </c>
      <c r="X288" s="4"/>
      <c r="Y288" s="4"/>
      <c r="Z288" s="4"/>
      <c r="AA288" s="4"/>
      <c r="AB288" s="4"/>
      <c r="AC288" s="10">
        <v>0.04</v>
      </c>
      <c r="AD288" s="49">
        <f t="shared" si="63"/>
        <v>80458.12</v>
      </c>
      <c r="AE288" s="10">
        <v>0.18</v>
      </c>
      <c r="AF288" s="49">
        <f t="shared" si="64"/>
        <v>68184.847457627126</v>
      </c>
      <c r="AG288" s="4"/>
      <c r="AH288" s="4"/>
      <c r="AI288" s="8">
        <v>0.03</v>
      </c>
      <c r="AJ288" s="70">
        <f t="shared" si="65"/>
        <v>60343.59</v>
      </c>
      <c r="AK288" s="10">
        <v>0.05</v>
      </c>
      <c r="AL288" s="49">
        <f t="shared" si="66"/>
        <v>3017.1795000000002</v>
      </c>
      <c r="AM288" s="49"/>
      <c r="AN288" s="49"/>
      <c r="AO288" s="49">
        <f t="shared" si="67"/>
        <v>57326.410499999998</v>
      </c>
      <c r="AP288" s="49"/>
      <c r="AQ288" s="49">
        <f t="shared" si="68"/>
        <v>57326.410499999998</v>
      </c>
      <c r="AR288" s="80">
        <f t="shared" si="62"/>
        <v>7841.257457627129</v>
      </c>
      <c r="AS288" s="4"/>
      <c r="AT288" s="4"/>
      <c r="AU288" s="4"/>
      <c r="AV288" s="4"/>
    </row>
    <row r="289" spans="1:48" hidden="1">
      <c r="A289" s="4">
        <v>287</v>
      </c>
      <c r="B289" s="5">
        <v>44896</v>
      </c>
      <c r="C289" s="6">
        <v>44903</v>
      </c>
      <c r="D289" s="4" t="s">
        <v>560</v>
      </c>
      <c r="E289" s="4" t="s">
        <v>561</v>
      </c>
      <c r="F289" s="4" t="s">
        <v>562</v>
      </c>
      <c r="G289" s="4" t="s">
        <v>494</v>
      </c>
      <c r="H289" s="4" t="s">
        <v>492</v>
      </c>
      <c r="I289" s="4" t="s">
        <v>495</v>
      </c>
      <c r="J289" s="4" t="s">
        <v>68</v>
      </c>
      <c r="K289" s="4" t="s">
        <v>48</v>
      </c>
      <c r="L289" s="30" t="s">
        <v>49</v>
      </c>
      <c r="M289" s="7">
        <v>1735602</v>
      </c>
      <c r="N289" s="4">
        <v>41930</v>
      </c>
      <c r="O289" s="4">
        <v>60</v>
      </c>
      <c r="P289" s="8">
        <v>0.157</v>
      </c>
      <c r="Q289" s="4">
        <v>11660</v>
      </c>
      <c r="R289" s="4">
        <v>9680</v>
      </c>
      <c r="S289" s="4">
        <v>885</v>
      </c>
      <c r="T289" s="4">
        <v>590</v>
      </c>
      <c r="U289" s="4">
        <v>5500</v>
      </c>
      <c r="V289" s="4">
        <v>33102</v>
      </c>
      <c r="W289" s="9">
        <v>1671435</v>
      </c>
      <c r="X289" s="4"/>
      <c r="Y289" s="4"/>
      <c r="Z289" s="4"/>
      <c r="AA289" s="4"/>
      <c r="AB289" s="4"/>
      <c r="AC289" s="8">
        <v>4.4999999999999998E-2</v>
      </c>
      <c r="AD289" s="49">
        <f t="shared" si="63"/>
        <v>78102.09</v>
      </c>
      <c r="AE289" s="10">
        <v>0.09</v>
      </c>
      <c r="AF289" s="49">
        <f t="shared" si="64"/>
        <v>71653.293577981647</v>
      </c>
      <c r="AG289" s="4"/>
      <c r="AH289" s="4"/>
      <c r="AI289" s="8">
        <v>3.5000000000000003E-2</v>
      </c>
      <c r="AJ289" s="70">
        <f t="shared" si="65"/>
        <v>60746.070000000007</v>
      </c>
      <c r="AK289" s="10">
        <v>0.05</v>
      </c>
      <c r="AL289" s="49">
        <f t="shared" si="66"/>
        <v>3037.3035000000004</v>
      </c>
      <c r="AM289" s="49"/>
      <c r="AN289" s="49"/>
      <c r="AO289" s="49">
        <f t="shared" si="67"/>
        <v>57708.766500000005</v>
      </c>
      <c r="AP289" s="49"/>
      <c r="AQ289" s="49">
        <f t="shared" si="68"/>
        <v>57708.766500000005</v>
      </c>
      <c r="AR289" s="80">
        <f t="shared" si="62"/>
        <v>10907.22357798164</v>
      </c>
      <c r="AS289" s="4"/>
      <c r="AT289" s="4"/>
      <c r="AU289" s="4"/>
      <c r="AV289" s="4"/>
    </row>
    <row r="290" spans="1:48" hidden="1">
      <c r="A290" s="12">
        <v>288</v>
      </c>
      <c r="B290" s="5">
        <v>44896</v>
      </c>
      <c r="C290" s="6">
        <v>44903</v>
      </c>
      <c r="D290" s="4" t="s">
        <v>527</v>
      </c>
      <c r="E290" s="4" t="s">
        <v>528</v>
      </c>
      <c r="F290" s="4" t="s">
        <v>563</v>
      </c>
      <c r="G290" s="4" t="s">
        <v>512</v>
      </c>
      <c r="H290" s="4" t="s">
        <v>492</v>
      </c>
      <c r="I290" s="4" t="s">
        <v>566</v>
      </c>
      <c r="J290" s="4" t="s">
        <v>57</v>
      </c>
      <c r="K290" s="4" t="s">
        <v>58</v>
      </c>
      <c r="L290" s="30" t="s">
        <v>49</v>
      </c>
      <c r="M290" s="7">
        <v>565000</v>
      </c>
      <c r="N290" s="4">
        <v>20429</v>
      </c>
      <c r="O290" s="4">
        <v>36</v>
      </c>
      <c r="P290" s="8">
        <v>0.18010000000000001</v>
      </c>
      <c r="Q290" s="4">
        <v>6734</v>
      </c>
      <c r="R290" s="4">
        <v>2250</v>
      </c>
      <c r="S290" s="4">
        <v>708</v>
      </c>
      <c r="T290" s="4">
        <v>1475</v>
      </c>
      <c r="U290" s="4">
        <v>118</v>
      </c>
      <c r="V290" s="4">
        <v>4121</v>
      </c>
      <c r="W290" s="9">
        <v>549294</v>
      </c>
      <c r="X290" s="4"/>
      <c r="Y290" s="4"/>
      <c r="Z290" s="4"/>
      <c r="AA290" s="4"/>
      <c r="AB290" s="4"/>
      <c r="AC290" s="8">
        <v>4.2500000000000003E-2</v>
      </c>
      <c r="AD290" s="49">
        <f t="shared" si="63"/>
        <v>24012.5</v>
      </c>
      <c r="AE290" s="10">
        <v>0.18</v>
      </c>
      <c r="AF290" s="49">
        <f t="shared" si="64"/>
        <v>20349.576271186441</v>
      </c>
      <c r="AG290" s="4"/>
      <c r="AH290" s="4"/>
      <c r="AI290" s="8">
        <v>0.02</v>
      </c>
      <c r="AJ290" s="70">
        <f t="shared" si="65"/>
        <v>11300</v>
      </c>
      <c r="AK290" s="10">
        <v>0.05</v>
      </c>
      <c r="AL290" s="49">
        <f t="shared" si="66"/>
        <v>565</v>
      </c>
      <c r="AM290" s="49"/>
      <c r="AN290" s="49"/>
      <c r="AO290" s="49">
        <f t="shared" si="67"/>
        <v>10735</v>
      </c>
      <c r="AP290" s="49"/>
      <c r="AQ290" s="49">
        <f t="shared" si="68"/>
        <v>10735</v>
      </c>
      <c r="AR290" s="80">
        <f t="shared" si="62"/>
        <v>9049.5762711864409</v>
      </c>
      <c r="AS290" s="4"/>
      <c r="AT290" s="4"/>
      <c r="AU290" s="4"/>
      <c r="AV290" s="4"/>
    </row>
    <row r="291" spans="1:48" hidden="1">
      <c r="A291" s="4">
        <v>289</v>
      </c>
      <c r="B291" s="5">
        <v>44896</v>
      </c>
      <c r="C291" s="6">
        <v>44903</v>
      </c>
      <c r="D291" s="4" t="s">
        <v>527</v>
      </c>
      <c r="E291" s="4" t="s">
        <v>528</v>
      </c>
      <c r="F291" s="4" t="s">
        <v>564</v>
      </c>
      <c r="G291" s="4" t="s">
        <v>512</v>
      </c>
      <c r="H291" s="4" t="s">
        <v>492</v>
      </c>
      <c r="I291" s="4" t="s">
        <v>566</v>
      </c>
      <c r="J291" s="4" t="s">
        <v>57</v>
      </c>
      <c r="K291" s="4" t="s">
        <v>517</v>
      </c>
      <c r="L291" s="30" t="s">
        <v>49</v>
      </c>
      <c r="M291" s="7">
        <v>300000</v>
      </c>
      <c r="N291" s="4">
        <v>14979</v>
      </c>
      <c r="O291" s="4">
        <v>24</v>
      </c>
      <c r="P291" s="8">
        <v>0.18010000000000001</v>
      </c>
      <c r="Q291" s="4">
        <v>3544</v>
      </c>
      <c r="R291" s="4">
        <v>1850</v>
      </c>
      <c r="S291" s="4">
        <v>0</v>
      </c>
      <c r="T291" s="4">
        <v>1475</v>
      </c>
      <c r="U291" s="4">
        <v>118</v>
      </c>
      <c r="V291" s="4">
        <v>1807</v>
      </c>
      <c r="W291" s="9">
        <v>291206</v>
      </c>
      <c r="X291" s="4"/>
      <c r="Y291" s="4"/>
      <c r="Z291" s="4"/>
      <c r="AA291" s="4"/>
      <c r="AB291" s="4"/>
      <c r="AC291" s="8">
        <v>3.5000000000000003E-2</v>
      </c>
      <c r="AD291" s="49">
        <f t="shared" si="63"/>
        <v>10500.000000000002</v>
      </c>
      <c r="AE291" s="10">
        <v>0.18</v>
      </c>
      <c r="AF291" s="49">
        <f t="shared" si="64"/>
        <v>8898.3050847457653</v>
      </c>
      <c r="AG291" s="4"/>
      <c r="AH291" s="4"/>
      <c r="AI291" s="8">
        <v>0.02</v>
      </c>
      <c r="AJ291" s="70">
        <f t="shared" si="65"/>
        <v>6000</v>
      </c>
      <c r="AK291" s="10">
        <v>0.05</v>
      </c>
      <c r="AL291" s="49">
        <f t="shared" si="66"/>
        <v>300</v>
      </c>
      <c r="AM291" s="49"/>
      <c r="AN291" s="49"/>
      <c r="AO291" s="49">
        <f t="shared" si="67"/>
        <v>5700</v>
      </c>
      <c r="AP291" s="49"/>
      <c r="AQ291" s="49">
        <f t="shared" si="68"/>
        <v>5700</v>
      </c>
      <c r="AR291" s="80">
        <f t="shared" si="62"/>
        <v>2898.3050847457653</v>
      </c>
      <c r="AS291" s="4"/>
      <c r="AT291" s="4"/>
      <c r="AU291" s="4"/>
      <c r="AV291" s="4"/>
    </row>
    <row r="292" spans="1:48" hidden="1">
      <c r="A292" s="4">
        <v>290</v>
      </c>
      <c r="B292" s="5">
        <v>44896</v>
      </c>
      <c r="C292" s="6">
        <v>44903</v>
      </c>
      <c r="D292" s="4" t="s">
        <v>546</v>
      </c>
      <c r="E292" s="4" t="s">
        <v>547</v>
      </c>
      <c r="F292" s="4" t="s">
        <v>565</v>
      </c>
      <c r="G292" s="4" t="s">
        <v>512</v>
      </c>
      <c r="H292" s="4" t="s">
        <v>492</v>
      </c>
      <c r="I292" s="4" t="s">
        <v>514</v>
      </c>
      <c r="J292" s="4" t="s">
        <v>91</v>
      </c>
      <c r="K292" s="4" t="s">
        <v>48</v>
      </c>
      <c r="L292" s="30" t="s">
        <v>49</v>
      </c>
      <c r="M292" s="7">
        <v>1018819</v>
      </c>
      <c r="N292" s="4">
        <v>24776</v>
      </c>
      <c r="O292" s="4">
        <v>60</v>
      </c>
      <c r="P292" s="8">
        <v>0.16</v>
      </c>
      <c r="Q292" s="4">
        <v>10189</v>
      </c>
      <c r="R292" s="4">
        <v>3087</v>
      </c>
      <c r="S292" s="4">
        <v>600</v>
      </c>
      <c r="T292" s="4">
        <v>500</v>
      </c>
      <c r="U292" s="4">
        <v>3500</v>
      </c>
      <c r="V292" s="4">
        <v>14703</v>
      </c>
      <c r="W292" s="9">
        <v>985624</v>
      </c>
      <c r="X292" s="4"/>
      <c r="Y292" s="4"/>
      <c r="Z292" s="4"/>
      <c r="AA292" s="4"/>
      <c r="AB292" s="4"/>
      <c r="AC292" s="8">
        <v>4.4999999999999998E-2</v>
      </c>
      <c r="AD292" s="49">
        <f t="shared" si="63"/>
        <v>45846.854999999996</v>
      </c>
      <c r="AE292" s="10">
        <v>0.18</v>
      </c>
      <c r="AF292" s="49">
        <f t="shared" si="64"/>
        <v>38853.266949152538</v>
      </c>
      <c r="AG292" s="4"/>
      <c r="AH292" s="4"/>
      <c r="AI292" s="8">
        <v>0.03</v>
      </c>
      <c r="AJ292" s="70">
        <f t="shared" si="65"/>
        <v>30564.57</v>
      </c>
      <c r="AK292" s="10">
        <v>0.05</v>
      </c>
      <c r="AL292" s="49">
        <f t="shared" si="66"/>
        <v>1528.2285000000002</v>
      </c>
      <c r="AM292" s="49"/>
      <c r="AN292" s="49"/>
      <c r="AO292" s="49">
        <f t="shared" si="67"/>
        <v>29036.341499999999</v>
      </c>
      <c r="AP292" s="49"/>
      <c r="AQ292" s="49">
        <f t="shared" si="68"/>
        <v>29036.341499999999</v>
      </c>
      <c r="AR292" s="80">
        <f t="shared" si="62"/>
        <v>8288.6969491525379</v>
      </c>
      <c r="AS292" s="4"/>
      <c r="AT292" s="4"/>
      <c r="AU292" s="4"/>
      <c r="AV292" s="4"/>
    </row>
    <row r="293" spans="1:48" hidden="1">
      <c r="A293" s="12">
        <v>291</v>
      </c>
      <c r="B293" s="5">
        <v>44896</v>
      </c>
      <c r="C293" s="6">
        <v>44904</v>
      </c>
      <c r="D293" s="4" t="s">
        <v>530</v>
      </c>
      <c r="E293" s="4" t="s">
        <v>531</v>
      </c>
      <c r="F293" s="4" t="s">
        <v>570</v>
      </c>
      <c r="G293" s="4" t="s">
        <v>512</v>
      </c>
      <c r="H293" s="4" t="s">
        <v>492</v>
      </c>
      <c r="I293" s="4" t="s">
        <v>566</v>
      </c>
      <c r="J293" s="4" t="s">
        <v>57</v>
      </c>
      <c r="K293" s="4" t="s">
        <v>517</v>
      </c>
      <c r="L293" s="30" t="s">
        <v>49</v>
      </c>
      <c r="M293" s="7">
        <v>240000</v>
      </c>
      <c r="N293" s="4">
        <v>7177</v>
      </c>
      <c r="O293" s="4">
        <v>48</v>
      </c>
      <c r="P293" s="8">
        <v>0.19009999999999999</v>
      </c>
      <c r="Q293" s="4">
        <v>3540</v>
      </c>
      <c r="R293" s="4">
        <v>2700</v>
      </c>
      <c r="S293" s="4">
        <v>0</v>
      </c>
      <c r="T293" s="4">
        <v>1475</v>
      </c>
      <c r="U293" s="4">
        <v>118</v>
      </c>
      <c r="V293" s="4">
        <v>2928</v>
      </c>
      <c r="W293" s="9">
        <v>228531</v>
      </c>
      <c r="X293" s="4"/>
      <c r="Y293" s="4"/>
      <c r="Z293" s="4"/>
      <c r="AA293" s="4"/>
      <c r="AB293" s="4"/>
      <c r="AC293" s="8">
        <v>3.5000000000000003E-2</v>
      </c>
      <c r="AD293" s="49">
        <f t="shared" si="63"/>
        <v>8400</v>
      </c>
      <c r="AE293" s="10">
        <v>0.18</v>
      </c>
      <c r="AF293" s="49">
        <f t="shared" si="64"/>
        <v>7118.6440677966102</v>
      </c>
      <c r="AG293" s="4"/>
      <c r="AH293" s="4"/>
      <c r="AI293" s="8">
        <v>0.02</v>
      </c>
      <c r="AJ293" s="70">
        <f t="shared" si="65"/>
        <v>4800</v>
      </c>
      <c r="AK293" s="10">
        <v>0.05</v>
      </c>
      <c r="AL293" s="49">
        <f t="shared" si="66"/>
        <v>240</v>
      </c>
      <c r="AM293" s="49"/>
      <c r="AN293" s="49"/>
      <c r="AO293" s="49">
        <f t="shared" si="67"/>
        <v>4560</v>
      </c>
      <c r="AP293" s="49"/>
      <c r="AQ293" s="49">
        <f t="shared" si="68"/>
        <v>4560</v>
      </c>
      <c r="AR293" s="80">
        <f t="shared" si="62"/>
        <v>2318.6440677966102</v>
      </c>
      <c r="AS293" s="4"/>
      <c r="AT293" s="4"/>
      <c r="AU293" s="4"/>
      <c r="AV293" s="4"/>
    </row>
    <row r="294" spans="1:48" hidden="1">
      <c r="A294" s="4">
        <v>292</v>
      </c>
      <c r="B294" s="5">
        <v>44896</v>
      </c>
      <c r="C294" s="6">
        <v>44904</v>
      </c>
      <c r="D294" s="4" t="s">
        <v>496</v>
      </c>
      <c r="E294" s="4" t="s">
        <v>497</v>
      </c>
      <c r="F294" s="4" t="s">
        <v>571</v>
      </c>
      <c r="G294" s="4" t="s">
        <v>512</v>
      </c>
      <c r="H294" s="4" t="s">
        <v>492</v>
      </c>
      <c r="I294" s="4" t="s">
        <v>513</v>
      </c>
      <c r="J294" s="4" t="s">
        <v>91</v>
      </c>
      <c r="K294" s="4" t="s">
        <v>48</v>
      </c>
      <c r="L294" s="30" t="s">
        <v>49</v>
      </c>
      <c r="M294" s="7">
        <v>1211112</v>
      </c>
      <c r="N294" s="4">
        <v>30583</v>
      </c>
      <c r="O294" s="4">
        <v>55</v>
      </c>
      <c r="P294" s="8">
        <v>0.15</v>
      </c>
      <c r="Q294" s="4">
        <v>12112</v>
      </c>
      <c r="R294" s="4">
        <v>3655</v>
      </c>
      <c r="S294" s="4">
        <v>600</v>
      </c>
      <c r="T294" s="4">
        <v>500</v>
      </c>
      <c r="U294" s="4">
        <v>3500</v>
      </c>
      <c r="V294" s="4">
        <v>6996</v>
      </c>
      <c r="W294" s="9">
        <v>1183133</v>
      </c>
      <c r="X294" s="4"/>
      <c r="Y294" s="4"/>
      <c r="Z294" s="4"/>
      <c r="AA294" s="4"/>
      <c r="AB294" s="4"/>
      <c r="AC294" s="8">
        <v>4.4999999999999998E-2</v>
      </c>
      <c r="AD294" s="49">
        <f t="shared" si="63"/>
        <v>54500.04</v>
      </c>
      <c r="AE294" s="10">
        <v>0.18</v>
      </c>
      <c r="AF294" s="49">
        <f t="shared" si="64"/>
        <v>46186.47457627119</v>
      </c>
      <c r="AG294" s="4"/>
      <c r="AH294" s="4"/>
      <c r="AI294" s="8">
        <v>3.5000000000000003E-2</v>
      </c>
      <c r="AJ294" s="70">
        <f t="shared" si="65"/>
        <v>42388.920000000006</v>
      </c>
      <c r="AK294" s="10">
        <v>0.05</v>
      </c>
      <c r="AL294" s="49">
        <f t="shared" si="66"/>
        <v>2119.4460000000004</v>
      </c>
      <c r="AM294" s="49"/>
      <c r="AN294" s="49"/>
      <c r="AO294" s="49">
        <f t="shared" si="67"/>
        <v>40269.474000000002</v>
      </c>
      <c r="AP294" s="49"/>
      <c r="AQ294" s="49">
        <f t="shared" si="68"/>
        <v>40269.474000000002</v>
      </c>
      <c r="AR294" s="80">
        <f t="shared" si="62"/>
        <v>3797.5545762711845</v>
      </c>
      <c r="AS294" s="4"/>
      <c r="AT294" s="4"/>
      <c r="AU294" s="4"/>
      <c r="AV294" s="4"/>
    </row>
    <row r="295" spans="1:48" hidden="1">
      <c r="A295" s="4">
        <v>293</v>
      </c>
      <c r="B295" s="5">
        <v>44896</v>
      </c>
      <c r="C295" s="6">
        <v>44904</v>
      </c>
      <c r="D295" s="4" t="s">
        <v>572</v>
      </c>
      <c r="E295" s="4" t="s">
        <v>573</v>
      </c>
      <c r="F295" s="4" t="s">
        <v>574</v>
      </c>
      <c r="G295" s="4" t="s">
        <v>491</v>
      </c>
      <c r="H295" s="4" t="s">
        <v>492</v>
      </c>
      <c r="I295" s="4" t="s">
        <v>493</v>
      </c>
      <c r="J295" s="4" t="s">
        <v>47</v>
      </c>
      <c r="K295" s="4" t="s">
        <v>58</v>
      </c>
      <c r="L295" s="30" t="s">
        <v>49</v>
      </c>
      <c r="M295" s="7">
        <v>750000</v>
      </c>
      <c r="N295" s="4">
        <v>24377</v>
      </c>
      <c r="O295" s="4">
        <v>36</v>
      </c>
      <c r="P295" s="8">
        <v>0.105</v>
      </c>
      <c r="Q295" s="4">
        <v>4720</v>
      </c>
      <c r="R295" s="4">
        <v>2005</v>
      </c>
      <c r="S295" s="4">
        <v>885</v>
      </c>
      <c r="T295" s="4">
        <v>590</v>
      </c>
      <c r="U295" s="4">
        <v>589</v>
      </c>
      <c r="V295" s="4">
        <v>5158</v>
      </c>
      <c r="W295" s="9">
        <v>736053</v>
      </c>
      <c r="X295" s="4"/>
      <c r="Y295" s="4"/>
      <c r="Z295" s="4"/>
      <c r="AA295" s="4"/>
      <c r="AB295" s="4"/>
      <c r="AC295" s="8">
        <v>1.7500000000000002E-2</v>
      </c>
      <c r="AD295" s="49">
        <f t="shared" si="63"/>
        <v>13125.000000000002</v>
      </c>
      <c r="AE295" s="10">
        <v>0.09</v>
      </c>
      <c r="AF295" s="49">
        <f t="shared" si="64"/>
        <v>12041.284403669726</v>
      </c>
      <c r="AG295" s="4"/>
      <c r="AH295" s="4"/>
      <c r="AI295" s="8">
        <v>0.01</v>
      </c>
      <c r="AJ295" s="70">
        <f t="shared" si="65"/>
        <v>7500</v>
      </c>
      <c r="AK295" s="10">
        <v>0.05</v>
      </c>
      <c r="AL295" s="49">
        <f t="shared" si="66"/>
        <v>375</v>
      </c>
      <c r="AM295" s="49"/>
      <c r="AN295" s="49"/>
      <c r="AO295" s="49">
        <f t="shared" si="67"/>
        <v>7125</v>
      </c>
      <c r="AP295" s="49"/>
      <c r="AQ295" s="49">
        <f t="shared" si="68"/>
        <v>7125</v>
      </c>
      <c r="AR295" s="80">
        <f t="shared" si="62"/>
        <v>4541.2844036697261</v>
      </c>
      <c r="AS295" s="4"/>
      <c r="AT295" s="4"/>
      <c r="AU295" s="4"/>
      <c r="AV295" s="4"/>
    </row>
    <row r="296" spans="1:48" hidden="1">
      <c r="A296" s="12">
        <v>294</v>
      </c>
      <c r="B296" s="5">
        <v>44896</v>
      </c>
      <c r="C296" s="6">
        <v>44904</v>
      </c>
      <c r="D296" s="4" t="s">
        <v>485</v>
      </c>
      <c r="E296" s="4" t="s">
        <v>486</v>
      </c>
      <c r="F296" s="4" t="s">
        <v>575</v>
      </c>
      <c r="G296" s="4" t="s">
        <v>491</v>
      </c>
      <c r="H296" s="4" t="s">
        <v>492</v>
      </c>
      <c r="I296" s="4" t="s">
        <v>493</v>
      </c>
      <c r="J296" s="4" t="s">
        <v>57</v>
      </c>
      <c r="K296" s="4" t="s">
        <v>517</v>
      </c>
      <c r="L296" s="30" t="s">
        <v>49</v>
      </c>
      <c r="M296" s="7">
        <v>500000</v>
      </c>
      <c r="N296" s="4">
        <v>17226</v>
      </c>
      <c r="O296" s="4">
        <v>40</v>
      </c>
      <c r="P296" s="8">
        <v>0.2</v>
      </c>
      <c r="Q296" s="4">
        <v>7379</v>
      </c>
      <c r="R296" s="4">
        <v>2350</v>
      </c>
      <c r="S296" s="4">
        <v>708</v>
      </c>
      <c r="T296" s="4">
        <v>1475</v>
      </c>
      <c r="U296" s="4">
        <v>118</v>
      </c>
      <c r="V296" s="4">
        <v>2695</v>
      </c>
      <c r="W296" s="9">
        <v>485275</v>
      </c>
      <c r="X296" s="4"/>
      <c r="Y296" s="4"/>
      <c r="Z296" s="4"/>
      <c r="AA296" s="4"/>
      <c r="AB296" s="4"/>
      <c r="AC296" s="8">
        <v>3.5000000000000003E-2</v>
      </c>
      <c r="AD296" s="49">
        <f t="shared" si="63"/>
        <v>17500</v>
      </c>
      <c r="AE296" s="10">
        <v>0.18</v>
      </c>
      <c r="AF296" s="49">
        <f t="shared" si="64"/>
        <v>14830.508474576272</v>
      </c>
      <c r="AG296" s="4"/>
      <c r="AH296" s="4"/>
      <c r="AI296" s="8">
        <v>0.02</v>
      </c>
      <c r="AJ296" s="70">
        <f t="shared" si="65"/>
        <v>10000</v>
      </c>
      <c r="AK296" s="10">
        <v>0.05</v>
      </c>
      <c r="AL296" s="49">
        <f t="shared" si="66"/>
        <v>500</v>
      </c>
      <c r="AM296" s="49"/>
      <c r="AN296" s="49"/>
      <c r="AO296" s="49">
        <f t="shared" si="67"/>
        <v>9500</v>
      </c>
      <c r="AP296" s="49"/>
      <c r="AQ296" s="49">
        <f t="shared" si="68"/>
        <v>9500</v>
      </c>
      <c r="AR296" s="80">
        <f t="shared" si="62"/>
        <v>4830.5084745762724</v>
      </c>
      <c r="AS296" s="4"/>
      <c r="AT296" s="4"/>
      <c r="AU296" s="4"/>
      <c r="AV296" s="4"/>
    </row>
    <row r="297" spans="1:48" hidden="1">
      <c r="A297" s="4">
        <v>295</v>
      </c>
      <c r="B297" s="5">
        <v>44896</v>
      </c>
      <c r="C297" s="6">
        <v>44907</v>
      </c>
      <c r="D297" s="4" t="s">
        <v>502</v>
      </c>
      <c r="E297" s="4" t="s">
        <v>503</v>
      </c>
      <c r="F297" s="4" t="s">
        <v>576</v>
      </c>
      <c r="G297" s="4" t="s">
        <v>515</v>
      </c>
      <c r="H297" s="4" t="s">
        <v>492</v>
      </c>
      <c r="I297" s="4" t="s">
        <v>516</v>
      </c>
      <c r="J297" s="4" t="s">
        <v>57</v>
      </c>
      <c r="K297" s="4" t="s">
        <v>107</v>
      </c>
      <c r="L297" s="30" t="s">
        <v>49</v>
      </c>
      <c r="M297" s="7">
        <v>450000</v>
      </c>
      <c r="N297" s="4">
        <v>16269</v>
      </c>
      <c r="O297" s="4">
        <v>36</v>
      </c>
      <c r="P297" s="8">
        <v>0.18</v>
      </c>
      <c r="Q297" s="4">
        <v>6643</v>
      </c>
      <c r="R297" s="4">
        <v>2250</v>
      </c>
      <c r="S297" s="4">
        <v>0</v>
      </c>
      <c r="T297" s="4">
        <v>1475</v>
      </c>
      <c r="U297" s="4">
        <v>118</v>
      </c>
      <c r="V297" s="4">
        <v>5519</v>
      </c>
      <c r="W297" s="9">
        <v>433995</v>
      </c>
      <c r="X297" s="4"/>
      <c r="Y297" s="4"/>
      <c r="Z297" s="4"/>
      <c r="AA297" s="4"/>
      <c r="AB297" s="4"/>
      <c r="AC297" s="8">
        <v>4.2500000000000003E-2</v>
      </c>
      <c r="AD297" s="49">
        <f t="shared" si="63"/>
        <v>19125</v>
      </c>
      <c r="AE297" s="10">
        <v>0.18</v>
      </c>
      <c r="AF297" s="49">
        <f t="shared" si="64"/>
        <v>16207.627118644068</v>
      </c>
      <c r="AG297" s="4"/>
      <c r="AH297" s="4"/>
      <c r="AI297" s="8">
        <v>2.5000000000000001E-2</v>
      </c>
      <c r="AJ297" s="70">
        <f t="shared" si="65"/>
        <v>11250</v>
      </c>
      <c r="AK297" s="10">
        <v>0.05</v>
      </c>
      <c r="AL297" s="49">
        <f t="shared" si="66"/>
        <v>562.5</v>
      </c>
      <c r="AM297" s="49"/>
      <c r="AN297" s="49"/>
      <c r="AO297" s="49">
        <f t="shared" si="67"/>
        <v>10687.5</v>
      </c>
      <c r="AP297" s="49"/>
      <c r="AQ297" s="49">
        <f t="shared" si="68"/>
        <v>10687.5</v>
      </c>
      <c r="AR297" s="80">
        <f t="shared" si="62"/>
        <v>4957.6271186440681</v>
      </c>
      <c r="AS297" s="4"/>
      <c r="AT297" s="4"/>
      <c r="AU297" s="4"/>
      <c r="AV297" s="4"/>
    </row>
    <row r="298" spans="1:48" hidden="1">
      <c r="A298" s="4">
        <v>296</v>
      </c>
      <c r="B298" s="5">
        <v>44896</v>
      </c>
      <c r="C298" s="6">
        <v>44907</v>
      </c>
      <c r="D298" s="4" t="s">
        <v>530</v>
      </c>
      <c r="E298" s="4" t="s">
        <v>531</v>
      </c>
      <c r="F298" s="4" t="s">
        <v>577</v>
      </c>
      <c r="G298" s="4" t="s">
        <v>512</v>
      </c>
      <c r="H298" s="4" t="s">
        <v>492</v>
      </c>
      <c r="I298" s="4" t="s">
        <v>566</v>
      </c>
      <c r="J298" s="4" t="s">
        <v>57</v>
      </c>
      <c r="K298" s="4" t="s">
        <v>517</v>
      </c>
      <c r="L298" s="30" t="s">
        <v>49</v>
      </c>
      <c r="M298" s="7">
        <v>500000</v>
      </c>
      <c r="N298" s="4">
        <v>12697</v>
      </c>
      <c r="O298" s="4">
        <v>60</v>
      </c>
      <c r="P298" s="8">
        <v>0.18</v>
      </c>
      <c r="Q298" s="4">
        <v>7375</v>
      </c>
      <c r="R298" s="4">
        <v>3350</v>
      </c>
      <c r="S298" s="4">
        <v>0</v>
      </c>
      <c r="T298" s="4">
        <v>1475</v>
      </c>
      <c r="U298" s="4">
        <v>118</v>
      </c>
      <c r="V298" s="4">
        <v>5372</v>
      </c>
      <c r="W298" s="9">
        <v>482310</v>
      </c>
      <c r="X298" s="4"/>
      <c r="Y298" s="4"/>
      <c r="Z298" s="4"/>
      <c r="AA298" s="4"/>
      <c r="AB298" s="4"/>
      <c r="AC298" s="8">
        <v>3.5000000000000003E-2</v>
      </c>
      <c r="AD298" s="49">
        <f t="shared" si="63"/>
        <v>17500</v>
      </c>
      <c r="AE298" s="10">
        <v>0.18</v>
      </c>
      <c r="AF298" s="49">
        <f t="shared" si="64"/>
        <v>14830.508474576272</v>
      </c>
      <c r="AG298" s="4"/>
      <c r="AH298" s="4"/>
      <c r="AI298" s="8">
        <v>0.02</v>
      </c>
      <c r="AJ298" s="70">
        <f t="shared" si="65"/>
        <v>10000</v>
      </c>
      <c r="AK298" s="10">
        <v>0.05</v>
      </c>
      <c r="AL298" s="49">
        <f t="shared" si="66"/>
        <v>500</v>
      </c>
      <c r="AM298" s="49"/>
      <c r="AN298" s="49"/>
      <c r="AO298" s="49">
        <f t="shared" si="67"/>
        <v>9500</v>
      </c>
      <c r="AP298" s="49"/>
      <c r="AQ298" s="49">
        <f t="shared" si="68"/>
        <v>9500</v>
      </c>
      <c r="AR298" s="80">
        <f t="shared" si="62"/>
        <v>4830.5084745762724</v>
      </c>
      <c r="AS298" s="4"/>
      <c r="AT298" s="4"/>
      <c r="AU298" s="4"/>
      <c r="AV298" s="4"/>
    </row>
    <row r="299" spans="1:48" hidden="1">
      <c r="A299" s="12">
        <v>297</v>
      </c>
      <c r="B299" s="5">
        <v>44896</v>
      </c>
      <c r="C299" s="6">
        <v>44907</v>
      </c>
      <c r="D299" s="4" t="s">
        <v>496</v>
      </c>
      <c r="E299" s="4" t="s">
        <v>497</v>
      </c>
      <c r="F299" s="4" t="s">
        <v>578</v>
      </c>
      <c r="G299" s="4" t="s">
        <v>512</v>
      </c>
      <c r="H299" s="4" t="s">
        <v>492</v>
      </c>
      <c r="I299" s="4" t="s">
        <v>513</v>
      </c>
      <c r="J299" s="4" t="s">
        <v>91</v>
      </c>
      <c r="K299" s="4" t="s">
        <v>48</v>
      </c>
      <c r="L299" s="30" t="s">
        <v>49</v>
      </c>
      <c r="M299" s="7">
        <v>609894</v>
      </c>
      <c r="N299" s="4">
        <v>17285</v>
      </c>
      <c r="O299" s="4">
        <v>48</v>
      </c>
      <c r="P299" s="8">
        <v>0.16</v>
      </c>
      <c r="Q299" s="4">
        <v>6099</v>
      </c>
      <c r="R299" s="4">
        <v>1881</v>
      </c>
      <c r="S299" s="4">
        <v>200</v>
      </c>
      <c r="T299" s="4">
        <v>500</v>
      </c>
      <c r="U299" s="4">
        <v>3500</v>
      </c>
      <c r="V299" s="4">
        <v>8778</v>
      </c>
      <c r="W299" s="9">
        <v>588320</v>
      </c>
      <c r="X299" s="4"/>
      <c r="Y299" s="4"/>
      <c r="Z299" s="4"/>
      <c r="AA299" s="4"/>
      <c r="AB299" s="4"/>
      <c r="AC299" s="8">
        <v>4.4999999999999998E-2</v>
      </c>
      <c r="AD299" s="49">
        <f t="shared" si="63"/>
        <v>27445.23</v>
      </c>
      <c r="AE299" s="10">
        <v>0.18</v>
      </c>
      <c r="AF299" s="49">
        <f t="shared" si="64"/>
        <v>23258.669491525423</v>
      </c>
      <c r="AG299" s="4"/>
      <c r="AH299" s="4"/>
      <c r="AI299" s="8">
        <v>3.5000000000000003E-2</v>
      </c>
      <c r="AJ299" s="70">
        <f t="shared" si="65"/>
        <v>21346.29</v>
      </c>
      <c r="AK299" s="10">
        <v>0.05</v>
      </c>
      <c r="AL299" s="49">
        <f t="shared" si="66"/>
        <v>1067.3145000000002</v>
      </c>
      <c r="AM299" s="49"/>
      <c r="AN299" s="49"/>
      <c r="AO299" s="49">
        <f t="shared" si="67"/>
        <v>20278.9755</v>
      </c>
      <c r="AP299" s="49"/>
      <c r="AQ299" s="49">
        <f t="shared" si="68"/>
        <v>20278.9755</v>
      </c>
      <c r="AR299" s="80">
        <f t="shared" si="62"/>
        <v>1912.3794915254221</v>
      </c>
      <c r="AS299" s="4"/>
      <c r="AT299" s="4"/>
      <c r="AU299" s="4"/>
      <c r="AV299" s="4"/>
    </row>
    <row r="300" spans="1:48" hidden="1">
      <c r="A300" s="4">
        <v>298</v>
      </c>
      <c r="B300" s="5">
        <v>44896</v>
      </c>
      <c r="C300" s="6">
        <v>44907</v>
      </c>
      <c r="D300" s="4" t="s">
        <v>507</v>
      </c>
      <c r="E300" s="4" t="s">
        <v>508</v>
      </c>
      <c r="F300" s="4" t="s">
        <v>579</v>
      </c>
      <c r="G300" s="4" t="s">
        <v>512</v>
      </c>
      <c r="H300" s="4" t="s">
        <v>492</v>
      </c>
      <c r="I300" s="4" t="s">
        <v>518</v>
      </c>
      <c r="J300" s="18" t="s">
        <v>444</v>
      </c>
      <c r="K300" s="4" t="s">
        <v>58</v>
      </c>
      <c r="L300" s="30" t="s">
        <v>49</v>
      </c>
      <c r="M300" s="7">
        <v>555500</v>
      </c>
      <c r="N300" s="4">
        <v>18000</v>
      </c>
      <c r="O300" s="4">
        <v>43</v>
      </c>
      <c r="P300" s="8">
        <v>0.19309999999999999</v>
      </c>
      <c r="Q300" s="4">
        <v>6875</v>
      </c>
      <c r="R300" s="4">
        <v>300</v>
      </c>
      <c r="S300" s="4">
        <v>2000</v>
      </c>
      <c r="T300" s="4">
        <v>500</v>
      </c>
      <c r="U300" s="4">
        <v>500</v>
      </c>
      <c r="V300" s="4">
        <v>5500</v>
      </c>
      <c r="W300" s="9">
        <v>514587</v>
      </c>
      <c r="X300" s="4"/>
      <c r="Y300" s="4"/>
      <c r="Z300" s="4"/>
      <c r="AA300" s="4"/>
      <c r="AB300" s="4"/>
      <c r="AC300" s="8">
        <v>5.5E-2</v>
      </c>
      <c r="AD300" s="49">
        <f t="shared" si="63"/>
        <v>30552.5</v>
      </c>
      <c r="AE300" s="10">
        <v>0.18</v>
      </c>
      <c r="AF300" s="49">
        <f t="shared" si="64"/>
        <v>25891.949152542373</v>
      </c>
      <c r="AG300" s="4"/>
      <c r="AH300" s="4"/>
      <c r="AI300" s="10">
        <v>0.04</v>
      </c>
      <c r="AJ300" s="70">
        <f t="shared" si="65"/>
        <v>22220</v>
      </c>
      <c r="AK300" s="10">
        <v>0.05</v>
      </c>
      <c r="AL300" s="49">
        <f t="shared" si="66"/>
        <v>1111</v>
      </c>
      <c r="AM300" s="49"/>
      <c r="AN300" s="49"/>
      <c r="AO300" s="49">
        <f t="shared" si="67"/>
        <v>21109</v>
      </c>
      <c r="AP300" s="49"/>
      <c r="AQ300" s="49">
        <f t="shared" si="68"/>
        <v>21109</v>
      </c>
      <c r="AR300" s="80">
        <f t="shared" si="62"/>
        <v>3671.9491525423728</v>
      </c>
      <c r="AS300" s="4"/>
      <c r="AT300" s="4"/>
      <c r="AU300" s="4"/>
      <c r="AV300" s="4"/>
    </row>
    <row r="301" spans="1:48" hidden="1">
      <c r="A301" s="4">
        <v>299</v>
      </c>
      <c r="B301" s="5">
        <v>44896</v>
      </c>
      <c r="C301" s="6">
        <v>44907</v>
      </c>
      <c r="D301" s="4" t="s">
        <v>557</v>
      </c>
      <c r="E301" s="4" t="s">
        <v>558</v>
      </c>
      <c r="F301" s="4" t="s">
        <v>580</v>
      </c>
      <c r="G301" s="4" t="s">
        <v>494</v>
      </c>
      <c r="H301" s="4" t="s">
        <v>492</v>
      </c>
      <c r="I301" s="4" t="s">
        <v>495</v>
      </c>
      <c r="J301" s="4" t="s">
        <v>569</v>
      </c>
      <c r="K301" s="4" t="s">
        <v>48</v>
      </c>
      <c r="L301" s="30" t="s">
        <v>49</v>
      </c>
      <c r="M301" s="7">
        <v>1521055</v>
      </c>
      <c r="N301" s="4">
        <v>18268</v>
      </c>
      <c r="O301" s="4">
        <v>60</v>
      </c>
      <c r="P301" s="8">
        <v>0.14499999999999999</v>
      </c>
      <c r="Q301" s="4">
        <v>7146</v>
      </c>
      <c r="R301" s="4">
        <v>14900</v>
      </c>
      <c r="S301" s="4">
        <v>0</v>
      </c>
      <c r="T301" s="4">
        <v>2360</v>
      </c>
      <c r="U301" s="4">
        <v>0</v>
      </c>
      <c r="V301" s="4">
        <v>7000</v>
      </c>
      <c r="W301" s="9">
        <v>1485100</v>
      </c>
      <c r="X301" s="4"/>
      <c r="Y301" s="4"/>
      <c r="Z301" s="4"/>
      <c r="AA301" s="4"/>
      <c r="AB301" s="4"/>
      <c r="AC301" s="10">
        <v>0.04</v>
      </c>
      <c r="AD301" s="49">
        <f t="shared" si="63"/>
        <v>60842.200000000004</v>
      </c>
      <c r="AE301" s="10">
        <v>0.18</v>
      </c>
      <c r="AF301" s="49">
        <f t="shared" si="64"/>
        <v>51561.186440677971</v>
      </c>
      <c r="AG301" s="4"/>
      <c r="AH301" s="4"/>
      <c r="AI301" s="8">
        <v>0.03</v>
      </c>
      <c r="AJ301" s="70">
        <f t="shared" si="65"/>
        <v>45631.65</v>
      </c>
      <c r="AK301" s="10">
        <v>0.05</v>
      </c>
      <c r="AL301" s="49">
        <f t="shared" si="66"/>
        <v>2281.5825</v>
      </c>
      <c r="AM301" s="49"/>
      <c r="AN301" s="49"/>
      <c r="AO301" s="49">
        <f t="shared" si="67"/>
        <v>43350.067500000005</v>
      </c>
      <c r="AP301" s="49"/>
      <c r="AQ301" s="49">
        <f t="shared" si="68"/>
        <v>43350.067500000005</v>
      </c>
      <c r="AR301" s="80">
        <f t="shared" si="62"/>
        <v>5929.5364406779699</v>
      </c>
      <c r="AS301" s="4"/>
      <c r="AT301" s="4"/>
      <c r="AU301" s="4"/>
      <c r="AV301" s="4"/>
    </row>
    <row r="302" spans="1:48" hidden="1">
      <c r="A302" s="12">
        <v>300</v>
      </c>
      <c r="B302" s="5">
        <v>44896</v>
      </c>
      <c r="C302" s="6">
        <v>44907</v>
      </c>
      <c r="D302" s="4" t="s">
        <v>502</v>
      </c>
      <c r="E302" s="4" t="s">
        <v>503</v>
      </c>
      <c r="F302" s="4" t="s">
        <v>581</v>
      </c>
      <c r="G302" s="4" t="s">
        <v>515</v>
      </c>
      <c r="H302" s="4" t="s">
        <v>492</v>
      </c>
      <c r="I302" s="4" t="s">
        <v>516</v>
      </c>
      <c r="J302" s="4" t="s">
        <v>57</v>
      </c>
      <c r="K302" s="4" t="s">
        <v>107</v>
      </c>
      <c r="L302" s="30" t="s">
        <v>49</v>
      </c>
      <c r="M302" s="7">
        <v>600000</v>
      </c>
      <c r="N302" s="4">
        <v>14591</v>
      </c>
      <c r="O302" s="4">
        <v>60</v>
      </c>
      <c r="P302" s="8">
        <v>0.16</v>
      </c>
      <c r="Q302" s="4">
        <v>8850</v>
      </c>
      <c r="R302" s="4">
        <v>2600</v>
      </c>
      <c r="S302" s="4">
        <v>708</v>
      </c>
      <c r="T302" s="4">
        <v>1475</v>
      </c>
      <c r="U302" s="4">
        <v>118</v>
      </c>
      <c r="V302" s="4">
        <v>6657</v>
      </c>
      <c r="W302" s="9">
        <v>579592</v>
      </c>
      <c r="X302" s="4"/>
      <c r="Y302" s="4"/>
      <c r="Z302" s="4"/>
      <c r="AA302" s="4"/>
      <c r="AB302" s="4"/>
      <c r="AC302" s="8">
        <v>4.2500000000000003E-2</v>
      </c>
      <c r="AD302" s="49">
        <f t="shared" si="63"/>
        <v>25500.000000000004</v>
      </c>
      <c r="AE302" s="10">
        <v>0.18</v>
      </c>
      <c r="AF302" s="49">
        <f t="shared" si="64"/>
        <v>21610.169491525427</v>
      </c>
      <c r="AG302" s="4"/>
      <c r="AH302" s="4"/>
      <c r="AI302" s="8">
        <v>2.5000000000000001E-2</v>
      </c>
      <c r="AJ302" s="70">
        <f t="shared" si="65"/>
        <v>15000</v>
      </c>
      <c r="AK302" s="10">
        <v>0.05</v>
      </c>
      <c r="AL302" s="49">
        <f t="shared" si="66"/>
        <v>750</v>
      </c>
      <c r="AM302" s="49"/>
      <c r="AN302" s="49"/>
      <c r="AO302" s="49">
        <f t="shared" si="67"/>
        <v>14250</v>
      </c>
      <c r="AP302" s="49"/>
      <c r="AQ302" s="49">
        <f t="shared" si="68"/>
        <v>14250</v>
      </c>
      <c r="AR302" s="80">
        <f t="shared" si="62"/>
        <v>6610.1694915254266</v>
      </c>
      <c r="AS302" s="4"/>
      <c r="AT302" s="4"/>
      <c r="AU302" s="4"/>
      <c r="AV302" s="4"/>
    </row>
    <row r="303" spans="1:48" hidden="1">
      <c r="A303" s="4">
        <v>301</v>
      </c>
      <c r="B303" s="5">
        <v>44896</v>
      </c>
      <c r="C303" s="6">
        <v>44907</v>
      </c>
      <c r="D303" s="4" t="s">
        <v>502</v>
      </c>
      <c r="E303" s="4" t="s">
        <v>503</v>
      </c>
      <c r="F303" s="4" t="s">
        <v>582</v>
      </c>
      <c r="G303" s="4" t="s">
        <v>515</v>
      </c>
      <c r="H303" s="4" t="s">
        <v>492</v>
      </c>
      <c r="I303" s="4" t="s">
        <v>516</v>
      </c>
      <c r="J303" s="4" t="s">
        <v>57</v>
      </c>
      <c r="K303" s="4" t="s">
        <v>58</v>
      </c>
      <c r="L303" s="30" t="s">
        <v>49</v>
      </c>
      <c r="M303" s="7">
        <v>213000</v>
      </c>
      <c r="N303" s="4">
        <v>8025</v>
      </c>
      <c r="O303" s="4">
        <v>36</v>
      </c>
      <c r="P303" s="8">
        <v>0.21</v>
      </c>
      <c r="Q303" s="4">
        <v>3158</v>
      </c>
      <c r="R303" s="4">
        <v>1650</v>
      </c>
      <c r="S303" s="4">
        <v>0</v>
      </c>
      <c r="T303" s="4">
        <v>1475</v>
      </c>
      <c r="U303" s="4">
        <v>118</v>
      </c>
      <c r="V303" s="4">
        <v>0</v>
      </c>
      <c r="W303" s="9">
        <v>196700</v>
      </c>
      <c r="X303" s="4"/>
      <c r="Y303" s="4"/>
      <c r="Z303" s="4"/>
      <c r="AA303" s="4"/>
      <c r="AB303" s="4"/>
      <c r="AC303" s="8">
        <v>4.2500000000000003E-2</v>
      </c>
      <c r="AD303" s="49">
        <f t="shared" si="63"/>
        <v>9052.5</v>
      </c>
      <c r="AE303" s="10">
        <v>0.18</v>
      </c>
      <c r="AF303" s="49">
        <f t="shared" si="64"/>
        <v>7671.610169491526</v>
      </c>
      <c r="AG303" s="4"/>
      <c r="AH303" s="4"/>
      <c r="AI303" s="8">
        <v>2.5000000000000001E-2</v>
      </c>
      <c r="AJ303" s="70">
        <f t="shared" si="65"/>
        <v>5325</v>
      </c>
      <c r="AK303" s="10">
        <v>0.05</v>
      </c>
      <c r="AL303" s="49">
        <f t="shared" si="66"/>
        <v>266.25</v>
      </c>
      <c r="AM303" s="49"/>
      <c r="AN303" s="49"/>
      <c r="AO303" s="49">
        <f t="shared" si="67"/>
        <v>5058.75</v>
      </c>
      <c r="AP303" s="49"/>
      <c r="AQ303" s="49">
        <f t="shared" si="68"/>
        <v>5058.75</v>
      </c>
      <c r="AR303" s="80">
        <f t="shared" si="62"/>
        <v>2346.610169491526</v>
      </c>
      <c r="AS303" s="4"/>
      <c r="AT303" s="4"/>
      <c r="AU303" s="4"/>
      <c r="AV303" s="4"/>
    </row>
    <row r="304" spans="1:48" hidden="1">
      <c r="A304" s="4">
        <v>302</v>
      </c>
      <c r="B304" s="5">
        <v>44896</v>
      </c>
      <c r="C304" s="6">
        <v>44908</v>
      </c>
      <c r="D304" s="4" t="s">
        <v>583</v>
      </c>
      <c r="E304" s="4" t="s">
        <v>584</v>
      </c>
      <c r="F304" s="4" t="s">
        <v>585</v>
      </c>
      <c r="G304" s="4" t="s">
        <v>512</v>
      </c>
      <c r="H304" s="4" t="s">
        <v>492</v>
      </c>
      <c r="I304" s="4" t="s">
        <v>514</v>
      </c>
      <c r="J304" s="4" t="s">
        <v>57</v>
      </c>
      <c r="K304" s="4" t="s">
        <v>517</v>
      </c>
      <c r="L304" s="30" t="s">
        <v>49</v>
      </c>
      <c r="M304" s="7">
        <v>1350000</v>
      </c>
      <c r="N304" s="4">
        <v>37578</v>
      </c>
      <c r="O304" s="4">
        <v>48</v>
      </c>
      <c r="P304" s="8">
        <v>0.15010000000000001</v>
      </c>
      <c r="Q304" s="4">
        <v>12744</v>
      </c>
      <c r="R304" s="4">
        <v>4500</v>
      </c>
      <c r="S304" s="4">
        <v>0</v>
      </c>
      <c r="T304" s="4">
        <v>1475</v>
      </c>
      <c r="U304" s="4">
        <v>118</v>
      </c>
      <c r="V304" s="4">
        <v>7196</v>
      </c>
      <c r="W304" s="9">
        <v>1323967</v>
      </c>
      <c r="X304" s="4"/>
      <c r="Y304" s="4"/>
      <c r="Z304" s="4"/>
      <c r="AA304" s="4"/>
      <c r="AB304" s="4"/>
      <c r="AC304" s="8">
        <v>3.5000000000000003E-2</v>
      </c>
      <c r="AD304" s="49">
        <f t="shared" si="63"/>
        <v>47250.000000000007</v>
      </c>
      <c r="AE304" s="10">
        <v>0.18</v>
      </c>
      <c r="AF304" s="49">
        <f t="shared" si="64"/>
        <v>40042.372881355943</v>
      </c>
      <c r="AG304" s="4"/>
      <c r="AH304" s="4"/>
      <c r="AI304" s="8">
        <v>0.02</v>
      </c>
      <c r="AJ304" s="70">
        <f t="shared" si="65"/>
        <v>27000</v>
      </c>
      <c r="AK304" s="10">
        <v>0.05</v>
      </c>
      <c r="AL304" s="49">
        <f t="shared" si="66"/>
        <v>1350</v>
      </c>
      <c r="AM304" s="49"/>
      <c r="AN304" s="49"/>
      <c r="AO304" s="49">
        <f t="shared" si="67"/>
        <v>25650</v>
      </c>
      <c r="AP304" s="49"/>
      <c r="AQ304" s="49">
        <f t="shared" si="68"/>
        <v>25650</v>
      </c>
      <c r="AR304" s="80">
        <f t="shared" si="62"/>
        <v>13042.372881355943</v>
      </c>
      <c r="AS304" s="4"/>
      <c r="AT304" s="4"/>
      <c r="AU304" s="4"/>
      <c r="AV304" s="4"/>
    </row>
    <row r="305" spans="1:48" hidden="1">
      <c r="A305" s="12">
        <v>303</v>
      </c>
      <c r="B305" s="5">
        <v>44896</v>
      </c>
      <c r="C305" s="6">
        <v>44908</v>
      </c>
      <c r="D305" s="4" t="s">
        <v>538</v>
      </c>
      <c r="E305" s="4" t="s">
        <v>539</v>
      </c>
      <c r="F305" s="4" t="s">
        <v>586</v>
      </c>
      <c r="G305" s="4" t="s">
        <v>512</v>
      </c>
      <c r="H305" s="4" t="s">
        <v>492</v>
      </c>
      <c r="I305" s="4" t="s">
        <v>514</v>
      </c>
      <c r="J305" s="4" t="s">
        <v>91</v>
      </c>
      <c r="K305" s="4" t="s">
        <v>58</v>
      </c>
      <c r="L305" s="30" t="s">
        <v>49</v>
      </c>
      <c r="M305" s="7">
        <v>425329</v>
      </c>
      <c r="N305" s="4">
        <v>11838</v>
      </c>
      <c r="O305" s="4">
        <v>48</v>
      </c>
      <c r="P305" s="8">
        <v>0.15</v>
      </c>
      <c r="Q305" s="4">
        <v>4254</v>
      </c>
      <c r="R305" s="4">
        <v>1337</v>
      </c>
      <c r="S305" s="4">
        <v>200</v>
      </c>
      <c r="T305" s="4">
        <v>500</v>
      </c>
      <c r="U305" s="4">
        <v>3500</v>
      </c>
      <c r="V305" s="4">
        <v>4913</v>
      </c>
      <c r="W305" s="9">
        <v>410009</v>
      </c>
      <c r="X305" s="4"/>
      <c r="Y305" s="4"/>
      <c r="Z305" s="4"/>
      <c r="AA305" s="4"/>
      <c r="AB305" s="4"/>
      <c r="AC305" s="8">
        <v>4.4999999999999998E-2</v>
      </c>
      <c r="AD305" s="49">
        <f t="shared" si="63"/>
        <v>19139.805</v>
      </c>
      <c r="AE305" s="10">
        <v>0.18</v>
      </c>
      <c r="AF305" s="49">
        <f t="shared" si="64"/>
        <v>16220.173728813561</v>
      </c>
      <c r="AG305" s="4"/>
      <c r="AH305" s="4"/>
      <c r="AI305" s="8">
        <v>0.03</v>
      </c>
      <c r="AJ305" s="70">
        <f t="shared" si="65"/>
        <v>12759.869999999999</v>
      </c>
      <c r="AK305" s="10">
        <v>0.05</v>
      </c>
      <c r="AL305" s="49">
        <f t="shared" si="66"/>
        <v>637.99350000000004</v>
      </c>
      <c r="AM305" s="49"/>
      <c r="AN305" s="49"/>
      <c r="AO305" s="49">
        <f t="shared" si="67"/>
        <v>12121.876499999998</v>
      </c>
      <c r="AP305" s="49"/>
      <c r="AQ305" s="49">
        <f t="shared" si="68"/>
        <v>12121.876499999998</v>
      </c>
      <c r="AR305" s="80">
        <f t="shared" si="62"/>
        <v>3460.303728813562</v>
      </c>
      <c r="AS305" s="4"/>
      <c r="AT305" s="4"/>
      <c r="AU305" s="4"/>
      <c r="AV305" s="4"/>
    </row>
    <row r="306" spans="1:48" hidden="1">
      <c r="A306" s="4">
        <v>304</v>
      </c>
      <c r="B306" s="5">
        <v>44896</v>
      </c>
      <c r="C306" s="6">
        <v>44908</v>
      </c>
      <c r="D306" s="4" t="s">
        <v>538</v>
      </c>
      <c r="E306" s="4" t="s">
        <v>539</v>
      </c>
      <c r="F306" s="4" t="s">
        <v>587</v>
      </c>
      <c r="G306" s="4" t="s">
        <v>512</v>
      </c>
      <c r="H306" s="4" t="s">
        <v>492</v>
      </c>
      <c r="I306" s="4" t="s">
        <v>514</v>
      </c>
      <c r="J306" s="4" t="s">
        <v>91</v>
      </c>
      <c r="K306" s="4" t="s">
        <v>48</v>
      </c>
      <c r="L306" s="30" t="s">
        <v>49</v>
      </c>
      <c r="M306" s="7">
        <v>1220797</v>
      </c>
      <c r="N306" s="4">
        <v>29397</v>
      </c>
      <c r="O306" s="4">
        <v>60</v>
      </c>
      <c r="P306" s="8">
        <v>0.1555</v>
      </c>
      <c r="Q306" s="4">
        <v>12208</v>
      </c>
      <c r="R306" s="4">
        <v>3683</v>
      </c>
      <c r="S306" s="4">
        <v>600</v>
      </c>
      <c r="T306" s="4">
        <v>500</v>
      </c>
      <c r="U306" s="4">
        <v>3500</v>
      </c>
      <c r="V306" s="4">
        <v>16681</v>
      </c>
      <c r="W306" s="9">
        <v>1183009</v>
      </c>
      <c r="X306" s="4"/>
      <c r="Y306" s="4"/>
      <c r="Z306" s="4"/>
      <c r="AA306" s="4"/>
      <c r="AB306" s="4"/>
      <c r="AC306" s="8">
        <v>4.4999999999999998E-2</v>
      </c>
      <c r="AD306" s="49">
        <f t="shared" si="63"/>
        <v>54935.864999999998</v>
      </c>
      <c r="AE306" s="10">
        <v>0.18</v>
      </c>
      <c r="AF306" s="49">
        <f t="shared" si="64"/>
        <v>46555.817796610172</v>
      </c>
      <c r="AG306" s="4"/>
      <c r="AH306" s="4"/>
      <c r="AI306" s="8">
        <v>0.03</v>
      </c>
      <c r="AJ306" s="70">
        <f t="shared" si="65"/>
        <v>36623.909999999996</v>
      </c>
      <c r="AK306" s="10">
        <v>0.05</v>
      </c>
      <c r="AL306" s="49">
        <f t="shared" si="66"/>
        <v>1831.1954999999998</v>
      </c>
      <c r="AM306" s="49"/>
      <c r="AN306" s="49"/>
      <c r="AO306" s="49">
        <f t="shared" si="67"/>
        <v>34792.714499999995</v>
      </c>
      <c r="AP306" s="49"/>
      <c r="AQ306" s="49">
        <f t="shared" si="68"/>
        <v>34792.714499999995</v>
      </c>
      <c r="AR306" s="80">
        <f t="shared" si="62"/>
        <v>9931.9077966101759</v>
      </c>
      <c r="AS306" s="4"/>
      <c r="AT306" s="4"/>
      <c r="AU306" s="4"/>
      <c r="AV306" s="4"/>
    </row>
    <row r="307" spans="1:48" hidden="1">
      <c r="A307" s="4">
        <v>305</v>
      </c>
      <c r="B307" s="5">
        <v>44896</v>
      </c>
      <c r="C307" s="6">
        <v>44908</v>
      </c>
      <c r="D307" s="4" t="s">
        <v>530</v>
      </c>
      <c r="E307" s="4" t="s">
        <v>531</v>
      </c>
      <c r="F307" s="4" t="s">
        <v>588</v>
      </c>
      <c r="G307" s="4" t="s">
        <v>512</v>
      </c>
      <c r="H307" s="4" t="s">
        <v>492</v>
      </c>
      <c r="I307" s="4" t="s">
        <v>566</v>
      </c>
      <c r="J307" s="4" t="s">
        <v>57</v>
      </c>
      <c r="K307" s="4" t="s">
        <v>517</v>
      </c>
      <c r="L307" s="30" t="s">
        <v>49</v>
      </c>
      <c r="M307" s="7">
        <v>900000</v>
      </c>
      <c r="N307" s="4">
        <v>31203</v>
      </c>
      <c r="O307" s="4">
        <v>36</v>
      </c>
      <c r="P307" s="8">
        <v>0.15010000000000001</v>
      </c>
      <c r="Q307" s="4">
        <v>8602</v>
      </c>
      <c r="R307" s="4">
        <v>3350</v>
      </c>
      <c r="S307" s="4">
        <v>0</v>
      </c>
      <c r="T307" s="4">
        <v>1475</v>
      </c>
      <c r="U307" s="4">
        <v>118</v>
      </c>
      <c r="V307" s="4">
        <v>3762</v>
      </c>
      <c r="W307" s="9">
        <v>882693</v>
      </c>
      <c r="X307" s="4"/>
      <c r="Y307" s="4"/>
      <c r="Z307" s="4"/>
      <c r="AA307" s="4"/>
      <c r="AB307" s="4"/>
      <c r="AC307" s="8">
        <v>3.5000000000000003E-2</v>
      </c>
      <c r="AD307" s="49">
        <f t="shared" si="63"/>
        <v>31500.000000000004</v>
      </c>
      <c r="AE307" s="10">
        <v>0.18</v>
      </c>
      <c r="AF307" s="49">
        <f t="shared" si="64"/>
        <v>26694.915254237294</v>
      </c>
      <c r="AG307" s="4"/>
      <c r="AH307" s="4"/>
      <c r="AI307" s="8">
        <v>0.02</v>
      </c>
      <c r="AJ307" s="70">
        <f t="shared" si="65"/>
        <v>18000</v>
      </c>
      <c r="AK307" s="10">
        <v>0.05</v>
      </c>
      <c r="AL307" s="49">
        <f t="shared" si="66"/>
        <v>900</v>
      </c>
      <c r="AM307" s="49"/>
      <c r="AN307" s="49"/>
      <c r="AO307" s="49">
        <f t="shared" si="67"/>
        <v>17100</v>
      </c>
      <c r="AP307" s="49"/>
      <c r="AQ307" s="49">
        <f t="shared" si="68"/>
        <v>17100</v>
      </c>
      <c r="AR307" s="80">
        <f t="shared" si="62"/>
        <v>8694.915254237294</v>
      </c>
      <c r="AS307" s="4"/>
      <c r="AT307" s="4"/>
      <c r="AU307" s="4"/>
      <c r="AV307" s="4"/>
    </row>
    <row r="308" spans="1:48" hidden="1">
      <c r="A308" s="12">
        <v>306</v>
      </c>
      <c r="B308" s="5">
        <v>44896</v>
      </c>
      <c r="C308" s="6">
        <v>44908</v>
      </c>
      <c r="D308" s="4" t="s">
        <v>589</v>
      </c>
      <c r="E308" s="4" t="s">
        <v>544</v>
      </c>
      <c r="F308" s="4" t="s">
        <v>590</v>
      </c>
      <c r="G308" s="4" t="s">
        <v>512</v>
      </c>
      <c r="H308" s="4" t="s">
        <v>492</v>
      </c>
      <c r="I308" s="4" t="s">
        <v>518</v>
      </c>
      <c r="J308" s="4" t="s">
        <v>68</v>
      </c>
      <c r="K308" s="4" t="s">
        <v>58</v>
      </c>
      <c r="L308" s="30" t="s">
        <v>49</v>
      </c>
      <c r="M308" s="7">
        <v>1014880</v>
      </c>
      <c r="N308" s="4">
        <v>24680</v>
      </c>
      <c r="O308" s="4">
        <v>60</v>
      </c>
      <c r="P308" s="8">
        <v>0.16</v>
      </c>
      <c r="Q308" s="4">
        <v>7000</v>
      </c>
      <c r="R308" s="4">
        <v>6600</v>
      </c>
      <c r="S308" s="4">
        <v>885</v>
      </c>
      <c r="T308" s="4">
        <v>590</v>
      </c>
      <c r="U308" s="4">
        <v>0</v>
      </c>
      <c r="V308" s="4">
        <v>14880</v>
      </c>
      <c r="W308" s="9">
        <v>984925</v>
      </c>
      <c r="X308" s="4"/>
      <c r="Y308" s="4"/>
      <c r="Z308" s="4"/>
      <c r="AA308" s="4"/>
      <c r="AB308" s="4"/>
      <c r="AC308" s="8">
        <v>4.4999999999999998E-2</v>
      </c>
      <c r="AD308" s="49">
        <f t="shared" si="63"/>
        <v>45669.599999999999</v>
      </c>
      <c r="AE308" s="10">
        <v>0.09</v>
      </c>
      <c r="AF308" s="49">
        <f t="shared" si="64"/>
        <v>41898.715596330272</v>
      </c>
      <c r="AG308" s="4"/>
      <c r="AH308" s="4"/>
      <c r="AI308" s="8">
        <v>0.04</v>
      </c>
      <c r="AJ308" s="70">
        <f t="shared" si="65"/>
        <v>40595.200000000004</v>
      </c>
      <c r="AK308" s="10">
        <v>0.05</v>
      </c>
      <c r="AL308" s="49">
        <f t="shared" si="66"/>
        <v>2029.7600000000002</v>
      </c>
      <c r="AM308" s="49"/>
      <c r="AN308" s="49"/>
      <c r="AO308" s="49">
        <f t="shared" si="67"/>
        <v>38565.440000000002</v>
      </c>
      <c r="AP308" s="49"/>
      <c r="AQ308" s="49">
        <f t="shared" si="68"/>
        <v>38565.440000000002</v>
      </c>
      <c r="AR308" s="80">
        <f t="shared" si="62"/>
        <v>1303.5155963302677</v>
      </c>
      <c r="AS308" s="4"/>
      <c r="AT308" s="4"/>
      <c r="AU308" s="4"/>
      <c r="AV308" s="4"/>
    </row>
    <row r="309" spans="1:48" hidden="1">
      <c r="A309" s="4">
        <v>307</v>
      </c>
      <c r="B309" s="5">
        <v>44896</v>
      </c>
      <c r="C309" s="6">
        <v>44908</v>
      </c>
      <c r="D309" s="4" t="s">
        <v>485</v>
      </c>
      <c r="E309" s="4" t="s">
        <v>486</v>
      </c>
      <c r="F309" s="4" t="s">
        <v>591</v>
      </c>
      <c r="G309" s="4" t="s">
        <v>491</v>
      </c>
      <c r="H309" s="4" t="s">
        <v>492</v>
      </c>
      <c r="I309" s="4" t="s">
        <v>493</v>
      </c>
      <c r="J309" s="4" t="s">
        <v>57</v>
      </c>
      <c r="K309" s="4" t="s">
        <v>58</v>
      </c>
      <c r="L309" s="30" t="s">
        <v>49</v>
      </c>
      <c r="M309" s="7">
        <v>500000</v>
      </c>
      <c r="N309" s="4">
        <v>12918</v>
      </c>
      <c r="O309" s="4">
        <v>54</v>
      </c>
      <c r="P309" s="8">
        <v>0.155</v>
      </c>
      <c r="Q309" s="4">
        <v>5909</v>
      </c>
      <c r="R309" s="4">
        <v>2350</v>
      </c>
      <c r="S309" s="4">
        <v>708</v>
      </c>
      <c r="T309" s="4">
        <v>1475</v>
      </c>
      <c r="U309" s="4">
        <v>118</v>
      </c>
      <c r="V309" s="4">
        <v>5560</v>
      </c>
      <c r="W309" s="9">
        <v>483820</v>
      </c>
      <c r="X309" s="4"/>
      <c r="Y309" s="4"/>
      <c r="Z309" s="4"/>
      <c r="AA309" s="4"/>
      <c r="AB309" s="4"/>
      <c r="AC309" s="8">
        <v>4.2500000000000003E-2</v>
      </c>
      <c r="AD309" s="49">
        <f t="shared" si="63"/>
        <v>21250</v>
      </c>
      <c r="AE309" s="10">
        <v>0.18</v>
      </c>
      <c r="AF309" s="49">
        <f t="shared" si="64"/>
        <v>18008.474576271186</v>
      </c>
      <c r="AG309" s="4"/>
      <c r="AH309" s="4"/>
      <c r="AI309" s="8">
        <v>0.02</v>
      </c>
      <c r="AJ309" s="70">
        <f t="shared" si="65"/>
        <v>10000</v>
      </c>
      <c r="AK309" s="10">
        <v>0.05</v>
      </c>
      <c r="AL309" s="49">
        <f t="shared" si="66"/>
        <v>500</v>
      </c>
      <c r="AM309" s="49"/>
      <c r="AN309" s="49"/>
      <c r="AO309" s="49">
        <f t="shared" si="67"/>
        <v>9500</v>
      </c>
      <c r="AP309" s="49"/>
      <c r="AQ309" s="49">
        <f t="shared" si="68"/>
        <v>9500</v>
      </c>
      <c r="AR309" s="80">
        <f t="shared" si="62"/>
        <v>8008.4745762711864</v>
      </c>
      <c r="AS309" s="4"/>
      <c r="AT309" s="4"/>
      <c r="AU309" s="4"/>
      <c r="AV309" s="4"/>
    </row>
    <row r="310" spans="1:48" hidden="1">
      <c r="A310" s="4">
        <v>308</v>
      </c>
      <c r="B310" s="5">
        <v>44896</v>
      </c>
      <c r="C310" s="6">
        <v>44909</v>
      </c>
      <c r="D310" s="4" t="s">
        <v>502</v>
      </c>
      <c r="E310" s="4" t="s">
        <v>503</v>
      </c>
      <c r="F310" s="4" t="s">
        <v>592</v>
      </c>
      <c r="G310" s="4" t="s">
        <v>515</v>
      </c>
      <c r="H310" s="4" t="s">
        <v>492</v>
      </c>
      <c r="I310" s="4" t="s">
        <v>516</v>
      </c>
      <c r="J310" s="4" t="s">
        <v>57</v>
      </c>
      <c r="K310" s="4" t="s">
        <v>107</v>
      </c>
      <c r="L310" s="30" t="s">
        <v>49</v>
      </c>
      <c r="M310" s="7">
        <v>460000</v>
      </c>
      <c r="N310" s="4">
        <v>16172</v>
      </c>
      <c r="O310" s="4">
        <v>36</v>
      </c>
      <c r="P310" s="8">
        <v>0.16</v>
      </c>
      <c r="Q310" s="4">
        <v>6800</v>
      </c>
      <c r="R310" s="4">
        <v>2250</v>
      </c>
      <c r="S310" s="4">
        <v>708</v>
      </c>
      <c r="T310" s="4">
        <v>1475</v>
      </c>
      <c r="U310" s="4">
        <v>118</v>
      </c>
      <c r="V310" s="4">
        <v>0</v>
      </c>
      <c r="W310" s="9">
        <v>436750</v>
      </c>
      <c r="X310" s="4"/>
      <c r="Y310" s="4"/>
      <c r="Z310" s="4"/>
      <c r="AA310" s="4"/>
      <c r="AB310" s="4"/>
      <c r="AC310" s="8">
        <v>4.2500000000000003E-2</v>
      </c>
      <c r="AD310" s="49">
        <f t="shared" si="63"/>
        <v>19550</v>
      </c>
      <c r="AE310" s="10">
        <v>0.18</v>
      </c>
      <c r="AF310" s="49">
        <f t="shared" si="64"/>
        <v>16567.796610169491</v>
      </c>
      <c r="AG310" s="4"/>
      <c r="AH310" s="4"/>
      <c r="AI310" s="8">
        <v>2.5000000000000001E-2</v>
      </c>
      <c r="AJ310" s="70">
        <f t="shared" si="65"/>
        <v>11500</v>
      </c>
      <c r="AK310" s="10">
        <v>0.05</v>
      </c>
      <c r="AL310" s="49">
        <f t="shared" si="66"/>
        <v>575</v>
      </c>
      <c r="AM310" s="49"/>
      <c r="AN310" s="49"/>
      <c r="AO310" s="49">
        <f t="shared" si="67"/>
        <v>10925</v>
      </c>
      <c r="AP310" s="49"/>
      <c r="AQ310" s="49">
        <f t="shared" si="68"/>
        <v>10925</v>
      </c>
      <c r="AR310" s="80">
        <f t="shared" si="62"/>
        <v>5067.796610169491</v>
      </c>
      <c r="AS310" s="4"/>
      <c r="AT310" s="4"/>
      <c r="AU310" s="4"/>
      <c r="AV310" s="4"/>
    </row>
    <row r="311" spans="1:48" s="37" customFormat="1" hidden="1">
      <c r="A311" s="32">
        <v>309</v>
      </c>
      <c r="B311" s="33">
        <v>44896</v>
      </c>
      <c r="C311" s="34">
        <v>44909</v>
      </c>
      <c r="D311" s="32" t="s">
        <v>593</v>
      </c>
      <c r="E311" s="32" t="s">
        <v>594</v>
      </c>
      <c r="F311" s="32" t="s">
        <v>595</v>
      </c>
      <c r="G311" s="4" t="s">
        <v>494</v>
      </c>
      <c r="H311" s="32" t="s">
        <v>492</v>
      </c>
      <c r="I311" s="32" t="s">
        <v>495</v>
      </c>
      <c r="J311" s="32" t="s">
        <v>68</v>
      </c>
      <c r="K311" s="32" t="s">
        <v>48</v>
      </c>
      <c r="L311" s="30" t="s">
        <v>49</v>
      </c>
      <c r="M311" s="35">
        <v>1016167</v>
      </c>
      <c r="N311" s="4">
        <v>24175</v>
      </c>
      <c r="O311" s="32">
        <v>60</v>
      </c>
      <c r="P311" s="36">
        <v>0.15</v>
      </c>
      <c r="Q311" s="32">
        <v>11410</v>
      </c>
      <c r="R311" s="32">
        <v>6090</v>
      </c>
      <c r="S311" s="32">
        <v>885</v>
      </c>
      <c r="T311" s="4">
        <v>590</v>
      </c>
      <c r="U311" s="4">
        <v>0</v>
      </c>
      <c r="V311" s="4">
        <v>161617</v>
      </c>
      <c r="W311" s="9">
        <v>981025</v>
      </c>
      <c r="X311" s="4"/>
      <c r="Y311" s="4"/>
      <c r="Z311" s="4"/>
      <c r="AA311" s="4"/>
      <c r="AB311" s="4"/>
      <c r="AC311" s="38">
        <v>3.7499999999999999E-2</v>
      </c>
      <c r="AD311" s="68">
        <f t="shared" si="63"/>
        <v>38106.262499999997</v>
      </c>
      <c r="AE311" s="51">
        <v>0.09</v>
      </c>
      <c r="AF311" s="68">
        <f t="shared" si="64"/>
        <v>34959.873853211007</v>
      </c>
      <c r="AG311" s="32"/>
      <c r="AH311" s="32"/>
      <c r="AI311" s="36">
        <v>2.5000000000000001E-2</v>
      </c>
      <c r="AJ311" s="68">
        <f t="shared" si="65"/>
        <v>25404.175000000003</v>
      </c>
      <c r="AK311" s="10">
        <v>0.05</v>
      </c>
      <c r="AL311" s="49">
        <f t="shared" si="66"/>
        <v>1270.2087500000002</v>
      </c>
      <c r="AM311" s="49"/>
      <c r="AN311" s="49"/>
      <c r="AO311" s="49">
        <f t="shared" si="67"/>
        <v>24133.966250000001</v>
      </c>
      <c r="AP311" s="49"/>
      <c r="AQ311" s="49">
        <f t="shared" si="68"/>
        <v>24133.966250000001</v>
      </c>
      <c r="AR311" s="80">
        <f t="shared" si="62"/>
        <v>9555.6988532110045</v>
      </c>
      <c r="AS311" s="32"/>
      <c r="AT311" s="32"/>
      <c r="AU311" s="32"/>
      <c r="AV311" s="32"/>
    </row>
    <row r="312" spans="1:48" hidden="1">
      <c r="A312" s="4">
        <v>310</v>
      </c>
      <c r="B312" s="5">
        <v>44896</v>
      </c>
      <c r="C312" s="6">
        <v>44909</v>
      </c>
      <c r="D312" s="4" t="s">
        <v>596</v>
      </c>
      <c r="E312" s="4" t="s">
        <v>597</v>
      </c>
      <c r="F312" s="4" t="s">
        <v>598</v>
      </c>
      <c r="G312" s="4" t="s">
        <v>512</v>
      </c>
      <c r="H312" s="4" t="s">
        <v>492</v>
      </c>
      <c r="I312" s="4" t="s">
        <v>518</v>
      </c>
      <c r="J312" s="4" t="s">
        <v>57</v>
      </c>
      <c r="K312" s="4" t="s">
        <v>517</v>
      </c>
      <c r="L312" s="30" t="s">
        <v>49</v>
      </c>
      <c r="M312" s="7">
        <v>550000</v>
      </c>
      <c r="N312" s="4">
        <v>16156</v>
      </c>
      <c r="O312" s="4">
        <v>48</v>
      </c>
      <c r="P312" s="8">
        <v>0.18</v>
      </c>
      <c r="Q312" s="4">
        <v>7811</v>
      </c>
      <c r="R312" s="4">
        <v>3500</v>
      </c>
      <c r="S312" s="4">
        <v>0</v>
      </c>
      <c r="T312" s="4">
        <v>1475</v>
      </c>
      <c r="U312" s="4">
        <v>118</v>
      </c>
      <c r="V312" s="4">
        <v>4096</v>
      </c>
      <c r="W312" s="9">
        <v>533000</v>
      </c>
      <c r="X312" s="4"/>
      <c r="Y312" s="4"/>
      <c r="Z312" s="4"/>
      <c r="AA312" s="4"/>
      <c r="AB312" s="4"/>
      <c r="AC312" s="8">
        <v>3.5000000000000003E-2</v>
      </c>
      <c r="AD312" s="49">
        <f t="shared" si="63"/>
        <v>19250.000000000004</v>
      </c>
      <c r="AE312" s="10">
        <v>0.18</v>
      </c>
      <c r="AF312" s="49">
        <f t="shared" si="64"/>
        <v>16313.559322033901</v>
      </c>
      <c r="AG312" s="4"/>
      <c r="AH312" s="4"/>
      <c r="AI312" s="10">
        <v>0.02</v>
      </c>
      <c r="AJ312" s="70">
        <f t="shared" si="65"/>
        <v>11000</v>
      </c>
      <c r="AK312" s="10">
        <v>0.05</v>
      </c>
      <c r="AL312" s="49">
        <f t="shared" si="66"/>
        <v>550</v>
      </c>
      <c r="AM312" s="49"/>
      <c r="AN312" s="49"/>
      <c r="AO312" s="49">
        <f t="shared" si="67"/>
        <v>10450</v>
      </c>
      <c r="AP312" s="49"/>
      <c r="AQ312" s="49">
        <f t="shared" si="68"/>
        <v>10450</v>
      </c>
      <c r="AR312" s="80">
        <f t="shared" si="62"/>
        <v>5313.5593220339015</v>
      </c>
      <c r="AS312" s="4"/>
      <c r="AT312" s="4"/>
      <c r="AU312" s="4"/>
      <c r="AV312" s="4"/>
    </row>
    <row r="313" spans="1:48" hidden="1">
      <c r="A313" s="4">
        <v>311</v>
      </c>
      <c r="B313" s="5">
        <v>44896</v>
      </c>
      <c r="C313" s="6">
        <v>44909</v>
      </c>
      <c r="D313" s="4" t="s">
        <v>538</v>
      </c>
      <c r="E313" s="4" t="s">
        <v>539</v>
      </c>
      <c r="F313" s="4" t="s">
        <v>599</v>
      </c>
      <c r="G313" s="4" t="s">
        <v>512</v>
      </c>
      <c r="H313" s="4" t="s">
        <v>492</v>
      </c>
      <c r="I313" s="4" t="s">
        <v>514</v>
      </c>
      <c r="J313" s="4" t="s">
        <v>57</v>
      </c>
      <c r="K313" s="4" t="s">
        <v>58</v>
      </c>
      <c r="L313" s="30" t="s">
        <v>49</v>
      </c>
      <c r="M313" s="7">
        <v>185000</v>
      </c>
      <c r="N313" s="4">
        <v>6689</v>
      </c>
      <c r="O313" s="4">
        <v>36</v>
      </c>
      <c r="P313" s="8">
        <v>0.18010000000000001</v>
      </c>
      <c r="Q313" s="4">
        <v>3274</v>
      </c>
      <c r="R313" s="4">
        <v>1600</v>
      </c>
      <c r="S313" s="4">
        <v>708</v>
      </c>
      <c r="T313" s="4">
        <v>1475</v>
      </c>
      <c r="U313" s="4">
        <v>118</v>
      </c>
      <c r="V313" s="4">
        <v>2242</v>
      </c>
      <c r="W313" s="9">
        <v>177574</v>
      </c>
      <c r="X313" s="4"/>
      <c r="Y313" s="4"/>
      <c r="Z313" s="4"/>
      <c r="AA313" s="4"/>
      <c r="AB313" s="4"/>
      <c r="AC313" s="8">
        <v>4.2500000000000003E-2</v>
      </c>
      <c r="AD313" s="49">
        <f t="shared" si="63"/>
        <v>7862.5000000000009</v>
      </c>
      <c r="AE313" s="10">
        <v>0.18</v>
      </c>
      <c r="AF313" s="49">
        <f t="shared" si="64"/>
        <v>6663.1355932203405</v>
      </c>
      <c r="AG313" s="4"/>
      <c r="AH313" s="4"/>
      <c r="AI313" s="8">
        <v>0.02</v>
      </c>
      <c r="AJ313" s="70">
        <f t="shared" si="65"/>
        <v>3700</v>
      </c>
      <c r="AK313" s="10">
        <v>0.05</v>
      </c>
      <c r="AL313" s="49">
        <f t="shared" si="66"/>
        <v>185</v>
      </c>
      <c r="AM313" s="49"/>
      <c r="AN313" s="49"/>
      <c r="AO313" s="49">
        <f t="shared" si="67"/>
        <v>3515</v>
      </c>
      <c r="AP313" s="49"/>
      <c r="AQ313" s="49">
        <f t="shared" si="68"/>
        <v>3515</v>
      </c>
      <c r="AR313" s="80">
        <f t="shared" si="62"/>
        <v>2963.1355932203405</v>
      </c>
      <c r="AS313" s="4"/>
      <c r="AT313" s="4"/>
      <c r="AU313" s="4"/>
      <c r="AV313" s="4"/>
    </row>
    <row r="314" spans="1:48" hidden="1">
      <c r="A314" s="12">
        <v>312</v>
      </c>
      <c r="B314" s="5">
        <v>44896</v>
      </c>
      <c r="C314" s="6">
        <v>44910</v>
      </c>
      <c r="D314" s="4" t="s">
        <v>530</v>
      </c>
      <c r="E314" s="4" t="s">
        <v>531</v>
      </c>
      <c r="F314" s="4" t="s">
        <v>600</v>
      </c>
      <c r="G314" s="4" t="s">
        <v>512</v>
      </c>
      <c r="H314" s="4" t="s">
        <v>492</v>
      </c>
      <c r="I314" s="4" t="s">
        <v>566</v>
      </c>
      <c r="J314" s="4" t="s">
        <v>57</v>
      </c>
      <c r="K314" s="4" t="s">
        <v>517</v>
      </c>
      <c r="L314" s="30" t="s">
        <v>49</v>
      </c>
      <c r="M314" s="7">
        <v>550000</v>
      </c>
      <c r="N314" s="4">
        <v>16448</v>
      </c>
      <c r="O314" s="4">
        <v>48</v>
      </c>
      <c r="P314" s="8">
        <v>0.19009999999999999</v>
      </c>
      <c r="Q314" s="4">
        <v>7261</v>
      </c>
      <c r="R314" s="4">
        <v>3500</v>
      </c>
      <c r="S314" s="4">
        <v>708</v>
      </c>
      <c r="T314" s="4">
        <v>1475</v>
      </c>
      <c r="U314" s="4">
        <v>118</v>
      </c>
      <c r="V314" s="4">
        <v>7938</v>
      </c>
      <c r="W314" s="9">
        <v>529000</v>
      </c>
      <c r="X314" s="4"/>
      <c r="Y314" s="4"/>
      <c r="Z314" s="4"/>
      <c r="AA314" s="4"/>
      <c r="AB314" s="4"/>
      <c r="AC314" s="8">
        <v>3.5000000000000003E-2</v>
      </c>
      <c r="AD314" s="49">
        <f t="shared" si="63"/>
        <v>19250.000000000004</v>
      </c>
      <c r="AE314" s="10">
        <v>0.18</v>
      </c>
      <c r="AF314" s="49">
        <f t="shared" si="64"/>
        <v>16313.559322033901</v>
      </c>
      <c r="AG314" s="4"/>
      <c r="AH314" s="4"/>
      <c r="AI314" s="8">
        <v>0.02</v>
      </c>
      <c r="AJ314" s="70">
        <f t="shared" si="65"/>
        <v>11000</v>
      </c>
      <c r="AK314" s="10">
        <v>0.05</v>
      </c>
      <c r="AL314" s="49">
        <f t="shared" si="66"/>
        <v>550</v>
      </c>
      <c r="AM314" s="49"/>
      <c r="AN314" s="49"/>
      <c r="AO314" s="49">
        <f t="shared" si="67"/>
        <v>10450</v>
      </c>
      <c r="AP314" s="49"/>
      <c r="AQ314" s="49">
        <f t="shared" si="68"/>
        <v>10450</v>
      </c>
      <c r="AR314" s="80">
        <f t="shared" si="62"/>
        <v>5313.5593220339015</v>
      </c>
      <c r="AS314" s="4"/>
      <c r="AT314" s="4"/>
      <c r="AU314" s="4"/>
      <c r="AV314" s="4"/>
    </row>
    <row r="315" spans="1:48" hidden="1">
      <c r="A315" s="4">
        <v>313</v>
      </c>
      <c r="B315" s="5">
        <v>44896</v>
      </c>
      <c r="C315" s="6">
        <v>44910</v>
      </c>
      <c r="D315" s="4" t="s">
        <v>557</v>
      </c>
      <c r="E315" s="4" t="s">
        <v>558</v>
      </c>
      <c r="F315" s="4" t="s">
        <v>601</v>
      </c>
      <c r="G315" s="4" t="s">
        <v>494</v>
      </c>
      <c r="H315" s="4" t="s">
        <v>492</v>
      </c>
      <c r="I315" s="4" t="s">
        <v>495</v>
      </c>
      <c r="J315" s="4" t="s">
        <v>91</v>
      </c>
      <c r="K315" s="4" t="s">
        <v>48</v>
      </c>
      <c r="L315" s="30" t="s">
        <v>49</v>
      </c>
      <c r="M315" s="7">
        <v>1085739</v>
      </c>
      <c r="N315" s="4">
        <v>25123</v>
      </c>
      <c r="O315" s="4">
        <v>60</v>
      </c>
      <c r="P315" s="8">
        <v>0.13750000000000001</v>
      </c>
      <c r="Q315" s="4">
        <v>10858</v>
      </c>
      <c r="R315" s="4">
        <v>3285</v>
      </c>
      <c r="S315" s="4">
        <v>200</v>
      </c>
      <c r="T315" s="4">
        <v>500</v>
      </c>
      <c r="U315" s="4">
        <v>3500</v>
      </c>
      <c r="V315" s="4">
        <v>7623</v>
      </c>
      <c r="W315" s="9">
        <v>1059157</v>
      </c>
      <c r="X315" s="4"/>
      <c r="Y315" s="4"/>
      <c r="Z315" s="4"/>
      <c r="AA315" s="4"/>
      <c r="AB315" s="4"/>
      <c r="AC315" s="8">
        <v>0.03</v>
      </c>
      <c r="AD315" s="49">
        <f t="shared" si="63"/>
        <v>32572.17</v>
      </c>
      <c r="AE315" s="10">
        <v>0.18</v>
      </c>
      <c r="AF315" s="49">
        <f t="shared" si="64"/>
        <v>27603.533898305086</v>
      </c>
      <c r="AG315" s="4"/>
      <c r="AH315" s="4"/>
      <c r="AI315" s="8">
        <v>2.1499999999999998E-2</v>
      </c>
      <c r="AJ315" s="70">
        <f t="shared" si="65"/>
        <v>23343.388499999997</v>
      </c>
      <c r="AK315" s="10">
        <v>0.05</v>
      </c>
      <c r="AL315" s="49">
        <f t="shared" si="66"/>
        <v>1167.1694249999998</v>
      </c>
      <c r="AM315" s="49"/>
      <c r="AN315" s="49"/>
      <c r="AO315" s="49">
        <f t="shared" si="67"/>
        <v>22176.219074999997</v>
      </c>
      <c r="AP315" s="49"/>
      <c r="AQ315" s="49">
        <f t="shared" si="68"/>
        <v>22176.219074999997</v>
      </c>
      <c r="AR315" s="80">
        <f t="shared" si="62"/>
        <v>4260.1453983050887</v>
      </c>
      <c r="AS315" s="4"/>
      <c r="AT315" s="4"/>
      <c r="AU315" s="4"/>
      <c r="AV315" s="4"/>
    </row>
    <row r="316" spans="1:48" hidden="1">
      <c r="A316" s="4">
        <v>314</v>
      </c>
      <c r="B316" s="5">
        <v>44896</v>
      </c>
      <c r="C316" s="6">
        <v>44910</v>
      </c>
      <c r="D316" s="4" t="s">
        <v>502</v>
      </c>
      <c r="E316" s="4" t="s">
        <v>503</v>
      </c>
      <c r="F316" s="4" t="s">
        <v>602</v>
      </c>
      <c r="G316" s="4" t="s">
        <v>515</v>
      </c>
      <c r="H316" s="4" t="s">
        <v>492</v>
      </c>
      <c r="I316" s="4" t="s">
        <v>516</v>
      </c>
      <c r="J316" s="4" t="s">
        <v>57</v>
      </c>
      <c r="K316" s="4" t="s">
        <v>620</v>
      </c>
      <c r="L316" s="30" t="s">
        <v>49</v>
      </c>
      <c r="M316" s="7">
        <v>550000</v>
      </c>
      <c r="N316" s="4">
        <v>20440</v>
      </c>
      <c r="O316" s="4">
        <v>36</v>
      </c>
      <c r="P316" s="8">
        <v>0.2</v>
      </c>
      <c r="Q316" s="4">
        <v>8531</v>
      </c>
      <c r="R316" s="4">
        <v>2500</v>
      </c>
      <c r="S316" s="4">
        <v>0</v>
      </c>
      <c r="T316" s="4">
        <v>1475</v>
      </c>
      <c r="U316" s="4">
        <v>118</v>
      </c>
      <c r="V316" s="4">
        <v>3376</v>
      </c>
      <c r="W316" s="9">
        <v>534000</v>
      </c>
      <c r="X316" s="4"/>
      <c r="Y316" s="4"/>
      <c r="Z316" s="4"/>
      <c r="AA316" s="4"/>
      <c r="AB316" s="4"/>
      <c r="AC316" s="8">
        <v>3.5000000000000003E-2</v>
      </c>
      <c r="AD316" s="49">
        <f t="shared" si="63"/>
        <v>19250.000000000004</v>
      </c>
      <c r="AE316" s="10">
        <v>0.18</v>
      </c>
      <c r="AF316" s="49">
        <f t="shared" si="64"/>
        <v>16313.559322033901</v>
      </c>
      <c r="AG316" s="4"/>
      <c r="AH316" s="4"/>
      <c r="AI316" s="8">
        <v>0.02</v>
      </c>
      <c r="AJ316" s="70">
        <f t="shared" si="65"/>
        <v>11000</v>
      </c>
      <c r="AK316" s="10">
        <v>0.05</v>
      </c>
      <c r="AL316" s="49">
        <f t="shared" si="66"/>
        <v>550</v>
      </c>
      <c r="AM316" s="49"/>
      <c r="AN316" s="49"/>
      <c r="AO316" s="49">
        <f t="shared" si="67"/>
        <v>10450</v>
      </c>
      <c r="AP316" s="49"/>
      <c r="AQ316" s="49">
        <f t="shared" si="68"/>
        <v>10450</v>
      </c>
      <c r="AR316" s="80">
        <f t="shared" si="62"/>
        <v>5313.5593220339015</v>
      </c>
      <c r="AS316" s="4"/>
      <c r="AT316" s="4"/>
      <c r="AU316" s="4"/>
      <c r="AV316" s="4"/>
    </row>
    <row r="317" spans="1:48" hidden="1">
      <c r="A317" s="12">
        <v>315</v>
      </c>
      <c r="B317" s="5">
        <v>44896</v>
      </c>
      <c r="C317" s="6">
        <v>44910</v>
      </c>
      <c r="D317" s="4" t="s">
        <v>502</v>
      </c>
      <c r="E317" s="4" t="s">
        <v>503</v>
      </c>
      <c r="F317" s="4" t="s">
        <v>603</v>
      </c>
      <c r="G317" s="4" t="s">
        <v>515</v>
      </c>
      <c r="H317" s="4" t="s">
        <v>492</v>
      </c>
      <c r="I317" s="4" t="s">
        <v>516</v>
      </c>
      <c r="J317" s="4" t="s">
        <v>57</v>
      </c>
      <c r="K317" s="4" t="s">
        <v>567</v>
      </c>
      <c r="L317" s="30" t="s">
        <v>49</v>
      </c>
      <c r="M317" s="7">
        <v>1000000</v>
      </c>
      <c r="N317" s="4">
        <v>22244</v>
      </c>
      <c r="O317" s="4">
        <v>60</v>
      </c>
      <c r="P317" s="8">
        <v>0.12</v>
      </c>
      <c r="Q317" s="4">
        <v>11804</v>
      </c>
      <c r="R317" s="4">
        <v>3600</v>
      </c>
      <c r="S317" s="4">
        <v>0</v>
      </c>
      <c r="T317" s="4">
        <v>1475</v>
      </c>
      <c r="U317" s="4">
        <v>118</v>
      </c>
      <c r="V317" s="4">
        <v>12193</v>
      </c>
      <c r="W317" s="9">
        <v>968510</v>
      </c>
      <c r="X317" s="4"/>
      <c r="Y317" s="4"/>
      <c r="Z317" s="4"/>
      <c r="AA317" s="4"/>
      <c r="AB317" s="4"/>
      <c r="AC317" s="10">
        <v>0.02</v>
      </c>
      <c r="AD317" s="49">
        <f t="shared" si="63"/>
        <v>20000</v>
      </c>
      <c r="AE317" s="10">
        <v>0.18</v>
      </c>
      <c r="AF317" s="49">
        <f t="shared" si="64"/>
        <v>16949.152542372882</v>
      </c>
      <c r="AG317" s="4"/>
      <c r="AH317" s="4"/>
      <c r="AI317" s="8">
        <v>0.01</v>
      </c>
      <c r="AJ317" s="70">
        <f t="shared" si="65"/>
        <v>10000</v>
      </c>
      <c r="AK317" s="10">
        <v>0.05</v>
      </c>
      <c r="AL317" s="49">
        <f t="shared" si="66"/>
        <v>500</v>
      </c>
      <c r="AM317" s="49"/>
      <c r="AN317" s="49"/>
      <c r="AO317" s="49">
        <f t="shared" si="67"/>
        <v>9500</v>
      </c>
      <c r="AP317" s="49"/>
      <c r="AQ317" s="49">
        <f t="shared" si="68"/>
        <v>9500</v>
      </c>
      <c r="AR317" s="80">
        <f t="shared" si="62"/>
        <v>6949.1525423728817</v>
      </c>
      <c r="AS317" s="4"/>
      <c r="AT317" s="4"/>
      <c r="AU317" s="4"/>
      <c r="AV317" s="4"/>
    </row>
    <row r="318" spans="1:48" hidden="1">
      <c r="A318" s="4">
        <v>316</v>
      </c>
      <c r="B318" s="5">
        <v>44896</v>
      </c>
      <c r="C318" s="6">
        <v>44910</v>
      </c>
      <c r="D318" s="4" t="s">
        <v>485</v>
      </c>
      <c r="E318" s="4" t="s">
        <v>486</v>
      </c>
      <c r="F318" s="4" t="s">
        <v>604</v>
      </c>
      <c r="G318" s="4" t="s">
        <v>491</v>
      </c>
      <c r="H318" s="4" t="s">
        <v>492</v>
      </c>
      <c r="I318" s="4" t="s">
        <v>493</v>
      </c>
      <c r="J318" s="4" t="s">
        <v>57</v>
      </c>
      <c r="K318" s="4" t="s">
        <v>58</v>
      </c>
      <c r="L318" s="30" t="s">
        <v>49</v>
      </c>
      <c r="M318" s="7">
        <v>200000</v>
      </c>
      <c r="N318" s="4">
        <v>7231</v>
      </c>
      <c r="O318" s="4">
        <v>36</v>
      </c>
      <c r="P318" s="8">
        <v>0.18010000000000001</v>
      </c>
      <c r="Q318" s="4">
        <v>3540</v>
      </c>
      <c r="R318" s="4">
        <v>1600</v>
      </c>
      <c r="S318" s="4">
        <v>708</v>
      </c>
      <c r="T318" s="4">
        <v>1475</v>
      </c>
      <c r="U318" s="4">
        <v>118</v>
      </c>
      <c r="V318" s="4">
        <v>1562</v>
      </c>
      <c r="W318" s="9">
        <v>190997</v>
      </c>
      <c r="X318" s="4"/>
      <c r="Y318" s="4"/>
      <c r="Z318" s="4"/>
      <c r="AA318" s="4"/>
      <c r="AB318" s="4"/>
      <c r="AC318" s="8">
        <v>4.2500000000000003E-2</v>
      </c>
      <c r="AD318" s="49">
        <f t="shared" si="63"/>
        <v>8500</v>
      </c>
      <c r="AE318" s="10">
        <v>0.18</v>
      </c>
      <c r="AF318" s="49">
        <f t="shared" si="64"/>
        <v>7203.3898305084749</v>
      </c>
      <c r="AG318" s="4"/>
      <c r="AH318" s="4"/>
      <c r="AI318" s="8">
        <v>0.02</v>
      </c>
      <c r="AJ318" s="70">
        <f t="shared" si="65"/>
        <v>4000</v>
      </c>
      <c r="AK318" s="10">
        <v>0.05</v>
      </c>
      <c r="AL318" s="49">
        <f t="shared" si="66"/>
        <v>200</v>
      </c>
      <c r="AM318" s="49"/>
      <c r="AN318" s="49"/>
      <c r="AO318" s="49">
        <f t="shared" si="67"/>
        <v>3800</v>
      </c>
      <c r="AP318" s="49"/>
      <c r="AQ318" s="49">
        <f t="shared" si="68"/>
        <v>3800</v>
      </c>
      <c r="AR318" s="80">
        <f t="shared" si="62"/>
        <v>3203.3898305084749</v>
      </c>
      <c r="AS318" s="4"/>
      <c r="AT318" s="4"/>
      <c r="AU318" s="4"/>
      <c r="AV318" s="4"/>
    </row>
    <row r="319" spans="1:48" s="59" customFormat="1" hidden="1">
      <c r="A319" s="12">
        <v>317</v>
      </c>
      <c r="B319" s="53">
        <v>44896</v>
      </c>
      <c r="C319" s="54">
        <v>44910</v>
      </c>
      <c r="D319" s="12" t="s">
        <v>605</v>
      </c>
      <c r="E319" s="12" t="s">
        <v>606</v>
      </c>
      <c r="F319" s="12" t="s">
        <v>607</v>
      </c>
      <c r="G319" s="32" t="s">
        <v>512</v>
      </c>
      <c r="H319" s="12" t="s">
        <v>492</v>
      </c>
      <c r="I319" s="12" t="s">
        <v>513</v>
      </c>
      <c r="J319" s="12" t="s">
        <v>63</v>
      </c>
      <c r="K319" s="12" t="s">
        <v>58</v>
      </c>
      <c r="L319" s="32" t="s">
        <v>49</v>
      </c>
      <c r="M319" s="55">
        <v>300000</v>
      </c>
      <c r="N319" s="32">
        <v>8820</v>
      </c>
      <c r="O319" s="12">
        <v>48</v>
      </c>
      <c r="P319" s="58">
        <v>0.18049999999999999</v>
      </c>
      <c r="Q319" s="12">
        <v>5350</v>
      </c>
      <c r="R319" s="12">
        <v>650</v>
      </c>
      <c r="S319" s="12">
        <v>0</v>
      </c>
      <c r="T319" s="32">
        <v>0</v>
      </c>
      <c r="U319" s="32">
        <v>1549</v>
      </c>
      <c r="V319" s="32">
        <v>6531</v>
      </c>
      <c r="W319" s="35">
        <v>273709</v>
      </c>
      <c r="X319" s="4"/>
      <c r="Y319" s="4"/>
      <c r="Z319" s="4"/>
      <c r="AA319" s="4"/>
      <c r="AB319" s="4"/>
      <c r="AC319" s="60">
        <v>0.03</v>
      </c>
      <c r="AD319" s="70">
        <f t="shared" si="63"/>
        <v>9000</v>
      </c>
      <c r="AE319" s="60">
        <v>0.18</v>
      </c>
      <c r="AF319" s="70">
        <f t="shared" si="64"/>
        <v>7627.1186440677966</v>
      </c>
      <c r="AG319" s="12"/>
      <c r="AH319" s="12"/>
      <c r="AI319" s="58">
        <v>0.02</v>
      </c>
      <c r="AJ319" s="49">
        <f t="shared" ref="AJ319:AJ320" si="70">W319*AI319</f>
        <v>5474.18</v>
      </c>
      <c r="AK319" s="10">
        <v>0.05</v>
      </c>
      <c r="AL319" s="49">
        <f t="shared" si="66"/>
        <v>273.709</v>
      </c>
      <c r="AM319" s="49"/>
      <c r="AN319" s="49"/>
      <c r="AO319" s="49">
        <f t="shared" si="67"/>
        <v>5200.4710000000005</v>
      </c>
      <c r="AP319" s="49"/>
      <c r="AQ319" s="49">
        <f t="shared" si="68"/>
        <v>5200.4710000000005</v>
      </c>
      <c r="AR319" s="80">
        <f t="shared" si="62"/>
        <v>2152.9386440677963</v>
      </c>
      <c r="AS319" s="12"/>
      <c r="AT319" s="12"/>
      <c r="AU319" s="12"/>
      <c r="AV319" s="12"/>
    </row>
    <row r="320" spans="1:48" hidden="1">
      <c r="A320" s="12">
        <v>318</v>
      </c>
      <c r="B320" s="5">
        <v>44896</v>
      </c>
      <c r="C320" s="6">
        <v>44910</v>
      </c>
      <c r="D320" s="4" t="s">
        <v>507</v>
      </c>
      <c r="E320" s="4" t="s">
        <v>508</v>
      </c>
      <c r="F320" s="4" t="s">
        <v>608</v>
      </c>
      <c r="G320" s="4" t="s">
        <v>512</v>
      </c>
      <c r="H320" s="4" t="s">
        <v>492</v>
      </c>
      <c r="I320" s="4" t="s">
        <v>518</v>
      </c>
      <c r="J320" s="4" t="s">
        <v>125</v>
      </c>
      <c r="K320" s="4" t="s">
        <v>107</v>
      </c>
      <c r="L320" s="30" t="s">
        <v>49</v>
      </c>
      <c r="M320" s="7">
        <v>300000</v>
      </c>
      <c r="N320" s="4">
        <v>10217</v>
      </c>
      <c r="O320" s="4">
        <v>36</v>
      </c>
      <c r="P320" s="8">
        <v>0.13750000000000001</v>
      </c>
      <c r="Q320" s="4">
        <v>3560</v>
      </c>
      <c r="R320" s="4">
        <v>1796</v>
      </c>
      <c r="S320" s="4">
        <v>590</v>
      </c>
      <c r="T320" s="4">
        <v>767</v>
      </c>
      <c r="U320" s="4">
        <v>590</v>
      </c>
      <c r="V320" s="4">
        <v>2336</v>
      </c>
      <c r="W320" s="9">
        <v>289797</v>
      </c>
      <c r="X320" s="4"/>
      <c r="Y320" s="4"/>
      <c r="Z320" s="4"/>
      <c r="AA320" s="4"/>
      <c r="AB320" s="4"/>
      <c r="AC320" s="8">
        <v>4.2500000000000003E-2</v>
      </c>
      <c r="AD320" s="49">
        <f t="shared" si="63"/>
        <v>12750.000000000002</v>
      </c>
      <c r="AE320" s="10">
        <v>0.09</v>
      </c>
      <c r="AF320" s="49">
        <f t="shared" si="64"/>
        <v>11697.247706422018</v>
      </c>
      <c r="AG320" s="4"/>
      <c r="AH320" s="4"/>
      <c r="AI320" s="8">
        <v>3.7499999999999999E-2</v>
      </c>
      <c r="AJ320" s="49">
        <f t="shared" si="70"/>
        <v>10867.387499999999</v>
      </c>
      <c r="AK320" s="10">
        <v>0.05</v>
      </c>
      <c r="AL320" s="49">
        <f t="shared" si="66"/>
        <v>543.36937499999999</v>
      </c>
      <c r="AM320" s="49"/>
      <c r="AN320" s="49"/>
      <c r="AO320" s="49">
        <f t="shared" si="67"/>
        <v>10324.018124999999</v>
      </c>
      <c r="AP320" s="49"/>
      <c r="AQ320" s="49">
        <f t="shared" si="68"/>
        <v>10324.018124999999</v>
      </c>
      <c r="AR320" s="80">
        <f t="shared" si="62"/>
        <v>829.86020642201947</v>
      </c>
      <c r="AS320" s="4"/>
      <c r="AT320" s="4"/>
      <c r="AU320" s="4"/>
      <c r="AV320" s="4"/>
    </row>
    <row r="321" spans="1:48" hidden="1">
      <c r="A321" s="4">
        <v>319</v>
      </c>
      <c r="B321" s="5">
        <v>44896</v>
      </c>
      <c r="C321" s="6">
        <v>44910</v>
      </c>
      <c r="D321" s="4" t="s">
        <v>507</v>
      </c>
      <c r="E321" s="4" t="s">
        <v>508</v>
      </c>
      <c r="F321" s="4" t="s">
        <v>609</v>
      </c>
      <c r="G321" s="4" t="s">
        <v>512</v>
      </c>
      <c r="H321" s="4" t="s">
        <v>492</v>
      </c>
      <c r="I321" s="4" t="s">
        <v>518</v>
      </c>
      <c r="J321" s="4" t="s">
        <v>57</v>
      </c>
      <c r="K321" s="4" t="s">
        <v>58</v>
      </c>
      <c r="L321" s="30" t="s">
        <v>49</v>
      </c>
      <c r="M321" s="7">
        <v>300000</v>
      </c>
      <c r="N321" s="4">
        <v>8812</v>
      </c>
      <c r="O321" s="4">
        <v>48</v>
      </c>
      <c r="P321" s="8">
        <v>0.18</v>
      </c>
      <c r="Q321" s="4">
        <v>5310</v>
      </c>
      <c r="R321" s="4">
        <v>1850</v>
      </c>
      <c r="S321" s="4">
        <v>0</v>
      </c>
      <c r="T321" s="4">
        <v>1475</v>
      </c>
      <c r="U321" s="4">
        <v>118</v>
      </c>
      <c r="V321" s="4">
        <v>2943</v>
      </c>
      <c r="W321" s="9">
        <v>288304</v>
      </c>
      <c r="X321" s="4"/>
      <c r="Y321" s="4"/>
      <c r="Z321" s="4"/>
      <c r="AA321" s="4"/>
      <c r="AB321" s="4"/>
      <c r="AC321" s="8">
        <v>4.2500000000000003E-2</v>
      </c>
      <c r="AD321" s="49">
        <f t="shared" si="63"/>
        <v>12750.000000000002</v>
      </c>
      <c r="AE321" s="10">
        <v>0.18</v>
      </c>
      <c r="AF321" s="49">
        <f t="shared" si="64"/>
        <v>10805.084745762713</v>
      </c>
      <c r="AG321" s="4"/>
      <c r="AH321" s="4"/>
      <c r="AI321" s="8">
        <v>2.5000000000000001E-2</v>
      </c>
      <c r="AJ321" s="70">
        <f t="shared" si="65"/>
        <v>7500</v>
      </c>
      <c r="AK321" s="10">
        <v>0.05</v>
      </c>
      <c r="AL321" s="49">
        <f t="shared" si="66"/>
        <v>375</v>
      </c>
      <c r="AM321" s="49"/>
      <c r="AN321" s="49"/>
      <c r="AO321" s="49">
        <f t="shared" si="67"/>
        <v>7125</v>
      </c>
      <c r="AP321" s="49"/>
      <c r="AQ321" s="49">
        <f t="shared" si="68"/>
        <v>7125</v>
      </c>
      <c r="AR321" s="80">
        <f t="shared" si="62"/>
        <v>3305.0847457627133</v>
      </c>
      <c r="AS321" s="4"/>
      <c r="AT321" s="4"/>
      <c r="AU321" s="4"/>
      <c r="AV321" s="4"/>
    </row>
    <row r="322" spans="1:48" hidden="1">
      <c r="A322" s="4">
        <v>320</v>
      </c>
      <c r="B322" s="5">
        <v>44896</v>
      </c>
      <c r="C322" s="6">
        <v>44911</v>
      </c>
      <c r="D322" s="4" t="s">
        <v>502</v>
      </c>
      <c r="E322" s="4" t="s">
        <v>503</v>
      </c>
      <c r="F322" s="4" t="s">
        <v>610</v>
      </c>
      <c r="G322" s="4" t="s">
        <v>515</v>
      </c>
      <c r="H322" s="4" t="s">
        <v>492</v>
      </c>
      <c r="I322" s="4" t="s">
        <v>516</v>
      </c>
      <c r="J322" s="4" t="s">
        <v>57</v>
      </c>
      <c r="K322" s="4" t="s">
        <v>107</v>
      </c>
      <c r="L322" s="30" t="s">
        <v>49</v>
      </c>
      <c r="M322" s="7">
        <v>350000</v>
      </c>
      <c r="N322" s="4">
        <v>17305</v>
      </c>
      <c r="O322" s="4">
        <v>24</v>
      </c>
      <c r="P322" s="8">
        <v>0.17</v>
      </c>
      <c r="Q322" s="4">
        <v>5164</v>
      </c>
      <c r="R322" s="4">
        <v>2000</v>
      </c>
      <c r="S322" s="4">
        <v>708</v>
      </c>
      <c r="T322" s="4">
        <v>1475</v>
      </c>
      <c r="U322" s="4">
        <v>118</v>
      </c>
      <c r="V322" s="4">
        <v>6675</v>
      </c>
      <c r="W322" s="9">
        <v>333860</v>
      </c>
      <c r="X322" s="4"/>
      <c r="Y322" s="4"/>
      <c r="Z322" s="4"/>
      <c r="AA322" s="4"/>
      <c r="AB322" s="4"/>
      <c r="AC322" s="8">
        <v>4.2500000000000003E-2</v>
      </c>
      <c r="AD322" s="49">
        <f t="shared" si="63"/>
        <v>14875.000000000002</v>
      </c>
      <c r="AE322" s="10">
        <v>0.18</v>
      </c>
      <c r="AF322" s="49">
        <f t="shared" si="64"/>
        <v>12605.932203389833</v>
      </c>
      <c r="AG322" s="4"/>
      <c r="AH322" s="4"/>
      <c r="AI322" s="8">
        <v>2.5000000000000001E-2</v>
      </c>
      <c r="AJ322" s="70">
        <f t="shared" si="65"/>
        <v>8750</v>
      </c>
      <c r="AK322" s="10">
        <v>0.05</v>
      </c>
      <c r="AL322" s="49">
        <f t="shared" si="66"/>
        <v>437.5</v>
      </c>
      <c r="AM322" s="49"/>
      <c r="AN322" s="49"/>
      <c r="AO322" s="49">
        <f t="shared" si="67"/>
        <v>8312.5</v>
      </c>
      <c r="AP322" s="49"/>
      <c r="AQ322" s="49">
        <f t="shared" si="68"/>
        <v>8312.5</v>
      </c>
      <c r="AR322" s="80">
        <f t="shared" si="62"/>
        <v>3855.9322033898334</v>
      </c>
      <c r="AS322" s="4"/>
      <c r="AT322" s="4"/>
      <c r="AU322" s="4"/>
      <c r="AV322" s="4"/>
    </row>
    <row r="323" spans="1:48" hidden="1">
      <c r="A323" s="12">
        <v>321</v>
      </c>
      <c r="B323" s="5">
        <v>44896</v>
      </c>
      <c r="C323" s="6">
        <v>44911</v>
      </c>
      <c r="D323" s="4" t="s">
        <v>485</v>
      </c>
      <c r="E323" s="4" t="s">
        <v>486</v>
      </c>
      <c r="F323" s="4" t="s">
        <v>611</v>
      </c>
      <c r="G323" s="4" t="s">
        <v>491</v>
      </c>
      <c r="H323" s="4" t="s">
        <v>492</v>
      </c>
      <c r="I323" s="4" t="s">
        <v>493</v>
      </c>
      <c r="J323" s="4" t="s">
        <v>63</v>
      </c>
      <c r="K323" s="4" t="s">
        <v>58</v>
      </c>
      <c r="L323" s="30" t="s">
        <v>49</v>
      </c>
      <c r="M323" s="7">
        <v>200000</v>
      </c>
      <c r="N323" s="4">
        <v>7335</v>
      </c>
      <c r="O323" s="4">
        <v>36</v>
      </c>
      <c r="P323" s="8">
        <v>0.19040000000000001</v>
      </c>
      <c r="Q323" s="4">
        <v>3350</v>
      </c>
      <c r="R323" s="4">
        <v>650</v>
      </c>
      <c r="S323" s="4">
        <v>800</v>
      </c>
      <c r="T323" s="4">
        <v>0</v>
      </c>
      <c r="U323" s="4">
        <v>0</v>
      </c>
      <c r="V323" s="4">
        <v>5059</v>
      </c>
      <c r="W323" s="9">
        <v>190141</v>
      </c>
      <c r="X323" s="4"/>
      <c r="Y323" s="4"/>
      <c r="Z323" s="4"/>
      <c r="AA323" s="4"/>
      <c r="AB323" s="4"/>
      <c r="AC323" s="10">
        <v>0.03</v>
      </c>
      <c r="AD323" s="49">
        <f t="shared" si="63"/>
        <v>6000</v>
      </c>
      <c r="AE323" s="10">
        <v>0.18</v>
      </c>
      <c r="AF323" s="49">
        <f t="shared" si="64"/>
        <v>5084.7457627118647</v>
      </c>
      <c r="AG323" s="4"/>
      <c r="AH323" s="4"/>
      <c r="AI323" s="8">
        <v>0.02</v>
      </c>
      <c r="AJ323" s="49">
        <f>W323*AI323</f>
        <v>3802.82</v>
      </c>
      <c r="AK323" s="10">
        <v>0.05</v>
      </c>
      <c r="AL323" s="49">
        <f t="shared" si="66"/>
        <v>190.14100000000002</v>
      </c>
      <c r="AM323" s="49"/>
      <c r="AN323" s="49"/>
      <c r="AO323" s="49">
        <f t="shared" si="67"/>
        <v>3612.6790000000001</v>
      </c>
      <c r="AP323" s="49"/>
      <c r="AQ323" s="49">
        <f t="shared" si="68"/>
        <v>3612.6790000000001</v>
      </c>
      <c r="AR323" s="80">
        <f t="shared" ref="AR323:AR386" si="71">AF323-AJ323</f>
        <v>1281.9257627118645</v>
      </c>
      <c r="AS323" s="4"/>
      <c r="AT323" s="4"/>
      <c r="AU323" s="4"/>
      <c r="AV323" s="4"/>
    </row>
    <row r="324" spans="1:48" hidden="1">
      <c r="A324" s="4">
        <v>322</v>
      </c>
      <c r="B324" s="5">
        <v>44896</v>
      </c>
      <c r="C324" s="6">
        <v>44911</v>
      </c>
      <c r="D324" s="4" t="s">
        <v>485</v>
      </c>
      <c r="E324" s="4" t="s">
        <v>486</v>
      </c>
      <c r="F324" s="4" t="s">
        <v>612</v>
      </c>
      <c r="G324" s="4" t="s">
        <v>491</v>
      </c>
      <c r="H324" s="4" t="s">
        <v>492</v>
      </c>
      <c r="I324" s="4" t="s">
        <v>493</v>
      </c>
      <c r="J324" s="4" t="s">
        <v>57</v>
      </c>
      <c r="K324" s="4" t="s">
        <v>58</v>
      </c>
      <c r="L324" s="30" t="s">
        <v>49</v>
      </c>
      <c r="M324" s="7">
        <v>150000</v>
      </c>
      <c r="N324" s="4">
        <v>5575</v>
      </c>
      <c r="O324" s="4">
        <v>36</v>
      </c>
      <c r="P324" s="8">
        <v>0.2001</v>
      </c>
      <c r="Q324" s="4">
        <v>1770</v>
      </c>
      <c r="R324" s="4">
        <v>1500</v>
      </c>
      <c r="S324" s="4">
        <v>708</v>
      </c>
      <c r="T324" s="4">
        <v>1475</v>
      </c>
      <c r="U324" s="4">
        <v>118</v>
      </c>
      <c r="V324" s="4">
        <v>2007</v>
      </c>
      <c r="W324" s="9">
        <v>142422</v>
      </c>
      <c r="X324" s="4"/>
      <c r="Y324" s="4"/>
      <c r="Z324" s="4"/>
      <c r="AA324" s="4"/>
      <c r="AB324" s="4"/>
      <c r="AC324" s="8">
        <v>4.2500000000000003E-2</v>
      </c>
      <c r="AD324" s="49">
        <f t="shared" ref="AD324:AD387" si="72">AC324*M324</f>
        <v>6375.0000000000009</v>
      </c>
      <c r="AE324" s="10">
        <v>0.18</v>
      </c>
      <c r="AF324" s="49">
        <f t="shared" ref="AF324:AF387" si="73">AD324/(1+AE324)</f>
        <v>5402.5423728813566</v>
      </c>
      <c r="AG324" s="4"/>
      <c r="AH324" s="4"/>
      <c r="AI324" s="8">
        <v>0.02</v>
      </c>
      <c r="AJ324" s="70">
        <f t="shared" ref="AJ324:AJ387" si="74">M324*AI324</f>
        <v>3000</v>
      </c>
      <c r="AK324" s="10">
        <v>0.05</v>
      </c>
      <c r="AL324" s="49">
        <f t="shared" ref="AL324:AL387" si="75">AJ324*5%</f>
        <v>150</v>
      </c>
      <c r="AM324" s="49"/>
      <c r="AN324" s="49"/>
      <c r="AO324" s="49">
        <f t="shared" ref="AO324:AO387" si="76">AJ324-AL324+AM324</f>
        <v>2850</v>
      </c>
      <c r="AP324" s="49"/>
      <c r="AQ324" s="49">
        <f t="shared" ref="AQ324:AQ387" si="77">AO324-AP324</f>
        <v>2850</v>
      </c>
      <c r="AR324" s="80">
        <f t="shared" si="71"/>
        <v>2402.5423728813566</v>
      </c>
      <c r="AS324" s="4"/>
      <c r="AT324" s="4"/>
      <c r="AU324" s="4"/>
      <c r="AV324" s="4"/>
    </row>
    <row r="325" spans="1:48" hidden="1">
      <c r="A325" s="4">
        <v>323</v>
      </c>
      <c r="B325" s="5">
        <v>44896</v>
      </c>
      <c r="C325" s="6">
        <v>44911</v>
      </c>
      <c r="D325" s="4" t="s">
        <v>546</v>
      </c>
      <c r="E325" s="4" t="s">
        <v>547</v>
      </c>
      <c r="F325" s="4" t="s">
        <v>613</v>
      </c>
      <c r="G325" s="4" t="s">
        <v>512</v>
      </c>
      <c r="H325" s="4" t="s">
        <v>492</v>
      </c>
      <c r="I325" s="4" t="s">
        <v>514</v>
      </c>
      <c r="J325" s="4" t="s">
        <v>57</v>
      </c>
      <c r="K325" s="4" t="s">
        <v>517</v>
      </c>
      <c r="L325" s="30" t="s">
        <v>49</v>
      </c>
      <c r="M325" s="7">
        <v>350000</v>
      </c>
      <c r="N325" s="4">
        <v>9919</v>
      </c>
      <c r="O325" s="4">
        <v>48</v>
      </c>
      <c r="P325" s="8">
        <v>0.16</v>
      </c>
      <c r="Q325" s="4">
        <v>5163</v>
      </c>
      <c r="R325" s="4">
        <v>2000</v>
      </c>
      <c r="S325" s="4">
        <v>0</v>
      </c>
      <c r="T325" s="4">
        <v>1475</v>
      </c>
      <c r="U325" s="4">
        <v>118</v>
      </c>
      <c r="V325" s="4">
        <v>5415</v>
      </c>
      <c r="W325" s="9">
        <v>335829</v>
      </c>
      <c r="X325" s="4"/>
      <c r="Y325" s="4"/>
      <c r="Z325" s="4"/>
      <c r="AA325" s="4"/>
      <c r="AB325" s="4"/>
      <c r="AC325" s="8">
        <v>3.5000000000000003E-2</v>
      </c>
      <c r="AD325" s="49">
        <f t="shared" si="72"/>
        <v>12250.000000000002</v>
      </c>
      <c r="AE325" s="10">
        <v>0.18</v>
      </c>
      <c r="AF325" s="49">
        <f t="shared" si="73"/>
        <v>10381.355932203393</v>
      </c>
      <c r="AG325" s="4"/>
      <c r="AH325" s="4"/>
      <c r="AI325" s="8">
        <v>0.02</v>
      </c>
      <c r="AJ325" s="70">
        <f t="shared" si="74"/>
        <v>7000</v>
      </c>
      <c r="AK325" s="10">
        <v>0.05</v>
      </c>
      <c r="AL325" s="49">
        <f t="shared" si="75"/>
        <v>350</v>
      </c>
      <c r="AM325" s="49"/>
      <c r="AN325" s="49"/>
      <c r="AO325" s="49">
        <f t="shared" si="76"/>
        <v>6650</v>
      </c>
      <c r="AP325" s="49"/>
      <c r="AQ325" s="49">
        <f t="shared" si="77"/>
        <v>6650</v>
      </c>
      <c r="AR325" s="80">
        <f t="shared" si="71"/>
        <v>3381.3559322033925</v>
      </c>
      <c r="AS325" s="4"/>
      <c r="AT325" s="4"/>
      <c r="AU325" s="4"/>
      <c r="AV325" s="4"/>
    </row>
    <row r="326" spans="1:48" hidden="1">
      <c r="A326" s="12">
        <v>324</v>
      </c>
      <c r="B326" s="5">
        <v>44896</v>
      </c>
      <c r="C326" s="6">
        <v>44911</v>
      </c>
      <c r="D326" s="4" t="s">
        <v>546</v>
      </c>
      <c r="E326" s="4" t="s">
        <v>547</v>
      </c>
      <c r="F326" s="4" t="s">
        <v>614</v>
      </c>
      <c r="G326" s="4" t="s">
        <v>512</v>
      </c>
      <c r="H326" s="4" t="s">
        <v>492</v>
      </c>
      <c r="I326" s="4" t="s">
        <v>514</v>
      </c>
      <c r="J326" s="4" t="s">
        <v>57</v>
      </c>
      <c r="K326" s="4" t="s">
        <v>517</v>
      </c>
      <c r="L326" s="30" t="s">
        <v>49</v>
      </c>
      <c r="M326" s="7">
        <v>250000</v>
      </c>
      <c r="N326" s="4">
        <v>12362</v>
      </c>
      <c r="O326" s="4">
        <v>24</v>
      </c>
      <c r="P326" s="8">
        <v>0.1701</v>
      </c>
      <c r="Q326" s="4">
        <v>2950</v>
      </c>
      <c r="R326" s="4">
        <v>1750</v>
      </c>
      <c r="S326" s="4">
        <v>708</v>
      </c>
      <c r="T326" s="4">
        <v>1475</v>
      </c>
      <c r="U326" s="4">
        <v>118</v>
      </c>
      <c r="V326" s="4">
        <v>2055</v>
      </c>
      <c r="W326" s="9">
        <v>240855</v>
      </c>
      <c r="X326" s="4"/>
      <c r="Y326" s="4"/>
      <c r="Z326" s="4"/>
      <c r="AA326" s="4"/>
      <c r="AB326" s="4"/>
      <c r="AC326" s="8">
        <v>3.5000000000000003E-2</v>
      </c>
      <c r="AD326" s="49">
        <f t="shared" si="72"/>
        <v>8750</v>
      </c>
      <c r="AE326" s="10">
        <v>0.18</v>
      </c>
      <c r="AF326" s="49">
        <f t="shared" si="73"/>
        <v>7415.2542372881362</v>
      </c>
      <c r="AG326" s="4"/>
      <c r="AH326" s="4"/>
      <c r="AI326" s="8">
        <v>0.02</v>
      </c>
      <c r="AJ326" s="70">
        <f t="shared" si="74"/>
        <v>5000</v>
      </c>
      <c r="AK326" s="10">
        <v>0.05</v>
      </c>
      <c r="AL326" s="49">
        <f t="shared" si="75"/>
        <v>250</v>
      </c>
      <c r="AM326" s="49"/>
      <c r="AN326" s="49"/>
      <c r="AO326" s="49">
        <f t="shared" si="76"/>
        <v>4750</v>
      </c>
      <c r="AP326" s="49"/>
      <c r="AQ326" s="49">
        <f t="shared" si="77"/>
        <v>4750</v>
      </c>
      <c r="AR326" s="80">
        <f t="shared" si="71"/>
        <v>2415.2542372881362</v>
      </c>
      <c r="AS326" s="4"/>
      <c r="AT326" s="4"/>
      <c r="AU326" s="4"/>
      <c r="AV326" s="4"/>
    </row>
    <row r="327" spans="1:48" hidden="1">
      <c r="A327" s="4">
        <v>325</v>
      </c>
      <c r="B327" s="5">
        <v>44896</v>
      </c>
      <c r="C327" s="6">
        <v>44911</v>
      </c>
      <c r="D327" s="4" t="s">
        <v>615</v>
      </c>
      <c r="E327" s="4" t="s">
        <v>616</v>
      </c>
      <c r="F327" s="4" t="s">
        <v>617</v>
      </c>
      <c r="G327" s="4" t="s">
        <v>512</v>
      </c>
      <c r="H327" s="4" t="s">
        <v>492</v>
      </c>
      <c r="I327" s="4" t="s">
        <v>514</v>
      </c>
      <c r="J327" s="4" t="s">
        <v>180</v>
      </c>
      <c r="K327" s="4" t="s">
        <v>58</v>
      </c>
      <c r="L327" s="30" t="s">
        <v>49</v>
      </c>
      <c r="M327" s="7">
        <v>510064</v>
      </c>
      <c r="N327" s="4">
        <v>17757</v>
      </c>
      <c r="O327" s="4">
        <v>36</v>
      </c>
      <c r="P327" s="8">
        <v>0.153</v>
      </c>
      <c r="Q327" s="4">
        <v>5000</v>
      </c>
      <c r="R327" s="4">
        <v>2335</v>
      </c>
      <c r="S327" s="4">
        <v>590</v>
      </c>
      <c r="T327" s="4">
        <v>0</v>
      </c>
      <c r="U327" s="4">
        <v>950</v>
      </c>
      <c r="V327" s="4">
        <v>10039</v>
      </c>
      <c r="W327" s="9">
        <v>491125</v>
      </c>
      <c r="X327" s="4"/>
      <c r="Y327" s="4"/>
      <c r="Z327" s="4"/>
      <c r="AA327" s="4"/>
      <c r="AB327" s="4"/>
      <c r="AC327" s="19">
        <v>4.4999999999999998E-2</v>
      </c>
      <c r="AD327" s="49">
        <f t="shared" si="72"/>
        <v>22952.879999999997</v>
      </c>
      <c r="AE327" s="10">
        <v>0</v>
      </c>
      <c r="AF327" s="49">
        <f t="shared" si="73"/>
        <v>22952.879999999997</v>
      </c>
      <c r="AG327" s="4"/>
      <c r="AH327" s="4"/>
      <c r="AI327" s="8">
        <v>0.04</v>
      </c>
      <c r="AJ327" s="70">
        <f t="shared" si="74"/>
        <v>20402.560000000001</v>
      </c>
      <c r="AK327" s="10">
        <v>0.05</v>
      </c>
      <c r="AL327" s="49">
        <f t="shared" si="75"/>
        <v>1020.1280000000002</v>
      </c>
      <c r="AM327" s="49"/>
      <c r="AN327" s="49"/>
      <c r="AO327" s="49">
        <f t="shared" si="76"/>
        <v>19382.432000000001</v>
      </c>
      <c r="AP327" s="49"/>
      <c r="AQ327" s="49">
        <f t="shared" si="77"/>
        <v>19382.432000000001</v>
      </c>
      <c r="AR327" s="80">
        <f t="shared" si="71"/>
        <v>2550.3199999999961</v>
      </c>
      <c r="AS327" s="4"/>
      <c r="AT327" s="4"/>
      <c r="AU327" s="4"/>
      <c r="AV327" s="4"/>
    </row>
    <row r="328" spans="1:48" s="37" customFormat="1" hidden="1">
      <c r="A328" s="32">
        <v>326</v>
      </c>
      <c r="B328" s="33">
        <v>44896</v>
      </c>
      <c r="C328" s="34">
        <v>44911</v>
      </c>
      <c r="D328" s="4" t="s">
        <v>589</v>
      </c>
      <c r="E328" s="4" t="s">
        <v>544</v>
      </c>
      <c r="F328" s="32" t="s">
        <v>618</v>
      </c>
      <c r="G328" s="4" t="s">
        <v>512</v>
      </c>
      <c r="H328" s="32" t="s">
        <v>492</v>
      </c>
      <c r="I328" s="32" t="s">
        <v>518</v>
      </c>
      <c r="J328" s="32" t="s">
        <v>68</v>
      </c>
      <c r="K328" s="32" t="s">
        <v>48</v>
      </c>
      <c r="L328" s="30" t="s">
        <v>49</v>
      </c>
      <c r="M328" s="35">
        <v>655907</v>
      </c>
      <c r="N328" s="4">
        <v>16527</v>
      </c>
      <c r="O328" s="32">
        <v>56</v>
      </c>
      <c r="P328" s="38">
        <v>0.155</v>
      </c>
      <c r="Q328" s="32">
        <v>4500</v>
      </c>
      <c r="R328" s="32">
        <v>4500</v>
      </c>
      <c r="S328" s="32">
        <v>885</v>
      </c>
      <c r="T328" s="4">
        <v>590</v>
      </c>
      <c r="U328" s="4">
        <v>0</v>
      </c>
      <c r="V328" s="4">
        <v>5907</v>
      </c>
      <c r="W328" s="9">
        <v>639525</v>
      </c>
      <c r="X328" s="4"/>
      <c r="Y328" s="4"/>
      <c r="Z328" s="4"/>
      <c r="AA328" s="4"/>
      <c r="AB328" s="4"/>
      <c r="AC328" s="36">
        <v>0.04</v>
      </c>
      <c r="AD328" s="68">
        <f t="shared" si="72"/>
        <v>26236.28</v>
      </c>
      <c r="AE328" s="51">
        <v>0.09</v>
      </c>
      <c r="AF328" s="68">
        <f t="shared" si="73"/>
        <v>24069.981651376143</v>
      </c>
      <c r="AG328" s="32"/>
      <c r="AH328" s="32"/>
      <c r="AI328" s="36">
        <v>0.03</v>
      </c>
      <c r="AJ328" s="68">
        <f t="shared" si="74"/>
        <v>19677.21</v>
      </c>
      <c r="AK328" s="10">
        <v>0.05</v>
      </c>
      <c r="AL328" s="49">
        <f t="shared" si="75"/>
        <v>983.8605</v>
      </c>
      <c r="AM328" s="49"/>
      <c r="AN328" s="49"/>
      <c r="AO328" s="49">
        <f t="shared" si="76"/>
        <v>18693.3495</v>
      </c>
      <c r="AP328" s="49"/>
      <c r="AQ328" s="49">
        <f t="shared" si="77"/>
        <v>18693.3495</v>
      </c>
      <c r="AR328" s="80">
        <f t="shared" si="71"/>
        <v>4392.7716513761443</v>
      </c>
      <c r="AS328" s="32"/>
      <c r="AT328" s="32"/>
      <c r="AU328" s="32"/>
      <c r="AV328" s="32"/>
    </row>
    <row r="329" spans="1:48" hidden="1">
      <c r="A329" s="12">
        <v>327</v>
      </c>
      <c r="B329" s="5">
        <v>44896</v>
      </c>
      <c r="C329" s="6">
        <v>44911</v>
      </c>
      <c r="D329" s="4" t="s">
        <v>507</v>
      </c>
      <c r="E329" s="4" t="s">
        <v>508</v>
      </c>
      <c r="F329" s="4" t="s">
        <v>619</v>
      </c>
      <c r="G329" s="4" t="s">
        <v>512</v>
      </c>
      <c r="H329" s="4" t="s">
        <v>492</v>
      </c>
      <c r="I329" s="4" t="s">
        <v>518</v>
      </c>
      <c r="J329" s="4" t="s">
        <v>57</v>
      </c>
      <c r="K329" s="4" t="s">
        <v>58</v>
      </c>
      <c r="L329" s="30" t="s">
        <v>49</v>
      </c>
      <c r="M329" s="7">
        <v>300000</v>
      </c>
      <c r="N329" s="4">
        <v>8736</v>
      </c>
      <c r="O329" s="4">
        <v>48</v>
      </c>
      <c r="P329" s="8">
        <v>0.17510000000000001</v>
      </c>
      <c r="Q329" s="4">
        <v>3540</v>
      </c>
      <c r="R329" s="4">
        <v>1850</v>
      </c>
      <c r="S329" s="4">
        <v>0</v>
      </c>
      <c r="T329" s="4">
        <v>1475</v>
      </c>
      <c r="U329" s="4">
        <v>118</v>
      </c>
      <c r="V329" s="4">
        <v>4285</v>
      </c>
      <c r="W329" s="9">
        <v>288732</v>
      </c>
      <c r="X329" s="4"/>
      <c r="Y329" s="4"/>
      <c r="Z329" s="4"/>
      <c r="AA329" s="4"/>
      <c r="AB329" s="4"/>
      <c r="AC329" s="8">
        <v>4.2500000000000003E-2</v>
      </c>
      <c r="AD329" s="49">
        <f t="shared" si="72"/>
        <v>12750.000000000002</v>
      </c>
      <c r="AE329" s="10">
        <v>0.18</v>
      </c>
      <c r="AF329" s="49">
        <f t="shared" si="73"/>
        <v>10805.084745762713</v>
      </c>
      <c r="AG329" s="4"/>
      <c r="AH329" s="4"/>
      <c r="AI329" s="8">
        <v>2.5000000000000001E-2</v>
      </c>
      <c r="AJ329" s="70">
        <f t="shared" si="74"/>
        <v>7500</v>
      </c>
      <c r="AK329" s="10">
        <v>0.05</v>
      </c>
      <c r="AL329" s="49">
        <f t="shared" si="75"/>
        <v>375</v>
      </c>
      <c r="AM329" s="49"/>
      <c r="AN329" s="49"/>
      <c r="AO329" s="49">
        <f t="shared" si="76"/>
        <v>7125</v>
      </c>
      <c r="AP329" s="49"/>
      <c r="AQ329" s="49">
        <f t="shared" si="77"/>
        <v>7125</v>
      </c>
      <c r="AR329" s="80">
        <f t="shared" si="71"/>
        <v>3305.0847457627133</v>
      </c>
      <c r="AS329" s="4"/>
      <c r="AT329" s="4"/>
      <c r="AU329" s="4"/>
      <c r="AV329" s="4"/>
    </row>
    <row r="330" spans="1:48" hidden="1">
      <c r="A330" s="4">
        <v>328</v>
      </c>
      <c r="B330" s="5">
        <v>44896</v>
      </c>
      <c r="C330" s="6">
        <v>44912</v>
      </c>
      <c r="D330" s="4" t="s">
        <v>538</v>
      </c>
      <c r="E330" s="4" t="s">
        <v>539</v>
      </c>
      <c r="F330" s="4" t="s">
        <v>621</v>
      </c>
      <c r="G330" s="4" t="s">
        <v>512</v>
      </c>
      <c r="H330" s="4" t="s">
        <v>492</v>
      </c>
      <c r="I330" s="4" t="s">
        <v>514</v>
      </c>
      <c r="J330" s="4" t="s">
        <v>57</v>
      </c>
      <c r="K330" s="4" t="s">
        <v>107</v>
      </c>
      <c r="L330" s="30" t="s">
        <v>49</v>
      </c>
      <c r="M330" s="7">
        <v>435000</v>
      </c>
      <c r="N330" s="4">
        <v>15511</v>
      </c>
      <c r="O330" s="4">
        <v>36</v>
      </c>
      <c r="P330" s="8">
        <v>0.1701</v>
      </c>
      <c r="Q330" s="4">
        <v>5133</v>
      </c>
      <c r="R330" s="4">
        <v>2200</v>
      </c>
      <c r="S330" s="4">
        <v>708</v>
      </c>
      <c r="T330" s="4">
        <v>1475</v>
      </c>
      <c r="U330" s="4">
        <v>118</v>
      </c>
      <c r="V330" s="4">
        <v>4365</v>
      </c>
      <c r="W330" s="9">
        <v>421001</v>
      </c>
      <c r="X330" s="4"/>
      <c r="Y330" s="4"/>
      <c r="Z330" s="4"/>
      <c r="AA330" s="4"/>
      <c r="AB330" s="4"/>
      <c r="AC330" s="8">
        <v>4.2500000000000003E-2</v>
      </c>
      <c r="AD330" s="49">
        <f t="shared" si="72"/>
        <v>18487.5</v>
      </c>
      <c r="AE330" s="10">
        <v>0.18</v>
      </c>
      <c r="AF330" s="49">
        <f t="shared" si="73"/>
        <v>15667.372881355934</v>
      </c>
      <c r="AG330" s="4"/>
      <c r="AH330" s="4"/>
      <c r="AI330" s="8">
        <v>0.02</v>
      </c>
      <c r="AJ330" s="70">
        <f t="shared" si="74"/>
        <v>8700</v>
      </c>
      <c r="AK330" s="10">
        <v>0.05</v>
      </c>
      <c r="AL330" s="49">
        <f t="shared" si="75"/>
        <v>435</v>
      </c>
      <c r="AM330" s="49"/>
      <c r="AN330" s="49"/>
      <c r="AO330" s="49">
        <f t="shared" si="76"/>
        <v>8265</v>
      </c>
      <c r="AP330" s="49"/>
      <c r="AQ330" s="49">
        <f t="shared" si="77"/>
        <v>8265</v>
      </c>
      <c r="AR330" s="80">
        <f t="shared" si="71"/>
        <v>6967.3728813559337</v>
      </c>
      <c r="AS330" s="4"/>
      <c r="AT330" s="4"/>
      <c r="AU330" s="4"/>
      <c r="AV330" s="4"/>
    </row>
    <row r="331" spans="1:48" hidden="1">
      <c r="A331" s="4">
        <v>329</v>
      </c>
      <c r="B331" s="5">
        <v>44896</v>
      </c>
      <c r="C331" s="6">
        <v>44912</v>
      </c>
      <c r="D331" s="4" t="s">
        <v>499</v>
      </c>
      <c r="E331" s="4" t="s">
        <v>500</v>
      </c>
      <c r="F331" s="4" t="s">
        <v>622</v>
      </c>
      <c r="G331" s="4" t="s">
        <v>512</v>
      </c>
      <c r="H331" s="4" t="s">
        <v>492</v>
      </c>
      <c r="I331" s="4" t="s">
        <v>514</v>
      </c>
      <c r="J331" s="4" t="s">
        <v>180</v>
      </c>
      <c r="K331" s="4" t="s">
        <v>58</v>
      </c>
      <c r="L331" s="30" t="s">
        <v>49</v>
      </c>
      <c r="M331" s="7">
        <v>533400</v>
      </c>
      <c r="N331" s="4">
        <v>12398</v>
      </c>
      <c r="O331" s="4">
        <v>58</v>
      </c>
      <c r="P331" s="8">
        <v>0.1285</v>
      </c>
      <c r="Q331" s="4">
        <v>5000</v>
      </c>
      <c r="R331" s="4">
        <v>2390</v>
      </c>
      <c r="S331" s="4">
        <v>0</v>
      </c>
      <c r="T331" s="4">
        <v>950</v>
      </c>
      <c r="U331" s="4">
        <v>0</v>
      </c>
      <c r="V331" s="4"/>
      <c r="W331" s="9">
        <v>516070</v>
      </c>
      <c r="X331" s="4"/>
      <c r="Y331" s="4"/>
      <c r="Z331" s="4"/>
      <c r="AA331" s="4"/>
      <c r="AB331" s="4"/>
      <c r="AC331" s="8">
        <v>3.2500000000000001E-2</v>
      </c>
      <c r="AD331" s="49">
        <f t="shared" si="72"/>
        <v>17335.5</v>
      </c>
      <c r="AE331" s="10">
        <v>0</v>
      </c>
      <c r="AF331" s="49">
        <f t="shared" si="73"/>
        <v>17335.5</v>
      </c>
      <c r="AG331" s="4"/>
      <c r="AH331" s="4"/>
      <c r="AI331" s="8">
        <v>2.5000000000000001E-2</v>
      </c>
      <c r="AJ331" s="70">
        <f t="shared" si="74"/>
        <v>13335</v>
      </c>
      <c r="AK331" s="10">
        <v>0.05</v>
      </c>
      <c r="AL331" s="49">
        <f t="shared" si="75"/>
        <v>666.75</v>
      </c>
      <c r="AM331" s="49"/>
      <c r="AN331" s="49"/>
      <c r="AO331" s="49">
        <f t="shared" si="76"/>
        <v>12668.25</v>
      </c>
      <c r="AP331" s="49"/>
      <c r="AQ331" s="49">
        <f t="shared" si="77"/>
        <v>12668.25</v>
      </c>
      <c r="AR331" s="80">
        <f t="shared" si="71"/>
        <v>4000.5</v>
      </c>
      <c r="AS331" s="4"/>
      <c r="AT331" s="4"/>
      <c r="AU331" s="4"/>
      <c r="AV331" s="4"/>
    </row>
    <row r="332" spans="1:48">
      <c r="A332" s="12">
        <v>330</v>
      </c>
      <c r="B332" s="5">
        <v>44896</v>
      </c>
      <c r="C332" s="6">
        <v>44912</v>
      </c>
      <c r="D332" s="4" t="s">
        <v>535</v>
      </c>
      <c r="E332" s="4" t="s">
        <v>536</v>
      </c>
      <c r="F332" s="4" t="s">
        <v>623</v>
      </c>
      <c r="G332" s="4" t="s">
        <v>512</v>
      </c>
      <c r="H332" s="4" t="s">
        <v>492</v>
      </c>
      <c r="I332" s="4" t="s">
        <v>513</v>
      </c>
      <c r="J332" s="4" t="s">
        <v>180</v>
      </c>
      <c r="K332" s="4" t="s">
        <v>107</v>
      </c>
      <c r="L332" s="30" t="s">
        <v>49</v>
      </c>
      <c r="M332" s="7">
        <v>459760</v>
      </c>
      <c r="N332" s="4">
        <v>13653</v>
      </c>
      <c r="O332" s="4">
        <v>45</v>
      </c>
      <c r="P332" s="8">
        <v>0.16</v>
      </c>
      <c r="Q332" s="4">
        <v>5950</v>
      </c>
      <c r="R332" s="4">
        <v>2200</v>
      </c>
      <c r="S332" s="4">
        <v>590</v>
      </c>
      <c r="T332" s="4">
        <v>0</v>
      </c>
      <c r="U332" s="4">
        <v>0</v>
      </c>
      <c r="V332" s="4">
        <v>9760</v>
      </c>
      <c r="W332" s="9">
        <v>451020</v>
      </c>
      <c r="X332" s="4"/>
      <c r="Y332" s="4"/>
      <c r="Z332" s="4"/>
      <c r="AA332" s="4"/>
      <c r="AB332" s="4"/>
      <c r="AC332" s="8">
        <v>4.4999999999999998E-2</v>
      </c>
      <c r="AD332" s="49">
        <f t="shared" si="72"/>
        <v>20689.2</v>
      </c>
      <c r="AE332" s="10">
        <v>0</v>
      </c>
      <c r="AF332" s="49">
        <f t="shared" si="73"/>
        <v>20689.2</v>
      </c>
      <c r="AG332" s="4"/>
      <c r="AH332" s="4"/>
      <c r="AI332" s="10">
        <v>0.04</v>
      </c>
      <c r="AJ332" s="70">
        <f t="shared" si="74"/>
        <v>18390.400000000001</v>
      </c>
      <c r="AK332" s="10">
        <v>0.05</v>
      </c>
      <c r="AL332" s="49">
        <f t="shared" si="75"/>
        <v>919.5200000000001</v>
      </c>
      <c r="AM332" s="49"/>
      <c r="AN332" s="49"/>
      <c r="AO332" s="49">
        <f t="shared" si="76"/>
        <v>17470.88</v>
      </c>
      <c r="AP332" s="49"/>
      <c r="AQ332" s="49">
        <f t="shared" si="77"/>
        <v>17470.88</v>
      </c>
      <c r="AR332" s="80">
        <f t="shared" si="71"/>
        <v>2298.7999999999993</v>
      </c>
      <c r="AS332" s="4"/>
      <c r="AT332" s="4"/>
      <c r="AU332" s="4"/>
      <c r="AV332" s="4"/>
    </row>
    <row r="333" spans="1:48" hidden="1">
      <c r="A333" s="4">
        <v>331</v>
      </c>
      <c r="B333" s="5">
        <v>44896</v>
      </c>
      <c r="C333" s="6">
        <v>44912</v>
      </c>
      <c r="D333" s="4" t="s">
        <v>605</v>
      </c>
      <c r="E333" s="4" t="s">
        <v>606</v>
      </c>
      <c r="F333" s="4" t="s">
        <v>624</v>
      </c>
      <c r="G333" s="4" t="s">
        <v>512</v>
      </c>
      <c r="H333" s="4" t="s">
        <v>492</v>
      </c>
      <c r="I333" s="4" t="s">
        <v>513</v>
      </c>
      <c r="J333" s="4" t="s">
        <v>180</v>
      </c>
      <c r="K333" s="4" t="s">
        <v>48</v>
      </c>
      <c r="L333" s="30" t="s">
        <v>49</v>
      </c>
      <c r="M333" s="7">
        <v>1514500</v>
      </c>
      <c r="N333" s="4">
        <v>38476</v>
      </c>
      <c r="O333" s="4">
        <v>53</v>
      </c>
      <c r="P333" s="8">
        <v>0.14000000000000001</v>
      </c>
      <c r="Q333" s="4">
        <v>16450</v>
      </c>
      <c r="R333" s="4">
        <v>4965</v>
      </c>
      <c r="S333" s="4">
        <v>1180</v>
      </c>
      <c r="T333" s="4">
        <v>0</v>
      </c>
      <c r="U333" s="4">
        <v>0</v>
      </c>
      <c r="V333" s="4">
        <v>42000</v>
      </c>
      <c r="W333" s="9">
        <v>1493060</v>
      </c>
      <c r="X333" s="4"/>
      <c r="Y333" s="4"/>
      <c r="Z333" s="4"/>
      <c r="AA333" s="4"/>
      <c r="AB333" s="4"/>
      <c r="AC333" s="8">
        <v>2.75E-2</v>
      </c>
      <c r="AD333" s="49">
        <f t="shared" si="72"/>
        <v>41648.75</v>
      </c>
      <c r="AE333" s="10">
        <v>0</v>
      </c>
      <c r="AF333" s="49">
        <f t="shared" si="73"/>
        <v>41648.75</v>
      </c>
      <c r="AG333" s="4"/>
      <c r="AH333" s="4"/>
      <c r="AI333" s="8">
        <v>0.02</v>
      </c>
      <c r="AJ333" s="70">
        <f t="shared" si="74"/>
        <v>30290</v>
      </c>
      <c r="AK333" s="10">
        <v>0.05</v>
      </c>
      <c r="AL333" s="49">
        <f t="shared" si="75"/>
        <v>1514.5</v>
      </c>
      <c r="AM333" s="49"/>
      <c r="AN333" s="49"/>
      <c r="AO333" s="49">
        <f t="shared" si="76"/>
        <v>28775.5</v>
      </c>
      <c r="AP333" s="49"/>
      <c r="AQ333" s="49">
        <f t="shared" si="77"/>
        <v>28775.5</v>
      </c>
      <c r="AR333" s="80">
        <f t="shared" si="71"/>
        <v>11358.75</v>
      </c>
      <c r="AS333" s="4"/>
      <c r="AT333" s="4"/>
      <c r="AU333" s="4"/>
      <c r="AV333" s="4"/>
    </row>
    <row r="334" spans="1:48" hidden="1">
      <c r="A334" s="4">
        <v>332</v>
      </c>
      <c r="B334" s="5">
        <v>44896</v>
      </c>
      <c r="C334" s="6">
        <v>44912</v>
      </c>
      <c r="D334" s="4" t="s">
        <v>507</v>
      </c>
      <c r="E334" s="4" t="s">
        <v>508</v>
      </c>
      <c r="F334" s="4" t="s">
        <v>625</v>
      </c>
      <c r="G334" s="4" t="s">
        <v>512</v>
      </c>
      <c r="H334" s="4" t="s">
        <v>492</v>
      </c>
      <c r="I334" s="4" t="s">
        <v>518</v>
      </c>
      <c r="J334" s="4" t="s">
        <v>63</v>
      </c>
      <c r="K334" s="4" t="s">
        <v>58</v>
      </c>
      <c r="L334" s="30" t="s">
        <v>49</v>
      </c>
      <c r="M334" s="7">
        <v>262000</v>
      </c>
      <c r="N334" s="4">
        <v>13340</v>
      </c>
      <c r="O334" s="4">
        <v>24</v>
      </c>
      <c r="P334" s="8">
        <v>0.2021</v>
      </c>
      <c r="Q334" s="4">
        <v>4950</v>
      </c>
      <c r="R334" s="4">
        <v>650</v>
      </c>
      <c r="S334" s="4">
        <v>0</v>
      </c>
      <c r="T334" s="4">
        <v>0</v>
      </c>
      <c r="U334" s="4">
        <v>1550</v>
      </c>
      <c r="V334" s="4">
        <v>3327</v>
      </c>
      <c r="W334" s="9">
        <v>251883</v>
      </c>
      <c r="X334" s="4"/>
      <c r="Y334" s="4"/>
      <c r="Z334" s="4"/>
      <c r="AA334" s="4"/>
      <c r="AB334" s="4"/>
      <c r="AC334" s="10">
        <v>0.03</v>
      </c>
      <c r="AD334" s="49">
        <f t="shared" si="72"/>
        <v>7860</v>
      </c>
      <c r="AE334" s="10">
        <v>0.18</v>
      </c>
      <c r="AF334" s="49">
        <f t="shared" si="73"/>
        <v>6661.016949152543</v>
      </c>
      <c r="AG334" s="4"/>
      <c r="AH334" s="4"/>
      <c r="AI334" s="8">
        <v>0.02</v>
      </c>
      <c r="AJ334" s="49">
        <f t="shared" ref="AJ334:AJ335" si="78">W334*AI334</f>
        <v>5037.66</v>
      </c>
      <c r="AK334" s="10">
        <v>0.05</v>
      </c>
      <c r="AL334" s="49">
        <f t="shared" si="75"/>
        <v>251.88300000000001</v>
      </c>
      <c r="AM334" s="49"/>
      <c r="AN334" s="49"/>
      <c r="AO334" s="49">
        <f t="shared" si="76"/>
        <v>4785.777</v>
      </c>
      <c r="AP334" s="49"/>
      <c r="AQ334" s="49">
        <f t="shared" si="77"/>
        <v>4785.777</v>
      </c>
      <c r="AR334" s="80">
        <f t="shared" si="71"/>
        <v>1623.3569491525432</v>
      </c>
      <c r="AS334" s="4"/>
      <c r="AT334" s="4"/>
      <c r="AU334" s="4"/>
      <c r="AV334" s="4"/>
    </row>
    <row r="335" spans="1:48" s="59" customFormat="1" hidden="1">
      <c r="A335" s="12">
        <v>333</v>
      </c>
      <c r="B335" s="53">
        <v>44896</v>
      </c>
      <c r="C335" s="54">
        <v>44912</v>
      </c>
      <c r="D335" s="12" t="s">
        <v>507</v>
      </c>
      <c r="E335" s="12" t="s">
        <v>508</v>
      </c>
      <c r="F335" s="12" t="s">
        <v>626</v>
      </c>
      <c r="G335" s="32" t="s">
        <v>512</v>
      </c>
      <c r="H335" s="12" t="s">
        <v>492</v>
      </c>
      <c r="I335" s="12" t="s">
        <v>518</v>
      </c>
      <c r="J335" s="12" t="s">
        <v>63</v>
      </c>
      <c r="K335" s="12" t="s">
        <v>58</v>
      </c>
      <c r="L335" s="32" t="s">
        <v>49</v>
      </c>
      <c r="M335" s="55">
        <v>392014</v>
      </c>
      <c r="N335" s="32">
        <v>14391</v>
      </c>
      <c r="O335" s="12">
        <v>36</v>
      </c>
      <c r="P335" s="56">
        <v>0.1885</v>
      </c>
      <c r="Q335" s="12">
        <v>7190</v>
      </c>
      <c r="R335" s="12">
        <v>650</v>
      </c>
      <c r="S335" s="12">
        <v>700</v>
      </c>
      <c r="T335" s="32"/>
      <c r="U335" s="32">
        <v>0</v>
      </c>
      <c r="V335" s="32">
        <v>12014</v>
      </c>
      <c r="W335" s="35">
        <v>349100</v>
      </c>
      <c r="X335" s="4"/>
      <c r="Y335" s="4"/>
      <c r="Z335" s="4"/>
      <c r="AA335" s="4"/>
      <c r="AB335" s="4"/>
      <c r="AC335" s="60">
        <v>0.03</v>
      </c>
      <c r="AD335" s="70">
        <f t="shared" si="72"/>
        <v>11760.42</v>
      </c>
      <c r="AE335" s="60">
        <v>0.18</v>
      </c>
      <c r="AF335" s="70">
        <f t="shared" si="73"/>
        <v>9966.4576271186452</v>
      </c>
      <c r="AG335" s="12"/>
      <c r="AH335" s="12"/>
      <c r="AI335" s="58">
        <v>2.5000000000000001E-2</v>
      </c>
      <c r="AJ335" s="49">
        <f t="shared" si="78"/>
        <v>8727.5</v>
      </c>
      <c r="AK335" s="10">
        <v>0.05</v>
      </c>
      <c r="AL335" s="49">
        <f t="shared" si="75"/>
        <v>436.375</v>
      </c>
      <c r="AM335" s="49"/>
      <c r="AN335" s="49"/>
      <c r="AO335" s="49">
        <f t="shared" si="76"/>
        <v>8291.125</v>
      </c>
      <c r="AP335" s="49"/>
      <c r="AQ335" s="49">
        <f t="shared" si="77"/>
        <v>8291.125</v>
      </c>
      <c r="AR335" s="80">
        <f t="shared" si="71"/>
        <v>1238.9576271186452</v>
      </c>
      <c r="AS335" s="12"/>
      <c r="AT335" s="12"/>
      <c r="AU335" s="12"/>
      <c r="AV335" s="12"/>
    </row>
    <row r="336" spans="1:48" hidden="1">
      <c r="A336" s="4">
        <v>334</v>
      </c>
      <c r="B336" s="5">
        <v>44896</v>
      </c>
      <c r="C336" s="6">
        <v>44912</v>
      </c>
      <c r="D336" s="4" t="s">
        <v>507</v>
      </c>
      <c r="E336" s="4" t="s">
        <v>508</v>
      </c>
      <c r="F336" s="4" t="s">
        <v>627</v>
      </c>
      <c r="G336" s="4" t="s">
        <v>512</v>
      </c>
      <c r="H336" s="4" t="s">
        <v>492</v>
      </c>
      <c r="I336" s="4" t="s">
        <v>518</v>
      </c>
      <c r="J336" s="4" t="s">
        <v>47</v>
      </c>
      <c r="K336" s="4" t="s">
        <v>58</v>
      </c>
      <c r="L336" s="30" t="s">
        <v>49</v>
      </c>
      <c r="M336" s="7">
        <v>444647</v>
      </c>
      <c r="N336" s="4">
        <v>10234</v>
      </c>
      <c r="O336" s="4">
        <v>60</v>
      </c>
      <c r="P336" s="8">
        <v>0.1351</v>
      </c>
      <c r="Q336" s="4">
        <v>5248</v>
      </c>
      <c r="R336" s="4">
        <v>1245</v>
      </c>
      <c r="S336" s="4">
        <v>885</v>
      </c>
      <c r="T336" s="4">
        <v>590</v>
      </c>
      <c r="U336" s="4">
        <v>589</v>
      </c>
      <c r="V336" s="4">
        <v>4647</v>
      </c>
      <c r="W336" s="9">
        <v>431443</v>
      </c>
      <c r="X336" s="4"/>
      <c r="Y336" s="4"/>
      <c r="Z336" s="4"/>
      <c r="AA336" s="4"/>
      <c r="AB336" s="4"/>
      <c r="AC336" s="8">
        <v>3.7499999999999999E-2</v>
      </c>
      <c r="AD336" s="49">
        <f t="shared" si="72"/>
        <v>16674.262500000001</v>
      </c>
      <c r="AE336" s="10">
        <v>0.09</v>
      </c>
      <c r="AF336" s="49">
        <f t="shared" si="73"/>
        <v>15297.488532110092</v>
      </c>
      <c r="AG336" s="4"/>
      <c r="AH336" s="4"/>
      <c r="AI336" s="8">
        <v>2.75E-2</v>
      </c>
      <c r="AJ336" s="70">
        <f t="shared" si="74"/>
        <v>12227.7925</v>
      </c>
      <c r="AK336" s="10">
        <v>0.05</v>
      </c>
      <c r="AL336" s="49">
        <f t="shared" si="75"/>
        <v>611.38962500000002</v>
      </c>
      <c r="AM336" s="49"/>
      <c r="AN336" s="49"/>
      <c r="AO336" s="49">
        <f t="shared" si="76"/>
        <v>11616.402875</v>
      </c>
      <c r="AP336" s="49"/>
      <c r="AQ336" s="49">
        <f t="shared" si="77"/>
        <v>11616.402875</v>
      </c>
      <c r="AR336" s="80">
        <f t="shared" si="71"/>
        <v>3069.6960321100923</v>
      </c>
      <c r="AS336" s="4"/>
      <c r="AT336" s="4"/>
      <c r="AU336" s="4"/>
      <c r="AV336" s="4"/>
    </row>
    <row r="337" spans="1:48" hidden="1">
      <c r="A337" s="4">
        <v>335</v>
      </c>
      <c r="B337" s="5">
        <v>44896</v>
      </c>
      <c r="C337" s="6">
        <v>44912</v>
      </c>
      <c r="D337" s="4" t="s">
        <v>507</v>
      </c>
      <c r="E337" s="4" t="s">
        <v>508</v>
      </c>
      <c r="F337" s="4" t="s">
        <v>628</v>
      </c>
      <c r="G337" s="4" t="s">
        <v>515</v>
      </c>
      <c r="H337" s="4" t="s">
        <v>492</v>
      </c>
      <c r="I337" s="4" t="s">
        <v>516</v>
      </c>
      <c r="J337" s="4" t="s">
        <v>57</v>
      </c>
      <c r="K337" s="4" t="s">
        <v>107</v>
      </c>
      <c r="L337" s="30" t="s">
        <v>49</v>
      </c>
      <c r="M337" s="7">
        <v>310000</v>
      </c>
      <c r="N337" s="4">
        <v>11521</v>
      </c>
      <c r="O337" s="4">
        <v>36</v>
      </c>
      <c r="P337" s="8">
        <v>0.2</v>
      </c>
      <c r="Q337" s="4">
        <v>4576</v>
      </c>
      <c r="R337" s="4">
        <v>1900</v>
      </c>
      <c r="S337" s="4">
        <v>708</v>
      </c>
      <c r="T337" s="4">
        <v>1475</v>
      </c>
      <c r="U337" s="4">
        <v>118</v>
      </c>
      <c r="V337" s="4">
        <v>7823</v>
      </c>
      <c r="W337" s="9">
        <v>291900</v>
      </c>
      <c r="X337" s="4"/>
      <c r="Y337" s="4"/>
      <c r="Z337" s="4"/>
      <c r="AA337" s="4"/>
      <c r="AB337" s="4"/>
      <c r="AC337" s="8">
        <v>4.2500000000000003E-2</v>
      </c>
      <c r="AD337" s="49">
        <f t="shared" si="72"/>
        <v>13175.000000000002</v>
      </c>
      <c r="AE337" s="10">
        <v>0.18</v>
      </c>
      <c r="AF337" s="49">
        <f t="shared" si="73"/>
        <v>11165.254237288138</v>
      </c>
      <c r="AG337" s="4"/>
      <c r="AH337" s="4"/>
      <c r="AI337" s="8">
        <v>2.5000000000000001E-2</v>
      </c>
      <c r="AJ337" s="70">
        <f t="shared" si="74"/>
        <v>7750</v>
      </c>
      <c r="AK337" s="10">
        <v>0.05</v>
      </c>
      <c r="AL337" s="49">
        <f t="shared" si="75"/>
        <v>387.5</v>
      </c>
      <c r="AM337" s="49"/>
      <c r="AN337" s="49"/>
      <c r="AO337" s="49">
        <f t="shared" si="76"/>
        <v>7362.5</v>
      </c>
      <c r="AP337" s="49"/>
      <c r="AQ337" s="49">
        <f t="shared" si="77"/>
        <v>7362.5</v>
      </c>
      <c r="AR337" s="80">
        <f t="shared" si="71"/>
        <v>3415.254237288138</v>
      </c>
      <c r="AS337" s="4"/>
      <c r="AT337" s="4"/>
      <c r="AU337" s="4"/>
      <c r="AV337" s="4"/>
    </row>
    <row r="338" spans="1:48" hidden="1">
      <c r="A338" s="12">
        <v>336</v>
      </c>
      <c r="B338" s="5">
        <v>44896</v>
      </c>
      <c r="C338" s="6">
        <v>44912</v>
      </c>
      <c r="D338" s="4" t="s">
        <v>507</v>
      </c>
      <c r="E338" s="4" t="s">
        <v>508</v>
      </c>
      <c r="F338" s="4" t="s">
        <v>629</v>
      </c>
      <c r="G338" s="4" t="s">
        <v>512</v>
      </c>
      <c r="H338" s="4" t="s">
        <v>492</v>
      </c>
      <c r="I338" s="4" t="s">
        <v>518</v>
      </c>
      <c r="J338" s="4" t="s">
        <v>47</v>
      </c>
      <c r="K338" s="4" t="s">
        <v>567</v>
      </c>
      <c r="L338" s="30" t="s">
        <v>49</v>
      </c>
      <c r="M338" s="7">
        <v>606337</v>
      </c>
      <c r="N338" s="4">
        <v>12812</v>
      </c>
      <c r="O338" s="4">
        <v>60</v>
      </c>
      <c r="P338" s="8">
        <v>9.7600000000000006E-2</v>
      </c>
      <c r="Q338" s="4">
        <v>5000</v>
      </c>
      <c r="R338" s="4">
        <v>1515</v>
      </c>
      <c r="S338" s="4">
        <v>1180</v>
      </c>
      <c r="T338" s="4">
        <v>0</v>
      </c>
      <c r="U338" s="4">
        <v>0</v>
      </c>
      <c r="V338" s="4">
        <v>6337</v>
      </c>
      <c r="W338" s="9">
        <v>593598</v>
      </c>
      <c r="X338" s="4"/>
      <c r="Y338" s="4"/>
      <c r="Z338" s="4"/>
      <c r="AA338" s="4"/>
      <c r="AB338" s="4"/>
      <c r="AC338" s="10">
        <v>0.02</v>
      </c>
      <c r="AD338" s="49">
        <f t="shared" si="72"/>
        <v>12126.74</v>
      </c>
      <c r="AE338" s="51">
        <v>0.18</v>
      </c>
      <c r="AF338" s="49">
        <f t="shared" si="73"/>
        <v>10276.898305084746</v>
      </c>
      <c r="AG338" s="4"/>
      <c r="AH338" s="4"/>
      <c r="AI338" s="8">
        <v>1.4999999999999999E-2</v>
      </c>
      <c r="AJ338" s="70">
        <f t="shared" si="74"/>
        <v>9095.0550000000003</v>
      </c>
      <c r="AK338" s="10">
        <v>0.05</v>
      </c>
      <c r="AL338" s="49">
        <f t="shared" si="75"/>
        <v>454.75275000000005</v>
      </c>
      <c r="AM338" s="49"/>
      <c r="AN338" s="49"/>
      <c r="AO338" s="49">
        <f t="shared" si="76"/>
        <v>8640.3022500000006</v>
      </c>
      <c r="AP338" s="49"/>
      <c r="AQ338" s="49">
        <f t="shared" si="77"/>
        <v>8640.3022500000006</v>
      </c>
      <c r="AR338" s="80">
        <f t="shared" si="71"/>
        <v>1181.8433050847452</v>
      </c>
      <c r="AS338" s="4"/>
      <c r="AT338" s="4"/>
      <c r="AU338" s="4"/>
      <c r="AV338" s="4"/>
    </row>
    <row r="339" spans="1:48" hidden="1">
      <c r="A339" s="4">
        <v>337</v>
      </c>
      <c r="B339" s="5">
        <v>44896</v>
      </c>
      <c r="C339" s="6">
        <v>44914</v>
      </c>
      <c r="D339" s="4" t="s">
        <v>560</v>
      </c>
      <c r="E339" s="4" t="s">
        <v>561</v>
      </c>
      <c r="F339" s="4" t="s">
        <v>630</v>
      </c>
      <c r="G339" s="4" t="s">
        <v>494</v>
      </c>
      <c r="H339" s="4" t="s">
        <v>492</v>
      </c>
      <c r="I339" s="4" t="s">
        <v>495</v>
      </c>
      <c r="J339" s="4" t="s">
        <v>68</v>
      </c>
      <c r="K339" s="4" t="s">
        <v>48</v>
      </c>
      <c r="L339" s="30" t="s">
        <v>49</v>
      </c>
      <c r="M339" s="7">
        <v>1054140</v>
      </c>
      <c r="N339" s="4">
        <v>25635</v>
      </c>
      <c r="O339" s="4">
        <v>60</v>
      </c>
      <c r="P339" s="8">
        <v>0.16</v>
      </c>
      <c r="Q339" s="4">
        <v>9390</v>
      </c>
      <c r="R339" s="4">
        <v>6280</v>
      </c>
      <c r="S339" s="4">
        <v>885</v>
      </c>
      <c r="T339" s="4">
        <v>590</v>
      </c>
      <c r="U339" s="4">
        <v>0</v>
      </c>
      <c r="V339" s="4">
        <v>54140</v>
      </c>
      <c r="W339" s="9">
        <v>982835</v>
      </c>
      <c r="X339" s="4"/>
      <c r="Y339" s="4"/>
      <c r="Z339" s="4"/>
      <c r="AA339" s="4"/>
      <c r="AB339" s="4"/>
      <c r="AC339" s="8">
        <v>4.4999999999999998E-2</v>
      </c>
      <c r="AD339" s="49">
        <f t="shared" si="72"/>
        <v>47436.299999999996</v>
      </c>
      <c r="AE339" s="10">
        <v>0.09</v>
      </c>
      <c r="AF339" s="49">
        <f t="shared" si="73"/>
        <v>43519.541284403662</v>
      </c>
      <c r="AG339" s="4"/>
      <c r="AH339" s="4"/>
      <c r="AI339" s="8">
        <v>3.15E-2</v>
      </c>
      <c r="AJ339" s="70">
        <f t="shared" si="74"/>
        <v>33205.410000000003</v>
      </c>
      <c r="AK339" s="10">
        <v>0.05</v>
      </c>
      <c r="AL339" s="49">
        <f t="shared" si="75"/>
        <v>1660.2705000000003</v>
      </c>
      <c r="AM339" s="49"/>
      <c r="AN339" s="49"/>
      <c r="AO339" s="49">
        <f t="shared" si="76"/>
        <v>31545.139500000005</v>
      </c>
      <c r="AP339" s="49"/>
      <c r="AQ339" s="49">
        <f t="shared" si="77"/>
        <v>31545.139500000005</v>
      </c>
      <c r="AR339" s="80">
        <f t="shared" si="71"/>
        <v>10314.131284403658</v>
      </c>
      <c r="AS339" s="4"/>
      <c r="AT339" s="4"/>
      <c r="AU339" s="4"/>
      <c r="AV339" s="4"/>
    </row>
    <row r="340" spans="1:48" hidden="1">
      <c r="A340" s="4">
        <v>338</v>
      </c>
      <c r="B340" s="5">
        <v>44896</v>
      </c>
      <c r="C340" s="6">
        <v>44915</v>
      </c>
      <c r="D340" s="4" t="s">
        <v>631</v>
      </c>
      <c r="E340" s="4" t="s">
        <v>632</v>
      </c>
      <c r="F340" s="4" t="s">
        <v>273</v>
      </c>
      <c r="G340" s="4" t="s">
        <v>512</v>
      </c>
      <c r="H340" s="4" t="s">
        <v>492</v>
      </c>
      <c r="I340" s="4" t="s">
        <v>566</v>
      </c>
      <c r="J340" s="4" t="s">
        <v>57</v>
      </c>
      <c r="K340" s="4" t="s">
        <v>517</v>
      </c>
      <c r="L340" s="30" t="s">
        <v>49</v>
      </c>
      <c r="M340" s="7">
        <v>1141000</v>
      </c>
      <c r="N340" s="4">
        <v>33523</v>
      </c>
      <c r="O340" s="4">
        <v>48</v>
      </c>
      <c r="P340" s="8">
        <v>0.18010000000000001</v>
      </c>
      <c r="Q340" s="4">
        <v>13598</v>
      </c>
      <c r="R340" s="4">
        <v>5000</v>
      </c>
      <c r="S340" s="4">
        <v>0</v>
      </c>
      <c r="T340" s="4">
        <v>1475</v>
      </c>
      <c r="U340" s="4">
        <v>118</v>
      </c>
      <c r="V340" s="4">
        <v>6168</v>
      </c>
      <c r="W340" s="9">
        <v>1114641</v>
      </c>
      <c r="X340" s="4"/>
      <c r="Y340" s="4"/>
      <c r="Z340" s="4"/>
      <c r="AA340" s="4"/>
      <c r="AB340" s="4"/>
      <c r="AC340" s="8">
        <v>3.5000000000000003E-2</v>
      </c>
      <c r="AD340" s="49">
        <f t="shared" si="72"/>
        <v>39935.000000000007</v>
      </c>
      <c r="AE340" s="10">
        <v>0.18</v>
      </c>
      <c r="AF340" s="49">
        <f t="shared" si="73"/>
        <v>33843.220338983061</v>
      </c>
      <c r="AG340" s="4"/>
      <c r="AH340" s="4"/>
      <c r="AI340" s="8">
        <v>0.02</v>
      </c>
      <c r="AJ340" s="70">
        <f t="shared" si="74"/>
        <v>22820</v>
      </c>
      <c r="AK340" s="10">
        <v>0.05</v>
      </c>
      <c r="AL340" s="49">
        <f t="shared" si="75"/>
        <v>1141</v>
      </c>
      <c r="AM340" s="49"/>
      <c r="AN340" s="49"/>
      <c r="AO340" s="49">
        <f t="shared" si="76"/>
        <v>21679</v>
      </c>
      <c r="AP340" s="49"/>
      <c r="AQ340" s="49">
        <f t="shared" si="77"/>
        <v>21679</v>
      </c>
      <c r="AR340" s="80">
        <f t="shared" si="71"/>
        <v>11023.220338983061</v>
      </c>
      <c r="AS340" s="4"/>
      <c r="AT340" s="4"/>
      <c r="AU340" s="4"/>
      <c r="AV340" s="4"/>
    </row>
    <row r="341" spans="1:48" hidden="1">
      <c r="A341" s="12">
        <v>339</v>
      </c>
      <c r="B341" s="5">
        <v>44896</v>
      </c>
      <c r="C341" s="6">
        <v>44915</v>
      </c>
      <c r="D341" s="4" t="s">
        <v>485</v>
      </c>
      <c r="E341" s="4" t="s">
        <v>486</v>
      </c>
      <c r="F341" s="4" t="s">
        <v>633</v>
      </c>
      <c r="G341" s="4" t="s">
        <v>491</v>
      </c>
      <c r="H341" s="4" t="s">
        <v>492</v>
      </c>
      <c r="I341" s="4" t="s">
        <v>493</v>
      </c>
      <c r="J341" s="4" t="s">
        <v>57</v>
      </c>
      <c r="K341" s="4" t="s">
        <v>58</v>
      </c>
      <c r="L341" s="30" t="s">
        <v>49</v>
      </c>
      <c r="M341" s="7">
        <v>700000</v>
      </c>
      <c r="N341" s="4">
        <v>34613</v>
      </c>
      <c r="O341" s="4">
        <v>24</v>
      </c>
      <c r="P341" s="8">
        <v>0.1701</v>
      </c>
      <c r="Q341" s="4">
        <v>6942</v>
      </c>
      <c r="R341" s="4">
        <v>2800</v>
      </c>
      <c r="S341" s="4">
        <v>708</v>
      </c>
      <c r="T341" s="4">
        <v>900</v>
      </c>
      <c r="U341" s="4">
        <v>118</v>
      </c>
      <c r="V341" s="4">
        <v>3490</v>
      </c>
      <c r="W341" s="9">
        <v>684992</v>
      </c>
      <c r="X341" s="4"/>
      <c r="Y341" s="4"/>
      <c r="Z341" s="4"/>
      <c r="AA341" s="4"/>
      <c r="AB341" s="4"/>
      <c r="AC341" s="8">
        <v>4.2500000000000003E-2</v>
      </c>
      <c r="AD341" s="49">
        <f t="shared" si="72"/>
        <v>29750.000000000004</v>
      </c>
      <c r="AE341" s="10">
        <v>0.18</v>
      </c>
      <c r="AF341" s="49">
        <f t="shared" si="73"/>
        <v>25211.864406779667</v>
      </c>
      <c r="AG341" s="4"/>
      <c r="AH341" s="4"/>
      <c r="AI341" s="8">
        <v>0.02</v>
      </c>
      <c r="AJ341" s="70">
        <f t="shared" si="74"/>
        <v>14000</v>
      </c>
      <c r="AK341" s="10">
        <v>0.05</v>
      </c>
      <c r="AL341" s="49">
        <f t="shared" si="75"/>
        <v>700</v>
      </c>
      <c r="AM341" s="49"/>
      <c r="AN341" s="49"/>
      <c r="AO341" s="49">
        <f t="shared" si="76"/>
        <v>13300</v>
      </c>
      <c r="AP341" s="49"/>
      <c r="AQ341" s="49">
        <f t="shared" si="77"/>
        <v>13300</v>
      </c>
      <c r="AR341" s="80">
        <f t="shared" si="71"/>
        <v>11211.864406779667</v>
      </c>
      <c r="AS341" s="4"/>
      <c r="AT341" s="4"/>
      <c r="AU341" s="4"/>
      <c r="AV341" s="4"/>
    </row>
    <row r="342" spans="1:48" hidden="1">
      <c r="A342" s="4">
        <v>340</v>
      </c>
      <c r="B342" s="5">
        <v>44896</v>
      </c>
      <c r="C342" s="6">
        <v>44915</v>
      </c>
      <c r="D342" s="4" t="s">
        <v>538</v>
      </c>
      <c r="E342" s="4" t="s">
        <v>539</v>
      </c>
      <c r="F342" s="4" t="s">
        <v>634</v>
      </c>
      <c r="G342" s="4" t="s">
        <v>512</v>
      </c>
      <c r="H342" s="4" t="s">
        <v>492</v>
      </c>
      <c r="I342" s="4" t="s">
        <v>514</v>
      </c>
      <c r="J342" s="4" t="s">
        <v>569</v>
      </c>
      <c r="K342" s="4" t="s">
        <v>58</v>
      </c>
      <c r="L342" s="30" t="s">
        <v>49</v>
      </c>
      <c r="M342" s="7">
        <v>311379</v>
      </c>
      <c r="N342" s="4">
        <v>10794</v>
      </c>
      <c r="O342" s="4">
        <v>36</v>
      </c>
      <c r="P342" s="8">
        <v>0.15</v>
      </c>
      <c r="Q342" s="4">
        <v>3020</v>
      </c>
      <c r="R342" s="4">
        <v>2300</v>
      </c>
      <c r="S342" s="4">
        <v>0</v>
      </c>
      <c r="T342" s="4">
        <v>2360</v>
      </c>
      <c r="U342" s="4">
        <v>0</v>
      </c>
      <c r="V342" s="4"/>
      <c r="W342" s="9">
        <v>297700</v>
      </c>
      <c r="X342" s="4"/>
      <c r="Y342" s="4"/>
      <c r="Z342" s="4"/>
      <c r="AA342" s="4"/>
      <c r="AB342" s="4"/>
      <c r="AC342" s="10">
        <v>0.04</v>
      </c>
      <c r="AD342" s="49">
        <f t="shared" si="72"/>
        <v>12455.16</v>
      </c>
      <c r="AE342" s="10">
        <v>0.18</v>
      </c>
      <c r="AF342" s="49">
        <f t="shared" si="73"/>
        <v>10555.220338983052</v>
      </c>
      <c r="AG342" s="4"/>
      <c r="AH342" s="4"/>
      <c r="AI342" s="8">
        <v>0.03</v>
      </c>
      <c r="AJ342" s="70">
        <f t="shared" si="74"/>
        <v>9341.369999999999</v>
      </c>
      <c r="AK342" s="10">
        <v>0.05</v>
      </c>
      <c r="AL342" s="49">
        <f t="shared" si="75"/>
        <v>467.06849999999997</v>
      </c>
      <c r="AM342" s="49"/>
      <c r="AN342" s="49"/>
      <c r="AO342" s="49">
        <f t="shared" si="76"/>
        <v>8874.3014999999996</v>
      </c>
      <c r="AP342" s="49"/>
      <c r="AQ342" s="49">
        <f t="shared" si="77"/>
        <v>8874.3014999999996</v>
      </c>
      <c r="AR342" s="80">
        <f t="shared" si="71"/>
        <v>1213.850338983053</v>
      </c>
      <c r="AS342" s="4"/>
      <c r="AT342" s="4"/>
      <c r="AU342" s="4"/>
      <c r="AV342" s="4"/>
    </row>
    <row r="343" spans="1:48" hidden="1">
      <c r="A343" s="4">
        <v>341</v>
      </c>
      <c r="B343" s="5">
        <v>44896</v>
      </c>
      <c r="C343" s="6">
        <v>44915</v>
      </c>
      <c r="D343" s="4" t="s">
        <v>485</v>
      </c>
      <c r="E343" s="4" t="s">
        <v>486</v>
      </c>
      <c r="F343" s="4" t="s">
        <v>635</v>
      </c>
      <c r="G343" s="4" t="s">
        <v>491</v>
      </c>
      <c r="H343" s="4" t="s">
        <v>492</v>
      </c>
      <c r="I343" s="4" t="s">
        <v>493</v>
      </c>
      <c r="J343" s="4" t="s">
        <v>57</v>
      </c>
      <c r="K343" s="4" t="s">
        <v>58</v>
      </c>
      <c r="L343" s="30" t="s">
        <v>49</v>
      </c>
      <c r="M343" s="7">
        <v>385000</v>
      </c>
      <c r="N343" s="4">
        <v>15750</v>
      </c>
      <c r="O343" s="4">
        <v>30</v>
      </c>
      <c r="P343" s="8">
        <v>0.1651</v>
      </c>
      <c r="Q343" s="4">
        <v>4543</v>
      </c>
      <c r="R343" s="4">
        <v>2100</v>
      </c>
      <c r="S343" s="4">
        <v>708</v>
      </c>
      <c r="T343" s="4">
        <v>1475</v>
      </c>
      <c r="U343" s="4">
        <v>118</v>
      </c>
      <c r="V343" s="4">
        <v>2545</v>
      </c>
      <c r="W343" s="9">
        <v>373511</v>
      </c>
      <c r="X343" s="4"/>
      <c r="Y343" s="4"/>
      <c r="Z343" s="4"/>
      <c r="AA343" s="4"/>
      <c r="AB343" s="4"/>
      <c r="AC343" s="8">
        <v>4.2500000000000003E-2</v>
      </c>
      <c r="AD343" s="49">
        <f t="shared" si="72"/>
        <v>16362.500000000002</v>
      </c>
      <c r="AE343" s="10">
        <v>0.18</v>
      </c>
      <c r="AF343" s="49">
        <f t="shared" si="73"/>
        <v>13866.525423728815</v>
      </c>
      <c r="AG343" s="4"/>
      <c r="AH343" s="4"/>
      <c r="AI343" s="8">
        <v>0.02</v>
      </c>
      <c r="AJ343" s="70">
        <f t="shared" si="74"/>
        <v>7700</v>
      </c>
      <c r="AK343" s="10">
        <v>0.05</v>
      </c>
      <c r="AL343" s="49">
        <f t="shared" si="75"/>
        <v>385</v>
      </c>
      <c r="AM343" s="49"/>
      <c r="AN343" s="49"/>
      <c r="AO343" s="49">
        <f t="shared" si="76"/>
        <v>7315</v>
      </c>
      <c r="AP343" s="49"/>
      <c r="AQ343" s="49">
        <f t="shared" si="77"/>
        <v>7315</v>
      </c>
      <c r="AR343" s="80">
        <f t="shared" si="71"/>
        <v>6166.5254237288154</v>
      </c>
      <c r="AS343" s="4"/>
      <c r="AT343" s="4"/>
      <c r="AU343" s="4"/>
      <c r="AV343" s="4"/>
    </row>
    <row r="344" spans="1:48" hidden="1">
      <c r="A344" s="12">
        <v>342</v>
      </c>
      <c r="B344" s="5">
        <v>44896</v>
      </c>
      <c r="C344" s="6">
        <v>44916</v>
      </c>
      <c r="D344" s="4" t="s">
        <v>530</v>
      </c>
      <c r="E344" s="4" t="s">
        <v>531</v>
      </c>
      <c r="F344" s="4" t="s">
        <v>636</v>
      </c>
      <c r="G344" s="4" t="s">
        <v>512</v>
      </c>
      <c r="H344" s="4" t="s">
        <v>492</v>
      </c>
      <c r="I344" s="4" t="s">
        <v>566</v>
      </c>
      <c r="J344" s="4" t="s">
        <v>57</v>
      </c>
      <c r="K344" s="4" t="s">
        <v>517</v>
      </c>
      <c r="L344" s="30" t="s">
        <v>49</v>
      </c>
      <c r="M344" s="7">
        <v>220000</v>
      </c>
      <c r="N344" s="4">
        <v>8100</v>
      </c>
      <c r="O344" s="4">
        <v>36</v>
      </c>
      <c r="P344" s="8">
        <v>0.19320000000000001</v>
      </c>
      <c r="Q344" s="4">
        <v>2598</v>
      </c>
      <c r="R344" s="4">
        <v>1650</v>
      </c>
      <c r="S344" s="4">
        <v>708</v>
      </c>
      <c r="T344" s="4">
        <v>1475</v>
      </c>
      <c r="U344" s="4">
        <v>118</v>
      </c>
      <c r="V344" s="4">
        <v>1651</v>
      </c>
      <c r="W344" s="9">
        <v>211800</v>
      </c>
      <c r="X344" s="4"/>
      <c r="Y344" s="4"/>
      <c r="Z344" s="4"/>
      <c r="AA344" s="4"/>
      <c r="AB344" s="4"/>
      <c r="AC344" s="8">
        <v>3.5000000000000003E-2</v>
      </c>
      <c r="AD344" s="49">
        <f t="shared" si="72"/>
        <v>7700.0000000000009</v>
      </c>
      <c r="AE344" s="10">
        <v>0.18</v>
      </c>
      <c r="AF344" s="49">
        <f t="shared" si="73"/>
        <v>6525.42372881356</v>
      </c>
      <c r="AG344" s="4"/>
      <c r="AH344" s="4"/>
      <c r="AI344" s="8">
        <v>0.02</v>
      </c>
      <c r="AJ344" s="70">
        <f t="shared" si="74"/>
        <v>4400</v>
      </c>
      <c r="AK344" s="10">
        <v>0.05</v>
      </c>
      <c r="AL344" s="49">
        <f t="shared" si="75"/>
        <v>220</v>
      </c>
      <c r="AM344" s="49"/>
      <c r="AN344" s="49"/>
      <c r="AO344" s="49">
        <f t="shared" si="76"/>
        <v>4180</v>
      </c>
      <c r="AP344" s="49"/>
      <c r="AQ344" s="49">
        <f t="shared" si="77"/>
        <v>4180</v>
      </c>
      <c r="AR344" s="80">
        <f t="shared" si="71"/>
        <v>2125.42372881356</v>
      </c>
      <c r="AS344" s="4"/>
      <c r="AT344" s="4"/>
      <c r="AU344" s="4"/>
      <c r="AV344" s="4"/>
    </row>
    <row r="345" spans="1:48" hidden="1">
      <c r="A345" s="4">
        <v>343</v>
      </c>
      <c r="B345" s="5">
        <v>44896</v>
      </c>
      <c r="C345" s="6">
        <v>44916</v>
      </c>
      <c r="D345" s="4" t="s">
        <v>507</v>
      </c>
      <c r="E345" s="4" t="s">
        <v>508</v>
      </c>
      <c r="F345" s="4" t="s">
        <v>637</v>
      </c>
      <c r="G345" s="4" t="s">
        <v>512</v>
      </c>
      <c r="H345" s="4" t="s">
        <v>492</v>
      </c>
      <c r="I345" s="4" t="s">
        <v>518</v>
      </c>
      <c r="J345" s="4" t="s">
        <v>57</v>
      </c>
      <c r="K345" s="4" t="s">
        <v>58</v>
      </c>
      <c r="L345" s="30" t="s">
        <v>49</v>
      </c>
      <c r="M345" s="7">
        <v>350000</v>
      </c>
      <c r="N345" s="4">
        <v>10469</v>
      </c>
      <c r="O345" s="4">
        <v>48</v>
      </c>
      <c r="P345" s="8">
        <v>0.19020000000000001</v>
      </c>
      <c r="Q345" s="4">
        <v>6195</v>
      </c>
      <c r="R345" s="4">
        <v>2000</v>
      </c>
      <c r="S345" s="4">
        <v>708</v>
      </c>
      <c r="T345" s="4">
        <v>1475</v>
      </c>
      <c r="U345" s="4">
        <v>118</v>
      </c>
      <c r="V345" s="4">
        <v>15299</v>
      </c>
      <c r="W345" s="9">
        <v>324205</v>
      </c>
      <c r="X345" s="4"/>
      <c r="Y345" s="4"/>
      <c r="Z345" s="4"/>
      <c r="AA345" s="4"/>
      <c r="AB345" s="4"/>
      <c r="AC345" s="8">
        <v>4.2500000000000003E-2</v>
      </c>
      <c r="AD345" s="49">
        <f t="shared" si="72"/>
        <v>14875.000000000002</v>
      </c>
      <c r="AE345" s="10">
        <v>0.18</v>
      </c>
      <c r="AF345" s="49">
        <f t="shared" si="73"/>
        <v>12605.932203389833</v>
      </c>
      <c r="AG345" s="4"/>
      <c r="AH345" s="4"/>
      <c r="AI345" s="8">
        <v>2.5000000000000001E-2</v>
      </c>
      <c r="AJ345" s="70">
        <f t="shared" si="74"/>
        <v>8750</v>
      </c>
      <c r="AK345" s="10">
        <v>0.05</v>
      </c>
      <c r="AL345" s="49">
        <f t="shared" si="75"/>
        <v>437.5</v>
      </c>
      <c r="AM345" s="49"/>
      <c r="AN345" s="49"/>
      <c r="AO345" s="49">
        <f t="shared" si="76"/>
        <v>8312.5</v>
      </c>
      <c r="AP345" s="49"/>
      <c r="AQ345" s="49">
        <f t="shared" si="77"/>
        <v>8312.5</v>
      </c>
      <c r="AR345" s="80">
        <f t="shared" si="71"/>
        <v>3855.9322033898334</v>
      </c>
      <c r="AS345" s="4"/>
      <c r="AT345" s="4"/>
      <c r="AU345" s="4"/>
      <c r="AV345" s="4"/>
    </row>
    <row r="346" spans="1:48" hidden="1">
      <c r="A346" s="4">
        <v>344</v>
      </c>
      <c r="B346" s="5">
        <v>44896</v>
      </c>
      <c r="C346" s="6">
        <v>44916</v>
      </c>
      <c r="D346" s="4" t="s">
        <v>507</v>
      </c>
      <c r="E346" s="4" t="s">
        <v>508</v>
      </c>
      <c r="F346" s="4" t="s">
        <v>638</v>
      </c>
      <c r="G346" s="4" t="s">
        <v>512</v>
      </c>
      <c r="H346" s="4" t="s">
        <v>492</v>
      </c>
      <c r="I346" s="4" t="s">
        <v>518</v>
      </c>
      <c r="J346" s="4" t="s">
        <v>57</v>
      </c>
      <c r="K346" s="4" t="s">
        <v>517</v>
      </c>
      <c r="L346" s="30" t="s">
        <v>49</v>
      </c>
      <c r="M346" s="7">
        <v>550000</v>
      </c>
      <c r="N346" s="4">
        <v>20164</v>
      </c>
      <c r="O346" s="4">
        <v>36</v>
      </c>
      <c r="P346" s="8">
        <v>0.19009999999999999</v>
      </c>
      <c r="Q346" s="4">
        <v>8113</v>
      </c>
      <c r="R346" s="4">
        <v>2500</v>
      </c>
      <c r="S346" s="4">
        <v>0</v>
      </c>
      <c r="T346" s="4">
        <v>1475</v>
      </c>
      <c r="U346" s="4">
        <v>118</v>
      </c>
      <c r="V346" s="4">
        <v>3323</v>
      </c>
      <c r="W346" s="9">
        <v>60008</v>
      </c>
      <c r="X346" s="4"/>
      <c r="Y346" s="4"/>
      <c r="Z346" s="4"/>
      <c r="AA346" s="4"/>
      <c r="AB346" s="4"/>
      <c r="AC346" s="8">
        <v>3.5000000000000003E-2</v>
      </c>
      <c r="AD346" s="49">
        <f t="shared" si="72"/>
        <v>19250.000000000004</v>
      </c>
      <c r="AE346" s="10">
        <v>0.18</v>
      </c>
      <c r="AF346" s="49">
        <f t="shared" si="73"/>
        <v>16313.559322033901</v>
      </c>
      <c r="AG346" s="4"/>
      <c r="AH346" s="4"/>
      <c r="AI346" s="8">
        <v>0.02</v>
      </c>
      <c r="AJ346" s="70">
        <f t="shared" si="74"/>
        <v>11000</v>
      </c>
      <c r="AK346" s="10">
        <v>0.05</v>
      </c>
      <c r="AL346" s="49">
        <f t="shared" si="75"/>
        <v>550</v>
      </c>
      <c r="AM346" s="49"/>
      <c r="AN346" s="49"/>
      <c r="AO346" s="49">
        <f t="shared" si="76"/>
        <v>10450</v>
      </c>
      <c r="AP346" s="49"/>
      <c r="AQ346" s="49">
        <f t="shared" si="77"/>
        <v>10450</v>
      </c>
      <c r="AR346" s="80">
        <f t="shared" si="71"/>
        <v>5313.5593220339015</v>
      </c>
      <c r="AS346" s="4"/>
      <c r="AT346" s="4"/>
      <c r="AU346" s="4"/>
      <c r="AV346" s="4"/>
    </row>
    <row r="347" spans="1:48" hidden="1">
      <c r="A347" s="12">
        <v>345</v>
      </c>
      <c r="B347" s="5">
        <v>44896</v>
      </c>
      <c r="C347" s="6">
        <v>44916</v>
      </c>
      <c r="D347" s="4" t="s">
        <v>554</v>
      </c>
      <c r="E347" s="4" t="s">
        <v>555</v>
      </c>
      <c r="F347" s="39" t="s">
        <v>639</v>
      </c>
      <c r="G347" s="4" t="s">
        <v>494</v>
      </c>
      <c r="H347" s="4" t="s">
        <v>492</v>
      </c>
      <c r="I347" s="4" t="s">
        <v>495</v>
      </c>
      <c r="J347" s="4" t="s">
        <v>47</v>
      </c>
      <c r="K347" s="4" t="s">
        <v>48</v>
      </c>
      <c r="L347" s="30" t="s">
        <v>49</v>
      </c>
      <c r="M347" s="7">
        <v>803340</v>
      </c>
      <c r="N347" s="4">
        <v>19540</v>
      </c>
      <c r="O347" s="4">
        <v>60</v>
      </c>
      <c r="P347" s="8">
        <v>0.16009999999999999</v>
      </c>
      <c r="Q347" s="4">
        <v>7080</v>
      </c>
      <c r="R347" s="4">
        <v>2135</v>
      </c>
      <c r="S347" s="4">
        <v>885</v>
      </c>
      <c r="T347" s="4">
        <v>590</v>
      </c>
      <c r="U347" s="4">
        <v>589</v>
      </c>
      <c r="V347" s="4">
        <v>10340</v>
      </c>
      <c r="W347" s="9">
        <v>466095</v>
      </c>
      <c r="X347" s="4"/>
      <c r="Y347" s="4"/>
      <c r="Z347" s="4"/>
      <c r="AA347" s="4"/>
      <c r="AB347" s="4"/>
      <c r="AC347" s="8">
        <v>4.7500000000000001E-2</v>
      </c>
      <c r="AD347" s="49">
        <f t="shared" si="72"/>
        <v>38158.65</v>
      </c>
      <c r="AE347" s="10">
        <v>0.09</v>
      </c>
      <c r="AF347" s="49">
        <f t="shared" si="73"/>
        <v>35007.935779816515</v>
      </c>
      <c r="AG347" s="4"/>
      <c r="AH347" s="4"/>
      <c r="AI347" s="8">
        <v>0.03</v>
      </c>
      <c r="AJ347" s="70">
        <f t="shared" si="74"/>
        <v>24100.2</v>
      </c>
      <c r="AK347" s="10">
        <v>0.05</v>
      </c>
      <c r="AL347" s="49">
        <f t="shared" si="75"/>
        <v>1205.01</v>
      </c>
      <c r="AM347" s="49"/>
      <c r="AN347" s="49"/>
      <c r="AO347" s="49">
        <f t="shared" si="76"/>
        <v>22895.190000000002</v>
      </c>
      <c r="AP347" s="49"/>
      <c r="AQ347" s="49">
        <f t="shared" si="77"/>
        <v>22895.190000000002</v>
      </c>
      <c r="AR347" s="80">
        <f t="shared" si="71"/>
        <v>10907.735779816514</v>
      </c>
      <c r="AS347" s="4"/>
      <c r="AT347" s="4"/>
      <c r="AU347" s="4"/>
      <c r="AV347" s="4"/>
    </row>
    <row r="348" spans="1:48" hidden="1">
      <c r="A348" s="4">
        <v>346</v>
      </c>
      <c r="B348" s="5">
        <v>44896</v>
      </c>
      <c r="C348" s="6">
        <v>44916</v>
      </c>
      <c r="D348" s="4" t="s">
        <v>521</v>
      </c>
      <c r="E348" s="4" t="s">
        <v>522</v>
      </c>
      <c r="F348" s="4" t="s">
        <v>640</v>
      </c>
      <c r="G348" s="4" t="s">
        <v>512</v>
      </c>
      <c r="H348" s="4" t="s">
        <v>492</v>
      </c>
      <c r="I348" s="4" t="s">
        <v>514</v>
      </c>
      <c r="J348" s="4" t="s">
        <v>57</v>
      </c>
      <c r="K348" s="4" t="s">
        <v>517</v>
      </c>
      <c r="L348" s="30" t="s">
        <v>49</v>
      </c>
      <c r="M348" s="7">
        <v>314000</v>
      </c>
      <c r="N348" s="4">
        <v>11671</v>
      </c>
      <c r="O348" s="4">
        <v>36</v>
      </c>
      <c r="P348" s="8">
        <v>0.2001</v>
      </c>
      <c r="Q348" s="4">
        <v>5557</v>
      </c>
      <c r="R348" s="4">
        <v>100</v>
      </c>
      <c r="S348" s="4">
        <v>0</v>
      </c>
      <c r="T348" s="4">
        <v>1475</v>
      </c>
      <c r="U348" s="4">
        <v>118</v>
      </c>
      <c r="V348" s="4">
        <v>13353</v>
      </c>
      <c r="W348" s="9">
        <v>293396</v>
      </c>
      <c r="X348" s="4"/>
      <c r="Y348" s="4"/>
      <c r="Z348" s="4"/>
      <c r="AA348" s="4"/>
      <c r="AB348" s="4"/>
      <c r="AC348" s="8">
        <v>3.5000000000000003E-2</v>
      </c>
      <c r="AD348" s="49">
        <f t="shared" si="72"/>
        <v>10990.000000000002</v>
      </c>
      <c r="AE348" s="10">
        <v>0.18</v>
      </c>
      <c r="AF348" s="49">
        <f t="shared" si="73"/>
        <v>9313.5593220338997</v>
      </c>
      <c r="AG348" s="4"/>
      <c r="AH348" s="4"/>
      <c r="AI348" s="8">
        <v>0.02</v>
      </c>
      <c r="AJ348" s="70">
        <f t="shared" si="74"/>
        <v>6280</v>
      </c>
      <c r="AK348" s="10">
        <v>0.05</v>
      </c>
      <c r="AL348" s="49">
        <f t="shared" si="75"/>
        <v>314</v>
      </c>
      <c r="AM348" s="49"/>
      <c r="AN348" s="49"/>
      <c r="AO348" s="49">
        <f t="shared" si="76"/>
        <v>5966</v>
      </c>
      <c r="AP348" s="49"/>
      <c r="AQ348" s="49">
        <f t="shared" si="77"/>
        <v>5966</v>
      </c>
      <c r="AR348" s="80">
        <f t="shared" si="71"/>
        <v>3033.5593220338997</v>
      </c>
      <c r="AS348" s="4"/>
      <c r="AT348" s="4"/>
      <c r="AU348" s="4"/>
      <c r="AV348" s="4"/>
    </row>
    <row r="349" spans="1:48" hidden="1">
      <c r="A349" s="4">
        <v>347</v>
      </c>
      <c r="B349" s="5">
        <v>44896</v>
      </c>
      <c r="C349" s="6">
        <v>44916</v>
      </c>
      <c r="D349" s="4" t="s">
        <v>546</v>
      </c>
      <c r="E349" s="4" t="s">
        <v>547</v>
      </c>
      <c r="F349" s="4" t="s">
        <v>641</v>
      </c>
      <c r="G349" s="4" t="s">
        <v>512</v>
      </c>
      <c r="H349" s="4" t="s">
        <v>492</v>
      </c>
      <c r="I349" s="4" t="s">
        <v>514</v>
      </c>
      <c r="J349" s="4" t="s">
        <v>57</v>
      </c>
      <c r="K349" s="4" t="s">
        <v>517</v>
      </c>
      <c r="L349" s="30" t="s">
        <v>49</v>
      </c>
      <c r="M349" s="7">
        <v>115000</v>
      </c>
      <c r="N349" s="4">
        <v>6081</v>
      </c>
      <c r="O349" s="4">
        <v>24</v>
      </c>
      <c r="P349" s="8">
        <v>0.24010000000000001</v>
      </c>
      <c r="Q349" s="4">
        <v>1697</v>
      </c>
      <c r="R349" s="4">
        <v>2400</v>
      </c>
      <c r="S349" s="4">
        <v>708</v>
      </c>
      <c r="T349" s="4">
        <v>1475</v>
      </c>
      <c r="U349" s="4">
        <v>118</v>
      </c>
      <c r="V349" s="4">
        <v>1013</v>
      </c>
      <c r="W349" s="9">
        <v>107589</v>
      </c>
      <c r="X349" s="4"/>
      <c r="Y349" s="4"/>
      <c r="Z349" s="4"/>
      <c r="AA349" s="4"/>
      <c r="AB349" s="4"/>
      <c r="AC349" s="8">
        <v>3.5000000000000003E-2</v>
      </c>
      <c r="AD349" s="49">
        <f t="shared" si="72"/>
        <v>4025.0000000000005</v>
      </c>
      <c r="AE349" s="10">
        <v>0.18</v>
      </c>
      <c r="AF349" s="49">
        <f t="shared" si="73"/>
        <v>3411.016949152543</v>
      </c>
      <c r="AG349" s="4"/>
      <c r="AH349" s="4"/>
      <c r="AI349" s="8">
        <v>0.02</v>
      </c>
      <c r="AJ349" s="70">
        <f t="shared" si="74"/>
        <v>2300</v>
      </c>
      <c r="AK349" s="10">
        <v>0.05</v>
      </c>
      <c r="AL349" s="49">
        <f t="shared" si="75"/>
        <v>115</v>
      </c>
      <c r="AM349" s="49"/>
      <c r="AN349" s="49"/>
      <c r="AO349" s="49">
        <f t="shared" si="76"/>
        <v>2185</v>
      </c>
      <c r="AP349" s="49"/>
      <c r="AQ349" s="49">
        <f t="shared" si="77"/>
        <v>2185</v>
      </c>
      <c r="AR349" s="80">
        <f t="shared" si="71"/>
        <v>1111.016949152543</v>
      </c>
      <c r="AS349" s="4"/>
      <c r="AT349" s="4"/>
      <c r="AU349" s="4"/>
      <c r="AV349" s="4"/>
    </row>
    <row r="350" spans="1:48" hidden="1">
      <c r="A350" s="12">
        <v>348</v>
      </c>
      <c r="B350" s="5">
        <v>44896</v>
      </c>
      <c r="C350" s="6">
        <v>44916</v>
      </c>
      <c r="D350" s="4" t="s">
        <v>546</v>
      </c>
      <c r="E350" s="4" t="s">
        <v>547</v>
      </c>
      <c r="F350" s="4" t="s">
        <v>642</v>
      </c>
      <c r="G350" s="4" t="s">
        <v>512</v>
      </c>
      <c r="H350" s="4" t="s">
        <v>492</v>
      </c>
      <c r="I350" s="4" t="s">
        <v>514</v>
      </c>
      <c r="J350" s="4" t="s">
        <v>569</v>
      </c>
      <c r="K350" s="4" t="s">
        <v>107</v>
      </c>
      <c r="L350" s="30" t="s">
        <v>49</v>
      </c>
      <c r="M350" s="7">
        <v>275056</v>
      </c>
      <c r="N350" s="4">
        <v>7724</v>
      </c>
      <c r="O350" s="4">
        <v>48</v>
      </c>
      <c r="P350" s="8">
        <v>0.155</v>
      </c>
      <c r="Q350" s="4">
        <v>2969</v>
      </c>
      <c r="R350" s="4">
        <v>2300</v>
      </c>
      <c r="S350" s="4">
        <v>0</v>
      </c>
      <c r="T350" s="4">
        <v>2360</v>
      </c>
      <c r="U350" s="4">
        <v>0</v>
      </c>
      <c r="V350" s="4"/>
      <c r="W350" s="9">
        <v>267800</v>
      </c>
      <c r="X350" s="4"/>
      <c r="Y350" s="4"/>
      <c r="Z350" s="4"/>
      <c r="AA350" s="4"/>
      <c r="AB350" s="4"/>
      <c r="AC350" s="10">
        <v>0.04</v>
      </c>
      <c r="AD350" s="49">
        <f t="shared" si="72"/>
        <v>11002.24</v>
      </c>
      <c r="AE350" s="10">
        <v>0.18</v>
      </c>
      <c r="AF350" s="49">
        <f t="shared" si="73"/>
        <v>9323.9322033898316</v>
      </c>
      <c r="AG350" s="4"/>
      <c r="AH350" s="4"/>
      <c r="AI350" s="8">
        <v>0.03</v>
      </c>
      <c r="AJ350" s="70">
        <f t="shared" si="74"/>
        <v>8251.68</v>
      </c>
      <c r="AK350" s="10">
        <v>0.05</v>
      </c>
      <c r="AL350" s="49">
        <f t="shared" si="75"/>
        <v>412.58400000000006</v>
      </c>
      <c r="AM350" s="49"/>
      <c r="AN350" s="49"/>
      <c r="AO350" s="49">
        <f t="shared" si="76"/>
        <v>7839.0960000000005</v>
      </c>
      <c r="AP350" s="49"/>
      <c r="AQ350" s="49">
        <f t="shared" si="77"/>
        <v>7839.0960000000005</v>
      </c>
      <c r="AR350" s="80">
        <f t="shared" si="71"/>
        <v>1072.2522033898313</v>
      </c>
      <c r="AS350" s="4"/>
      <c r="AT350" s="4"/>
      <c r="AU350" s="4"/>
      <c r="AV350" s="4"/>
    </row>
    <row r="351" spans="1:48" hidden="1">
      <c r="A351" s="4">
        <v>349</v>
      </c>
      <c r="B351" s="5">
        <v>44896</v>
      </c>
      <c r="C351" s="6">
        <v>44916</v>
      </c>
      <c r="D351" s="4" t="s">
        <v>521</v>
      </c>
      <c r="E351" s="4" t="s">
        <v>522</v>
      </c>
      <c r="F351" s="4" t="s">
        <v>643</v>
      </c>
      <c r="G351" s="4" t="s">
        <v>512</v>
      </c>
      <c r="H351" s="4" t="s">
        <v>492</v>
      </c>
      <c r="I351" s="4" t="s">
        <v>514</v>
      </c>
      <c r="J351" s="4" t="s">
        <v>57</v>
      </c>
      <c r="K351" s="4" t="s">
        <v>517</v>
      </c>
      <c r="L351" s="30" t="s">
        <v>49</v>
      </c>
      <c r="M351" s="7">
        <v>260000</v>
      </c>
      <c r="N351" s="4">
        <v>9663</v>
      </c>
      <c r="O351" s="4">
        <v>36</v>
      </c>
      <c r="P351" s="8">
        <v>0.2</v>
      </c>
      <c r="Q351" s="4">
        <v>4602</v>
      </c>
      <c r="R351" s="4">
        <v>1750</v>
      </c>
      <c r="S351" s="4">
        <v>708</v>
      </c>
      <c r="T351" s="4">
        <v>1475</v>
      </c>
      <c r="U351" s="4">
        <v>118</v>
      </c>
      <c r="V351" s="4">
        <v>1875</v>
      </c>
      <c r="W351" s="9">
        <v>249472</v>
      </c>
      <c r="X351" s="4"/>
      <c r="Y351" s="4"/>
      <c r="Z351" s="4"/>
      <c r="AA351" s="4"/>
      <c r="AB351" s="4"/>
      <c r="AC351" s="8">
        <v>3.5000000000000003E-2</v>
      </c>
      <c r="AD351" s="49">
        <f t="shared" si="72"/>
        <v>9100</v>
      </c>
      <c r="AE351" s="10">
        <v>0.18</v>
      </c>
      <c r="AF351" s="49">
        <f t="shared" si="73"/>
        <v>7711.8644067796613</v>
      </c>
      <c r="AG351" s="4"/>
      <c r="AH351" s="4"/>
      <c r="AI351" s="8">
        <v>0.02</v>
      </c>
      <c r="AJ351" s="70">
        <f t="shared" si="74"/>
        <v>5200</v>
      </c>
      <c r="AK351" s="10">
        <v>0.05</v>
      </c>
      <c r="AL351" s="49">
        <f t="shared" si="75"/>
        <v>260</v>
      </c>
      <c r="AM351" s="49"/>
      <c r="AN351" s="49"/>
      <c r="AO351" s="49">
        <f t="shared" si="76"/>
        <v>4940</v>
      </c>
      <c r="AP351" s="49"/>
      <c r="AQ351" s="49">
        <f t="shared" si="77"/>
        <v>4940</v>
      </c>
      <c r="AR351" s="80">
        <f t="shared" si="71"/>
        <v>2511.8644067796613</v>
      </c>
      <c r="AS351" s="4"/>
      <c r="AT351" s="4"/>
      <c r="AU351" s="4"/>
      <c r="AV351" s="4"/>
    </row>
    <row r="352" spans="1:48" hidden="1">
      <c r="A352" s="4">
        <v>350</v>
      </c>
      <c r="B352" s="5">
        <v>44896</v>
      </c>
      <c r="C352" s="6">
        <v>44916</v>
      </c>
      <c r="D352" s="4" t="s">
        <v>507</v>
      </c>
      <c r="E352" s="4" t="s">
        <v>508</v>
      </c>
      <c r="F352" s="4" t="s">
        <v>644</v>
      </c>
      <c r="G352" s="4" t="s">
        <v>512</v>
      </c>
      <c r="H352" s="4" t="s">
        <v>492</v>
      </c>
      <c r="I352" s="4" t="s">
        <v>518</v>
      </c>
      <c r="J352" s="4" t="s">
        <v>47</v>
      </c>
      <c r="K352" s="4" t="s">
        <v>58</v>
      </c>
      <c r="L352" s="30" t="s">
        <v>49</v>
      </c>
      <c r="M352" s="7">
        <v>300000</v>
      </c>
      <c r="N352" s="4">
        <v>10255</v>
      </c>
      <c r="O352" s="4">
        <v>36</v>
      </c>
      <c r="P352" s="8">
        <v>0.1401</v>
      </c>
      <c r="Q352" s="4">
        <v>3540</v>
      </c>
      <c r="R352" s="4">
        <v>885</v>
      </c>
      <c r="S352" s="4">
        <v>885</v>
      </c>
      <c r="T352" s="4">
        <v>590</v>
      </c>
      <c r="U352" s="4">
        <v>589</v>
      </c>
      <c r="V352" s="4">
        <v>3117</v>
      </c>
      <c r="W352" s="9">
        <v>290394</v>
      </c>
      <c r="X352" s="4"/>
      <c r="Y352" s="4"/>
      <c r="Z352" s="4"/>
      <c r="AA352" s="4"/>
      <c r="AB352" s="4"/>
      <c r="AC352" s="8">
        <v>4.2500000000000003E-2</v>
      </c>
      <c r="AD352" s="49">
        <f t="shared" si="72"/>
        <v>12750.000000000002</v>
      </c>
      <c r="AE352" s="10">
        <v>0.09</v>
      </c>
      <c r="AF352" s="49">
        <f t="shared" si="73"/>
        <v>11697.247706422018</v>
      </c>
      <c r="AG352" s="4"/>
      <c r="AH352" s="4"/>
      <c r="AI352" s="8">
        <v>3.2500000000000001E-2</v>
      </c>
      <c r="AJ352" s="70">
        <f t="shared" si="74"/>
        <v>9750</v>
      </c>
      <c r="AK352" s="10">
        <v>0.05</v>
      </c>
      <c r="AL352" s="49">
        <f t="shared" si="75"/>
        <v>487.5</v>
      </c>
      <c r="AM352" s="49"/>
      <c r="AN352" s="49"/>
      <c r="AO352" s="49">
        <f t="shared" si="76"/>
        <v>9262.5</v>
      </c>
      <c r="AP352" s="49"/>
      <c r="AQ352" s="49">
        <f t="shared" si="77"/>
        <v>9262.5</v>
      </c>
      <c r="AR352" s="80">
        <f t="shared" si="71"/>
        <v>1947.2477064220184</v>
      </c>
      <c r="AS352" s="4"/>
      <c r="AT352" s="4"/>
      <c r="AU352" s="4"/>
      <c r="AV352" s="4"/>
    </row>
    <row r="353" spans="1:48" hidden="1">
      <c r="A353" s="12">
        <v>351</v>
      </c>
      <c r="B353" s="5">
        <v>44896</v>
      </c>
      <c r="C353" s="6">
        <v>44916</v>
      </c>
      <c r="D353" s="4" t="s">
        <v>546</v>
      </c>
      <c r="E353" s="4" t="s">
        <v>547</v>
      </c>
      <c r="F353" s="4" t="s">
        <v>645</v>
      </c>
      <c r="G353" s="4" t="s">
        <v>512</v>
      </c>
      <c r="H353" s="4" t="s">
        <v>492</v>
      </c>
      <c r="I353" s="4" t="s">
        <v>514</v>
      </c>
      <c r="J353" s="4" t="s">
        <v>57</v>
      </c>
      <c r="K353" s="4" t="s">
        <v>107</v>
      </c>
      <c r="L353" s="30" t="s">
        <v>49</v>
      </c>
      <c r="M353" s="7">
        <v>250000</v>
      </c>
      <c r="N353" s="4">
        <v>12361</v>
      </c>
      <c r="O353" s="4">
        <v>24</v>
      </c>
      <c r="P353" s="8">
        <v>0.17</v>
      </c>
      <c r="Q353" s="4">
        <v>4605</v>
      </c>
      <c r="R353" s="4">
        <v>1750</v>
      </c>
      <c r="S353" s="4">
        <v>708</v>
      </c>
      <c r="T353" s="4">
        <v>1475</v>
      </c>
      <c r="U353" s="4">
        <v>118</v>
      </c>
      <c r="V353" s="4">
        <v>2144</v>
      </c>
      <c r="W353" s="9">
        <v>239200</v>
      </c>
      <c r="X353" s="4"/>
      <c r="Y353" s="4"/>
      <c r="Z353" s="4"/>
      <c r="AA353" s="4"/>
      <c r="AB353" s="4"/>
      <c r="AC353" s="8">
        <v>4.2500000000000003E-2</v>
      </c>
      <c r="AD353" s="49">
        <f t="shared" si="72"/>
        <v>10625</v>
      </c>
      <c r="AE353" s="10">
        <v>0.18</v>
      </c>
      <c r="AF353" s="49">
        <f t="shared" si="73"/>
        <v>9004.2372881355932</v>
      </c>
      <c r="AG353" s="4"/>
      <c r="AH353" s="4"/>
      <c r="AI353" s="8">
        <v>0.02</v>
      </c>
      <c r="AJ353" s="70">
        <f t="shared" si="74"/>
        <v>5000</v>
      </c>
      <c r="AK353" s="10">
        <v>0.05</v>
      </c>
      <c r="AL353" s="49">
        <f t="shared" si="75"/>
        <v>250</v>
      </c>
      <c r="AM353" s="49"/>
      <c r="AN353" s="49"/>
      <c r="AO353" s="49">
        <f t="shared" si="76"/>
        <v>4750</v>
      </c>
      <c r="AP353" s="49"/>
      <c r="AQ353" s="49">
        <f t="shared" si="77"/>
        <v>4750</v>
      </c>
      <c r="AR353" s="80">
        <f t="shared" si="71"/>
        <v>4004.2372881355932</v>
      </c>
      <c r="AS353" s="4"/>
      <c r="AT353" s="4"/>
      <c r="AU353" s="4"/>
      <c r="AV353" s="4"/>
    </row>
    <row r="354" spans="1:48" hidden="1">
      <c r="A354" s="4">
        <v>352</v>
      </c>
      <c r="B354" s="5">
        <v>44896</v>
      </c>
      <c r="C354" s="6">
        <v>44917</v>
      </c>
      <c r="D354" s="4" t="s">
        <v>527</v>
      </c>
      <c r="E354" s="4" t="s">
        <v>528</v>
      </c>
      <c r="F354" s="4" t="s">
        <v>646</v>
      </c>
      <c r="G354" s="4" t="s">
        <v>512</v>
      </c>
      <c r="H354" s="4" t="s">
        <v>492</v>
      </c>
      <c r="I354" s="4" t="s">
        <v>566</v>
      </c>
      <c r="J354" s="4" t="s">
        <v>57</v>
      </c>
      <c r="K354" s="4" t="s">
        <v>567</v>
      </c>
      <c r="L354" s="30" t="s">
        <v>49</v>
      </c>
      <c r="M354" s="7">
        <v>1100000</v>
      </c>
      <c r="N354" s="4">
        <v>23743</v>
      </c>
      <c r="O354" s="4">
        <v>60</v>
      </c>
      <c r="P354" s="8">
        <v>0.105</v>
      </c>
      <c r="Q354" s="4">
        <v>9285</v>
      </c>
      <c r="R354" s="4">
        <v>3850</v>
      </c>
      <c r="S354" s="4">
        <v>0</v>
      </c>
      <c r="T354" s="4">
        <v>1475</v>
      </c>
      <c r="U354" s="4">
        <v>118</v>
      </c>
      <c r="V354" s="4">
        <v>7272</v>
      </c>
      <c r="W354" s="9">
        <v>1078000</v>
      </c>
      <c r="X354" s="4"/>
      <c r="Y354" s="4"/>
      <c r="Z354" s="4"/>
      <c r="AA354" s="4"/>
      <c r="AB354" s="4"/>
      <c r="AC354" s="10">
        <v>0.02</v>
      </c>
      <c r="AD354" s="49">
        <f t="shared" si="72"/>
        <v>22000</v>
      </c>
      <c r="AE354" s="10">
        <v>0.18</v>
      </c>
      <c r="AF354" s="49">
        <f t="shared" si="73"/>
        <v>18644.067796610172</v>
      </c>
      <c r="AG354" s="4"/>
      <c r="AH354" s="4"/>
      <c r="AI354" s="8">
        <v>0.01</v>
      </c>
      <c r="AJ354" s="70">
        <f t="shared" si="74"/>
        <v>11000</v>
      </c>
      <c r="AK354" s="10">
        <v>0.05</v>
      </c>
      <c r="AL354" s="49">
        <f t="shared" si="75"/>
        <v>550</v>
      </c>
      <c r="AM354" s="49"/>
      <c r="AN354" s="49"/>
      <c r="AO354" s="49">
        <f t="shared" si="76"/>
        <v>10450</v>
      </c>
      <c r="AP354" s="49"/>
      <c r="AQ354" s="49">
        <f t="shared" si="77"/>
        <v>10450</v>
      </c>
      <c r="AR354" s="80">
        <f t="shared" si="71"/>
        <v>7644.0677966101721</v>
      </c>
      <c r="AS354" s="4"/>
      <c r="AT354" s="4"/>
      <c r="AU354" s="4"/>
      <c r="AV354" s="4"/>
    </row>
    <row r="355" spans="1:48" hidden="1">
      <c r="A355" s="4">
        <v>353</v>
      </c>
      <c r="B355" s="5">
        <v>44896</v>
      </c>
      <c r="C355" s="6">
        <v>44917</v>
      </c>
      <c r="D355" s="4" t="s">
        <v>554</v>
      </c>
      <c r="E355" s="4" t="s">
        <v>555</v>
      </c>
      <c r="F355" s="4" t="s">
        <v>647</v>
      </c>
      <c r="G355" s="4" t="s">
        <v>494</v>
      </c>
      <c r="H355" s="4" t="s">
        <v>492</v>
      </c>
      <c r="I355" s="4" t="s">
        <v>495</v>
      </c>
      <c r="J355" s="4" t="s">
        <v>47</v>
      </c>
      <c r="K355" s="4" t="s">
        <v>107</v>
      </c>
      <c r="L355" s="30" t="s">
        <v>49</v>
      </c>
      <c r="M355" s="7">
        <v>2520887</v>
      </c>
      <c r="N355" s="4">
        <v>84955</v>
      </c>
      <c r="O355" s="4">
        <v>36</v>
      </c>
      <c r="P355" s="8">
        <v>0.13009999999999999</v>
      </c>
      <c r="Q355" s="4">
        <v>7080</v>
      </c>
      <c r="R355" s="4">
        <v>6435</v>
      </c>
      <c r="S355" s="4">
        <v>1180</v>
      </c>
      <c r="T355" s="4">
        <v>590</v>
      </c>
      <c r="U355" s="4">
        <v>589</v>
      </c>
      <c r="V355" s="4">
        <v>20887</v>
      </c>
      <c r="W355" s="9">
        <v>2484126</v>
      </c>
      <c r="X355" s="4"/>
      <c r="Y355" s="4"/>
      <c r="Z355" s="4"/>
      <c r="AA355" s="4"/>
      <c r="AB355" s="4"/>
      <c r="AC355" s="8">
        <v>2.2499999999999999E-2</v>
      </c>
      <c r="AD355" s="49">
        <f t="shared" si="72"/>
        <v>56719.957499999997</v>
      </c>
      <c r="AE355" s="10">
        <v>0.09</v>
      </c>
      <c r="AF355" s="49">
        <f t="shared" si="73"/>
        <v>52036.658256880728</v>
      </c>
      <c r="AG355" s="4"/>
      <c r="AH355" s="4"/>
      <c r="AI355" s="8">
        <v>8.0000000000000002E-3</v>
      </c>
      <c r="AJ355" s="70">
        <f t="shared" si="74"/>
        <v>20167.096000000001</v>
      </c>
      <c r="AK355" s="10">
        <v>0.05</v>
      </c>
      <c r="AL355" s="49">
        <f t="shared" si="75"/>
        <v>1008.3548000000001</v>
      </c>
      <c r="AM355" s="49"/>
      <c r="AN355" s="49"/>
      <c r="AO355" s="49">
        <f t="shared" si="76"/>
        <v>19158.7412</v>
      </c>
      <c r="AP355" s="49"/>
      <c r="AQ355" s="49">
        <f t="shared" si="77"/>
        <v>19158.7412</v>
      </c>
      <c r="AR355" s="80">
        <f t="shared" si="71"/>
        <v>31869.562256880727</v>
      </c>
      <c r="AS355" s="4"/>
      <c r="AT355" s="4"/>
      <c r="AU355" s="4"/>
      <c r="AV355" s="4"/>
    </row>
    <row r="356" spans="1:48" s="59" customFormat="1" hidden="1">
      <c r="A356" s="12">
        <v>354</v>
      </c>
      <c r="B356" s="53">
        <v>44896</v>
      </c>
      <c r="C356" s="54">
        <v>44917</v>
      </c>
      <c r="D356" s="12" t="s">
        <v>546</v>
      </c>
      <c r="E356" s="12" t="s">
        <v>547</v>
      </c>
      <c r="F356" s="12" t="s">
        <v>648</v>
      </c>
      <c r="G356" s="32" t="s">
        <v>512</v>
      </c>
      <c r="H356" s="12" t="s">
        <v>492</v>
      </c>
      <c r="I356" s="12" t="s">
        <v>514</v>
      </c>
      <c r="J356" s="12" t="s">
        <v>57</v>
      </c>
      <c r="K356" s="12" t="s">
        <v>107</v>
      </c>
      <c r="L356" s="32" t="s">
        <v>49</v>
      </c>
      <c r="M356" s="55">
        <v>195000</v>
      </c>
      <c r="N356" s="32">
        <v>5832</v>
      </c>
      <c r="O356" s="12">
        <v>48</v>
      </c>
      <c r="P356" s="56">
        <v>0.19009999999999999</v>
      </c>
      <c r="Q356" s="12">
        <v>2301</v>
      </c>
      <c r="R356" s="12">
        <v>1600</v>
      </c>
      <c r="S356" s="12">
        <v>0</v>
      </c>
      <c r="T356" s="32">
        <v>1475</v>
      </c>
      <c r="U356" s="32">
        <v>118</v>
      </c>
      <c r="V356" s="32">
        <v>2088</v>
      </c>
      <c r="W356" s="35">
        <v>187418</v>
      </c>
      <c r="X356" s="4"/>
      <c r="Y356" s="4"/>
      <c r="Z356" s="4"/>
      <c r="AA356" s="4"/>
      <c r="AB356" s="4"/>
      <c r="AC356" s="56">
        <v>4.2500000000000003E-2</v>
      </c>
      <c r="AD356" s="70">
        <f t="shared" si="72"/>
        <v>8287.5</v>
      </c>
      <c r="AE356" s="60">
        <v>0.18</v>
      </c>
      <c r="AF356" s="70">
        <f t="shared" si="73"/>
        <v>7023.3050847457635</v>
      </c>
      <c r="AG356" s="12"/>
      <c r="AH356" s="12"/>
      <c r="AI356" s="58">
        <v>0</v>
      </c>
      <c r="AJ356" s="70">
        <f t="shared" si="74"/>
        <v>0</v>
      </c>
      <c r="AK356" s="10">
        <v>0.05</v>
      </c>
      <c r="AL356" s="49">
        <f t="shared" si="75"/>
        <v>0</v>
      </c>
      <c r="AM356" s="49"/>
      <c r="AN356" s="49"/>
      <c r="AO356" s="49">
        <f t="shared" si="76"/>
        <v>0</v>
      </c>
      <c r="AP356" s="49"/>
      <c r="AQ356" s="49">
        <f t="shared" si="77"/>
        <v>0</v>
      </c>
      <c r="AR356" s="80">
        <f t="shared" si="71"/>
        <v>7023.3050847457635</v>
      </c>
      <c r="AS356" s="12"/>
      <c r="AT356" s="12"/>
      <c r="AU356" s="12"/>
      <c r="AV356" s="12"/>
    </row>
    <row r="357" spans="1:48" hidden="1">
      <c r="A357" s="4">
        <v>355</v>
      </c>
      <c r="B357" s="5">
        <v>44896</v>
      </c>
      <c r="C357" s="6">
        <v>44917</v>
      </c>
      <c r="D357" s="4" t="s">
        <v>507</v>
      </c>
      <c r="E357" s="4" t="s">
        <v>508</v>
      </c>
      <c r="F357" s="4" t="s">
        <v>649</v>
      </c>
      <c r="G357" s="4" t="s">
        <v>512</v>
      </c>
      <c r="H357" s="4" t="s">
        <v>492</v>
      </c>
      <c r="I357" s="4" t="s">
        <v>518</v>
      </c>
      <c r="J357" s="4" t="s">
        <v>125</v>
      </c>
      <c r="K357" s="4" t="s">
        <v>673</v>
      </c>
      <c r="L357" s="30" t="s">
        <v>49</v>
      </c>
      <c r="M357" s="7">
        <v>2655024</v>
      </c>
      <c r="N357" s="4">
        <v>86921</v>
      </c>
      <c r="O357" s="4">
        <v>36</v>
      </c>
      <c r="P357" s="8">
        <v>0.11</v>
      </c>
      <c r="Q357" s="4">
        <v>5900</v>
      </c>
      <c r="R357" s="4">
        <v>7812</v>
      </c>
      <c r="S357" s="4">
        <v>590</v>
      </c>
      <c r="T357" s="4">
        <v>767</v>
      </c>
      <c r="U357" s="4">
        <v>0</v>
      </c>
      <c r="V357" s="4">
        <v>5024</v>
      </c>
      <c r="W357" s="9">
        <v>2634341</v>
      </c>
      <c r="X357" s="4"/>
      <c r="Y357" s="4"/>
      <c r="Z357" s="4"/>
      <c r="AA357" s="4"/>
      <c r="AB357" s="4"/>
      <c r="AC357" s="8">
        <v>4.2500000000000003E-2</v>
      </c>
      <c r="AD357" s="49">
        <f t="shared" si="72"/>
        <v>112838.52</v>
      </c>
      <c r="AE357" s="10">
        <v>0.09</v>
      </c>
      <c r="AF357" s="49">
        <f t="shared" si="73"/>
        <v>103521.57798165137</v>
      </c>
      <c r="AG357" s="4"/>
      <c r="AH357" s="4"/>
      <c r="AI357" s="8">
        <v>2.5000000000000001E-2</v>
      </c>
      <c r="AJ357" s="49">
        <f>W357*AI357</f>
        <v>65858.525000000009</v>
      </c>
      <c r="AK357" s="10">
        <v>0.05</v>
      </c>
      <c r="AL357" s="49">
        <f t="shared" si="75"/>
        <v>3292.9262500000004</v>
      </c>
      <c r="AM357" s="49"/>
      <c r="AN357" s="49"/>
      <c r="AO357" s="49">
        <f t="shared" si="76"/>
        <v>62565.598750000005</v>
      </c>
      <c r="AP357" s="49"/>
      <c r="AQ357" s="49">
        <f t="shared" si="77"/>
        <v>62565.598750000005</v>
      </c>
      <c r="AR357" s="80">
        <f t="shared" si="71"/>
        <v>37663.052981651359</v>
      </c>
      <c r="AS357" s="4"/>
      <c r="AT357" s="4"/>
      <c r="AU357" s="4"/>
      <c r="AV357" s="4"/>
    </row>
    <row r="358" spans="1:48" hidden="1">
      <c r="A358" s="4">
        <v>356</v>
      </c>
      <c r="B358" s="5">
        <v>44896</v>
      </c>
      <c r="C358" s="6">
        <v>44917</v>
      </c>
      <c r="D358" s="4" t="s">
        <v>589</v>
      </c>
      <c r="E358" s="4" t="s">
        <v>544</v>
      </c>
      <c r="F358" s="4" t="s">
        <v>650</v>
      </c>
      <c r="G358" s="4" t="s">
        <v>512</v>
      </c>
      <c r="H358" s="4" t="s">
        <v>492</v>
      </c>
      <c r="I358" s="4" t="s">
        <v>518</v>
      </c>
      <c r="J358" s="4" t="s">
        <v>47</v>
      </c>
      <c r="K358" s="4" t="s">
        <v>567</v>
      </c>
      <c r="L358" s="30" t="s">
        <v>49</v>
      </c>
      <c r="M358" s="7">
        <v>843818</v>
      </c>
      <c r="N358" s="4">
        <v>13882</v>
      </c>
      <c r="O358" s="4">
        <v>84</v>
      </c>
      <c r="P358" s="8">
        <v>9.7100000000000006E-2</v>
      </c>
      <c r="Q358" s="4">
        <v>4000</v>
      </c>
      <c r="R358" s="4">
        <v>2235</v>
      </c>
      <c r="S358" s="4">
        <v>0</v>
      </c>
      <c r="T358" s="4">
        <v>1180</v>
      </c>
      <c r="U358" s="4">
        <v>0</v>
      </c>
      <c r="V358" s="4">
        <v>8818</v>
      </c>
      <c r="W358" s="9">
        <v>827585</v>
      </c>
      <c r="X358" s="4"/>
      <c r="Y358" s="4"/>
      <c r="Z358" s="4"/>
      <c r="AA358" s="4"/>
      <c r="AB358" s="4"/>
      <c r="AC358" s="10">
        <v>0.02</v>
      </c>
      <c r="AD358" s="49">
        <f t="shared" si="72"/>
        <v>16876.36</v>
      </c>
      <c r="AE358" s="51">
        <v>0.18</v>
      </c>
      <c r="AF358" s="49">
        <f t="shared" si="73"/>
        <v>14302.000000000002</v>
      </c>
      <c r="AG358" s="4"/>
      <c r="AH358" s="4"/>
      <c r="AI358" s="10">
        <v>0.01</v>
      </c>
      <c r="AJ358" s="70">
        <f t="shared" si="74"/>
        <v>8438.18</v>
      </c>
      <c r="AK358" s="10">
        <v>0.05</v>
      </c>
      <c r="AL358" s="49">
        <f t="shared" si="75"/>
        <v>421.90900000000005</v>
      </c>
      <c r="AM358" s="49"/>
      <c r="AN358" s="49"/>
      <c r="AO358" s="49">
        <f t="shared" si="76"/>
        <v>8016.2710000000006</v>
      </c>
      <c r="AP358" s="49"/>
      <c r="AQ358" s="49">
        <f t="shared" si="77"/>
        <v>8016.2710000000006</v>
      </c>
      <c r="AR358" s="80">
        <f t="shared" si="71"/>
        <v>5863.8200000000015</v>
      </c>
      <c r="AS358" s="4"/>
      <c r="AT358" s="4"/>
      <c r="AU358" s="4"/>
      <c r="AV358" s="4"/>
    </row>
    <row r="359" spans="1:48" hidden="1">
      <c r="A359" s="12">
        <v>357</v>
      </c>
      <c r="B359" s="5">
        <v>44896</v>
      </c>
      <c r="C359" s="6">
        <v>44917</v>
      </c>
      <c r="D359" s="4" t="s">
        <v>507</v>
      </c>
      <c r="E359" s="4" t="s">
        <v>508</v>
      </c>
      <c r="F359" s="4" t="s">
        <v>651</v>
      </c>
      <c r="G359" s="4" t="s">
        <v>512</v>
      </c>
      <c r="H359" s="4" t="s">
        <v>492</v>
      </c>
      <c r="I359" s="4" t="s">
        <v>518</v>
      </c>
      <c r="J359" s="18" t="s">
        <v>444</v>
      </c>
      <c r="K359" s="4" t="s">
        <v>48</v>
      </c>
      <c r="L359" s="30" t="s">
        <v>49</v>
      </c>
      <c r="M359" s="7">
        <v>995500</v>
      </c>
      <c r="N359" s="4">
        <v>26000</v>
      </c>
      <c r="O359" s="4">
        <v>60</v>
      </c>
      <c r="P359" s="8">
        <v>0.19320000000000001</v>
      </c>
      <c r="Q359" s="4">
        <v>15375</v>
      </c>
      <c r="R359" s="4">
        <v>200</v>
      </c>
      <c r="S359" s="4">
        <v>2000</v>
      </c>
      <c r="T359" s="4">
        <v>500</v>
      </c>
      <c r="U359" s="4">
        <v>2228</v>
      </c>
      <c r="V359" s="4">
        <v>5500</v>
      </c>
      <c r="W359" s="9">
        <v>956734</v>
      </c>
      <c r="X359" s="4"/>
      <c r="Y359" s="4"/>
      <c r="Z359" s="4"/>
      <c r="AA359" s="4"/>
      <c r="AB359" s="4"/>
      <c r="AC359" s="8">
        <v>5.5E-2</v>
      </c>
      <c r="AD359" s="49">
        <f t="shared" si="72"/>
        <v>54752.5</v>
      </c>
      <c r="AE359" s="10">
        <v>0.18</v>
      </c>
      <c r="AF359" s="49">
        <f t="shared" si="73"/>
        <v>46400.423728813563</v>
      </c>
      <c r="AG359" s="4"/>
      <c r="AH359" s="4"/>
      <c r="AI359" s="10">
        <v>0.04</v>
      </c>
      <c r="AJ359" s="70">
        <f t="shared" si="74"/>
        <v>39820</v>
      </c>
      <c r="AK359" s="10">
        <v>0.05</v>
      </c>
      <c r="AL359" s="49">
        <f t="shared" si="75"/>
        <v>1991</v>
      </c>
      <c r="AM359" s="49"/>
      <c r="AN359" s="49"/>
      <c r="AO359" s="49">
        <f t="shared" si="76"/>
        <v>37829</v>
      </c>
      <c r="AP359" s="49"/>
      <c r="AQ359" s="49">
        <f t="shared" si="77"/>
        <v>37829</v>
      </c>
      <c r="AR359" s="80">
        <f t="shared" si="71"/>
        <v>6580.4237288135628</v>
      </c>
      <c r="AS359" s="4"/>
      <c r="AT359" s="4"/>
      <c r="AU359" s="4"/>
      <c r="AV359" s="4"/>
    </row>
    <row r="360" spans="1:48" hidden="1">
      <c r="A360" s="4">
        <v>358</v>
      </c>
      <c r="B360" s="5">
        <v>44896</v>
      </c>
      <c r="C360" s="6">
        <v>44919</v>
      </c>
      <c r="D360" s="4" t="s">
        <v>527</v>
      </c>
      <c r="E360" s="4" t="s">
        <v>528</v>
      </c>
      <c r="F360" s="4" t="s">
        <v>652</v>
      </c>
      <c r="G360" s="4" t="s">
        <v>512</v>
      </c>
      <c r="H360" s="4" t="s">
        <v>492</v>
      </c>
      <c r="I360" s="4" t="s">
        <v>566</v>
      </c>
      <c r="J360" s="4" t="s">
        <v>57</v>
      </c>
      <c r="K360" s="4" t="s">
        <v>517</v>
      </c>
      <c r="L360" s="30" t="s">
        <v>49</v>
      </c>
      <c r="M360" s="7">
        <v>1000000</v>
      </c>
      <c r="N360" s="4">
        <v>29114</v>
      </c>
      <c r="O360" s="4">
        <v>48</v>
      </c>
      <c r="P360" s="8">
        <v>0.17499999999999999</v>
      </c>
      <c r="Q360" s="4">
        <v>11981</v>
      </c>
      <c r="R360" s="4">
        <v>4600</v>
      </c>
      <c r="S360" s="4">
        <v>0</v>
      </c>
      <c r="T360" s="4">
        <v>1475</v>
      </c>
      <c r="U360" s="4">
        <v>118</v>
      </c>
      <c r="V360" s="4">
        <v>8434</v>
      </c>
      <c r="W360" s="9">
        <v>973455</v>
      </c>
      <c r="X360" s="4"/>
      <c r="Y360" s="4"/>
      <c r="Z360" s="4"/>
      <c r="AA360" s="4"/>
      <c r="AB360" s="4"/>
      <c r="AC360" s="8">
        <v>3.5000000000000003E-2</v>
      </c>
      <c r="AD360" s="49">
        <f t="shared" si="72"/>
        <v>35000</v>
      </c>
      <c r="AE360" s="10">
        <v>0.18</v>
      </c>
      <c r="AF360" s="49">
        <f t="shared" si="73"/>
        <v>29661.016949152545</v>
      </c>
      <c r="AG360" s="4"/>
      <c r="AH360" s="4"/>
      <c r="AI360" s="8">
        <v>0.02</v>
      </c>
      <c r="AJ360" s="70">
        <f t="shared" si="74"/>
        <v>20000</v>
      </c>
      <c r="AK360" s="10">
        <v>0.05</v>
      </c>
      <c r="AL360" s="49">
        <f t="shared" si="75"/>
        <v>1000</v>
      </c>
      <c r="AM360" s="49"/>
      <c r="AN360" s="49"/>
      <c r="AO360" s="49">
        <f t="shared" si="76"/>
        <v>19000</v>
      </c>
      <c r="AP360" s="49"/>
      <c r="AQ360" s="49">
        <f t="shared" si="77"/>
        <v>19000</v>
      </c>
      <c r="AR360" s="80">
        <f t="shared" si="71"/>
        <v>9661.0169491525448</v>
      </c>
      <c r="AS360" s="4"/>
      <c r="AT360" s="4"/>
      <c r="AU360" s="4"/>
      <c r="AV360" s="4"/>
    </row>
    <row r="361" spans="1:48" hidden="1">
      <c r="A361" s="4">
        <v>359</v>
      </c>
      <c r="B361" s="5">
        <v>44896</v>
      </c>
      <c r="C361" s="6">
        <v>44919</v>
      </c>
      <c r="D361" s="4" t="s">
        <v>496</v>
      </c>
      <c r="E361" s="4" t="s">
        <v>497</v>
      </c>
      <c r="F361" s="4" t="s">
        <v>653</v>
      </c>
      <c r="G361" s="4" t="s">
        <v>512</v>
      </c>
      <c r="H361" s="4" t="s">
        <v>492</v>
      </c>
      <c r="I361" s="4" t="s">
        <v>513</v>
      </c>
      <c r="J361" s="4" t="s">
        <v>91</v>
      </c>
      <c r="K361" s="4" t="s">
        <v>107</v>
      </c>
      <c r="L361" s="30" t="s">
        <v>49</v>
      </c>
      <c r="M361" s="7">
        <v>737444</v>
      </c>
      <c r="N361" s="4">
        <v>19753</v>
      </c>
      <c r="O361" s="4">
        <v>52</v>
      </c>
      <c r="P361" s="8">
        <v>0.16</v>
      </c>
      <c r="Q361" s="4">
        <v>7375</v>
      </c>
      <c r="R361" s="4">
        <v>2257</v>
      </c>
      <c r="S361" s="4">
        <v>1200</v>
      </c>
      <c r="T361" s="4">
        <v>500</v>
      </c>
      <c r="U361" s="4">
        <v>3500</v>
      </c>
      <c r="V361" s="4">
        <v>5328</v>
      </c>
      <c r="W361" s="9">
        <v>716668</v>
      </c>
      <c r="X361" s="4"/>
      <c r="Y361" s="4"/>
      <c r="Z361" s="4"/>
      <c r="AA361" s="4"/>
      <c r="AB361" s="4"/>
      <c r="AC361" s="8">
        <v>4.4999999999999998E-2</v>
      </c>
      <c r="AD361" s="49">
        <f t="shared" si="72"/>
        <v>33184.979999999996</v>
      </c>
      <c r="AE361" s="10">
        <v>0.18</v>
      </c>
      <c r="AF361" s="49">
        <f t="shared" si="73"/>
        <v>28122.864406779659</v>
      </c>
      <c r="AG361" s="4"/>
      <c r="AH361" s="4"/>
      <c r="AI361" s="8">
        <v>3.5000000000000003E-2</v>
      </c>
      <c r="AJ361" s="70">
        <f t="shared" si="74"/>
        <v>25810.54</v>
      </c>
      <c r="AK361" s="10">
        <v>0.05</v>
      </c>
      <c r="AL361" s="49">
        <f t="shared" si="75"/>
        <v>1290.527</v>
      </c>
      <c r="AM361" s="49"/>
      <c r="AN361" s="49"/>
      <c r="AO361" s="49">
        <f t="shared" si="76"/>
        <v>24520.012999999999</v>
      </c>
      <c r="AP361" s="49"/>
      <c r="AQ361" s="49">
        <f t="shared" si="77"/>
        <v>24520.012999999999</v>
      </c>
      <c r="AR361" s="80">
        <f t="shared" si="71"/>
        <v>2312.3244067796586</v>
      </c>
      <c r="AS361" s="4"/>
      <c r="AT361" s="4"/>
      <c r="AU361" s="4"/>
      <c r="AV361" s="4"/>
    </row>
    <row r="362" spans="1:48" hidden="1">
      <c r="A362" s="12">
        <v>360</v>
      </c>
      <c r="B362" s="5">
        <v>44896</v>
      </c>
      <c r="C362" s="6">
        <v>44919</v>
      </c>
      <c r="D362" s="4" t="s">
        <v>507</v>
      </c>
      <c r="E362" s="4" t="s">
        <v>508</v>
      </c>
      <c r="F362" s="4" t="s">
        <v>654</v>
      </c>
      <c r="G362" s="4" t="s">
        <v>512</v>
      </c>
      <c r="H362" s="4" t="s">
        <v>492</v>
      </c>
      <c r="I362" s="4" t="s">
        <v>518</v>
      </c>
      <c r="J362" s="4" t="s">
        <v>57</v>
      </c>
      <c r="K362" s="4" t="s">
        <v>673</v>
      </c>
      <c r="L362" s="30" t="s">
        <v>49</v>
      </c>
      <c r="M362" s="7">
        <v>290000</v>
      </c>
      <c r="N362" s="4">
        <v>10632</v>
      </c>
      <c r="O362" s="4">
        <v>36</v>
      </c>
      <c r="P362" s="8">
        <v>0.19009999999999999</v>
      </c>
      <c r="Q362" s="4">
        <v>3422</v>
      </c>
      <c r="R362" s="4">
        <v>1850</v>
      </c>
      <c r="S362" s="4">
        <v>708</v>
      </c>
      <c r="T362" s="4">
        <v>1475</v>
      </c>
      <c r="U362" s="4">
        <v>118</v>
      </c>
      <c r="V362" s="4">
        <v>19357</v>
      </c>
      <c r="W362" s="9">
        <v>263070</v>
      </c>
      <c r="X362" s="4"/>
      <c r="Y362" s="4"/>
      <c r="Z362" s="4"/>
      <c r="AA362" s="4"/>
      <c r="AB362" s="4"/>
      <c r="AC362" s="8">
        <v>4.2500000000000003E-2</v>
      </c>
      <c r="AD362" s="49">
        <f t="shared" si="72"/>
        <v>12325</v>
      </c>
      <c r="AE362" s="10">
        <v>0.18</v>
      </c>
      <c r="AF362" s="49">
        <f t="shared" si="73"/>
        <v>10444.915254237289</v>
      </c>
      <c r="AG362" s="4"/>
      <c r="AH362" s="4"/>
      <c r="AI362" s="8">
        <v>2.5000000000000001E-2</v>
      </c>
      <c r="AJ362" s="70">
        <f t="shared" si="74"/>
        <v>7250</v>
      </c>
      <c r="AK362" s="10">
        <v>0.05</v>
      </c>
      <c r="AL362" s="49">
        <f t="shared" si="75"/>
        <v>362.5</v>
      </c>
      <c r="AM362" s="49"/>
      <c r="AN362" s="49"/>
      <c r="AO362" s="49">
        <f t="shared" si="76"/>
        <v>6887.5</v>
      </c>
      <c r="AP362" s="49"/>
      <c r="AQ362" s="49">
        <f t="shared" si="77"/>
        <v>6887.5</v>
      </c>
      <c r="AR362" s="80">
        <f t="shared" si="71"/>
        <v>3194.9152542372885</v>
      </c>
      <c r="AS362" s="4"/>
      <c r="AT362" s="4"/>
      <c r="AU362" s="4"/>
      <c r="AV362" s="4"/>
    </row>
    <row r="363" spans="1:48" hidden="1">
      <c r="A363" s="4">
        <v>361</v>
      </c>
      <c r="B363" s="5">
        <v>44896</v>
      </c>
      <c r="C363" s="6">
        <v>44919</v>
      </c>
      <c r="D363" s="4" t="s">
        <v>589</v>
      </c>
      <c r="E363" s="4" t="s">
        <v>544</v>
      </c>
      <c r="F363" s="4" t="s">
        <v>650</v>
      </c>
      <c r="G363" s="4" t="s">
        <v>512</v>
      </c>
      <c r="H363" s="4" t="s">
        <v>492</v>
      </c>
      <c r="I363" s="4" t="s">
        <v>518</v>
      </c>
      <c r="J363" s="4" t="s">
        <v>57</v>
      </c>
      <c r="K363" s="4" t="s">
        <v>567</v>
      </c>
      <c r="L363" s="30" t="s">
        <v>49</v>
      </c>
      <c r="M363" s="7">
        <v>312000</v>
      </c>
      <c r="N363" s="4">
        <v>6629</v>
      </c>
      <c r="O363" s="4">
        <v>60</v>
      </c>
      <c r="P363" s="8">
        <v>0.1</v>
      </c>
      <c r="Q363" s="4"/>
      <c r="R363" s="4"/>
      <c r="S363" s="4"/>
      <c r="T363" s="4"/>
      <c r="U363" s="4"/>
      <c r="V363" s="4"/>
      <c r="W363" s="9"/>
      <c r="X363" s="4"/>
      <c r="Y363" s="4"/>
      <c r="Z363" s="4"/>
      <c r="AA363" s="4"/>
      <c r="AB363" s="4"/>
      <c r="AC363" s="10">
        <v>0.02</v>
      </c>
      <c r="AD363" s="49">
        <f t="shared" si="72"/>
        <v>6240</v>
      </c>
      <c r="AE363" s="10">
        <v>0.18</v>
      </c>
      <c r="AF363" s="49">
        <f t="shared" si="73"/>
        <v>5288.1355932203396</v>
      </c>
      <c r="AG363" s="4"/>
      <c r="AH363" s="4"/>
      <c r="AI363" s="10">
        <v>0.01</v>
      </c>
      <c r="AJ363" s="70">
        <f t="shared" si="74"/>
        <v>3120</v>
      </c>
      <c r="AK363" s="10">
        <v>0.05</v>
      </c>
      <c r="AL363" s="49">
        <f t="shared" si="75"/>
        <v>156</v>
      </c>
      <c r="AM363" s="49"/>
      <c r="AN363" s="49"/>
      <c r="AO363" s="49">
        <f t="shared" si="76"/>
        <v>2964</v>
      </c>
      <c r="AP363" s="49"/>
      <c r="AQ363" s="49">
        <f t="shared" si="77"/>
        <v>2964</v>
      </c>
      <c r="AR363" s="80">
        <f t="shared" si="71"/>
        <v>2168.1355932203396</v>
      </c>
      <c r="AS363" s="4"/>
      <c r="AT363" s="4"/>
      <c r="AU363" s="4"/>
      <c r="AV363" s="4"/>
    </row>
    <row r="364" spans="1:48" hidden="1">
      <c r="A364" s="4">
        <v>362</v>
      </c>
      <c r="B364" s="5">
        <v>44896</v>
      </c>
      <c r="C364" s="6">
        <v>44919</v>
      </c>
      <c r="D364" s="4" t="s">
        <v>507</v>
      </c>
      <c r="E364" s="4" t="s">
        <v>508</v>
      </c>
      <c r="F364" s="4" t="s">
        <v>655</v>
      </c>
      <c r="G364" s="4" t="s">
        <v>512</v>
      </c>
      <c r="H364" s="4" t="s">
        <v>492</v>
      </c>
      <c r="I364" s="4" t="s">
        <v>518</v>
      </c>
      <c r="J364" s="4" t="s">
        <v>57</v>
      </c>
      <c r="K364" s="4" t="s">
        <v>107</v>
      </c>
      <c r="L364" s="30" t="s">
        <v>49</v>
      </c>
      <c r="M364" s="7">
        <v>230000</v>
      </c>
      <c r="N364" s="4">
        <v>8257</v>
      </c>
      <c r="O364" s="4">
        <v>36</v>
      </c>
      <c r="P364" s="8">
        <v>0.17499999999999999</v>
      </c>
      <c r="Q364" s="4">
        <v>4071</v>
      </c>
      <c r="R364" s="4">
        <v>1700</v>
      </c>
      <c r="S364" s="4">
        <v>708</v>
      </c>
      <c r="T364" s="4">
        <v>1475</v>
      </c>
      <c r="U364" s="4">
        <v>118</v>
      </c>
      <c r="V364" s="4">
        <v>3163</v>
      </c>
      <c r="W364" s="9">
        <v>216647</v>
      </c>
      <c r="X364" s="4"/>
      <c r="Y364" s="4"/>
      <c r="Z364" s="4"/>
      <c r="AA364" s="4"/>
      <c r="AB364" s="4"/>
      <c r="AC364" s="8">
        <v>4.2500000000000003E-2</v>
      </c>
      <c r="AD364" s="49">
        <f t="shared" si="72"/>
        <v>9775</v>
      </c>
      <c r="AE364" s="10">
        <v>0.18</v>
      </c>
      <c r="AF364" s="49">
        <f t="shared" si="73"/>
        <v>8283.8983050847455</v>
      </c>
      <c r="AG364" s="4"/>
      <c r="AH364" s="4"/>
      <c r="AI364" s="8">
        <v>2.5000000000000001E-2</v>
      </c>
      <c r="AJ364" s="70">
        <f t="shared" si="74"/>
        <v>5750</v>
      </c>
      <c r="AK364" s="10">
        <v>0.05</v>
      </c>
      <c r="AL364" s="49">
        <f t="shared" si="75"/>
        <v>287.5</v>
      </c>
      <c r="AM364" s="49"/>
      <c r="AN364" s="49"/>
      <c r="AO364" s="49">
        <f t="shared" si="76"/>
        <v>5462.5</v>
      </c>
      <c r="AP364" s="49"/>
      <c r="AQ364" s="49">
        <f t="shared" si="77"/>
        <v>5462.5</v>
      </c>
      <c r="AR364" s="80">
        <f t="shared" si="71"/>
        <v>2533.8983050847455</v>
      </c>
      <c r="AS364" s="4"/>
      <c r="AT364" s="4"/>
      <c r="AU364" s="4"/>
      <c r="AV364" s="4"/>
    </row>
    <row r="365" spans="1:48" hidden="1">
      <c r="A365" s="12">
        <v>363</v>
      </c>
      <c r="B365" s="5">
        <v>44896</v>
      </c>
      <c r="C365" s="6">
        <v>44919</v>
      </c>
      <c r="D365" s="4" t="s">
        <v>546</v>
      </c>
      <c r="E365" s="4" t="s">
        <v>547</v>
      </c>
      <c r="F365" s="4" t="s">
        <v>656</v>
      </c>
      <c r="G365" s="4" t="s">
        <v>512</v>
      </c>
      <c r="H365" s="4" t="s">
        <v>492</v>
      </c>
      <c r="I365" s="4" t="s">
        <v>514</v>
      </c>
      <c r="J365" s="4" t="s">
        <v>57</v>
      </c>
      <c r="K365" s="4" t="s">
        <v>517</v>
      </c>
      <c r="L365" s="30" t="s">
        <v>49</v>
      </c>
      <c r="M365" s="7">
        <v>685000</v>
      </c>
      <c r="N365" s="4">
        <v>24083</v>
      </c>
      <c r="O365" s="4">
        <v>36</v>
      </c>
      <c r="P365" s="8">
        <v>0.16</v>
      </c>
      <c r="Q365" s="4">
        <v>6063</v>
      </c>
      <c r="R365" s="4">
        <v>2850</v>
      </c>
      <c r="S365" s="4">
        <v>0</v>
      </c>
      <c r="T365" s="4">
        <v>1475</v>
      </c>
      <c r="U365" s="4">
        <v>118</v>
      </c>
      <c r="V365" s="4">
        <v>5543</v>
      </c>
      <c r="W365" s="9">
        <v>668951</v>
      </c>
      <c r="X365" s="4"/>
      <c r="Y365" s="4"/>
      <c r="Z365" s="4"/>
      <c r="AA365" s="4"/>
      <c r="AB365" s="4"/>
      <c r="AC365" s="8">
        <v>3.5000000000000003E-2</v>
      </c>
      <c r="AD365" s="49">
        <f t="shared" si="72"/>
        <v>23975.000000000004</v>
      </c>
      <c r="AE365" s="10">
        <v>0.18</v>
      </c>
      <c r="AF365" s="49">
        <f t="shared" si="73"/>
        <v>20317.796610169495</v>
      </c>
      <c r="AG365" s="4"/>
      <c r="AH365" s="4"/>
      <c r="AI365" s="8">
        <v>0.02</v>
      </c>
      <c r="AJ365" s="70">
        <f t="shared" si="74"/>
        <v>13700</v>
      </c>
      <c r="AK365" s="10">
        <v>0.05</v>
      </c>
      <c r="AL365" s="49">
        <f t="shared" si="75"/>
        <v>685</v>
      </c>
      <c r="AM365" s="49"/>
      <c r="AN365" s="49"/>
      <c r="AO365" s="49">
        <f t="shared" si="76"/>
        <v>13015</v>
      </c>
      <c r="AP365" s="49"/>
      <c r="AQ365" s="49">
        <f t="shared" si="77"/>
        <v>13015</v>
      </c>
      <c r="AR365" s="80">
        <f t="shared" si="71"/>
        <v>6617.7966101694947</v>
      </c>
      <c r="AS365" s="4"/>
      <c r="AT365" s="4"/>
      <c r="AU365" s="4"/>
      <c r="AV365" s="4"/>
    </row>
    <row r="366" spans="1:48" hidden="1">
      <c r="A366" s="4">
        <v>364</v>
      </c>
      <c r="B366" s="5">
        <v>44896</v>
      </c>
      <c r="C366" s="6">
        <v>44919</v>
      </c>
      <c r="D366" s="12" t="s">
        <v>657</v>
      </c>
      <c r="E366" s="4" t="s">
        <v>658</v>
      </c>
      <c r="F366" s="4" t="s">
        <v>659</v>
      </c>
      <c r="G366" s="4" t="s">
        <v>512</v>
      </c>
      <c r="H366" s="4" t="s">
        <v>492</v>
      </c>
      <c r="I366" s="4" t="s">
        <v>514</v>
      </c>
      <c r="J366" s="4" t="s">
        <v>569</v>
      </c>
      <c r="K366" s="4" t="s">
        <v>48</v>
      </c>
      <c r="L366" s="30" t="s">
        <v>49</v>
      </c>
      <c r="M366" s="7">
        <v>613284</v>
      </c>
      <c r="N366" s="4">
        <v>14913</v>
      </c>
      <c r="O366" s="4">
        <v>60</v>
      </c>
      <c r="P366" s="8">
        <v>0.16</v>
      </c>
      <c r="Q366" s="4">
        <v>4925</v>
      </c>
      <c r="R366" s="4">
        <v>4600</v>
      </c>
      <c r="S366" s="4">
        <v>0</v>
      </c>
      <c r="T366" s="4">
        <v>2360</v>
      </c>
      <c r="U366" s="4">
        <v>0</v>
      </c>
      <c r="V366" s="4"/>
      <c r="W366" s="9">
        <v>595400</v>
      </c>
      <c r="X366" s="4"/>
      <c r="Y366" s="4"/>
      <c r="Z366" s="4"/>
      <c r="AA366" s="4"/>
      <c r="AB366" s="4"/>
      <c r="AC366" s="10">
        <v>0.04</v>
      </c>
      <c r="AD366" s="49">
        <f t="shared" si="72"/>
        <v>24531.360000000001</v>
      </c>
      <c r="AE366" s="10">
        <v>0.18</v>
      </c>
      <c r="AF366" s="49">
        <f t="shared" si="73"/>
        <v>20789.288135593222</v>
      </c>
      <c r="AG366" s="4"/>
      <c r="AH366" s="4"/>
      <c r="AI366" s="8">
        <v>0.03</v>
      </c>
      <c r="AJ366" s="70">
        <f t="shared" si="74"/>
        <v>18398.52</v>
      </c>
      <c r="AK366" s="10">
        <v>0.05</v>
      </c>
      <c r="AL366" s="49">
        <f t="shared" si="75"/>
        <v>919.92600000000004</v>
      </c>
      <c r="AM366" s="49"/>
      <c r="AN366" s="49"/>
      <c r="AO366" s="49">
        <f t="shared" si="76"/>
        <v>17478.594000000001</v>
      </c>
      <c r="AP366" s="49"/>
      <c r="AQ366" s="49">
        <f t="shared" si="77"/>
        <v>17478.594000000001</v>
      </c>
      <c r="AR366" s="80">
        <f t="shared" si="71"/>
        <v>2390.7681355932218</v>
      </c>
      <c r="AS366" s="4"/>
      <c r="AT366" s="4"/>
      <c r="AU366" s="4"/>
      <c r="AV366" s="4"/>
    </row>
    <row r="367" spans="1:48" hidden="1">
      <c r="A367" s="4">
        <v>365</v>
      </c>
      <c r="B367" s="5">
        <v>44896</v>
      </c>
      <c r="C367" s="6">
        <v>44919</v>
      </c>
      <c r="D367" s="4" t="s">
        <v>499</v>
      </c>
      <c r="E367" s="4" t="s">
        <v>500</v>
      </c>
      <c r="F367" s="4" t="s">
        <v>660</v>
      </c>
      <c r="G367" s="4" t="s">
        <v>512</v>
      </c>
      <c r="H367" s="4" t="s">
        <v>492</v>
      </c>
      <c r="I367" s="4" t="s">
        <v>514</v>
      </c>
      <c r="J367" s="4" t="s">
        <v>180</v>
      </c>
      <c r="K367" s="4" t="s">
        <v>673</v>
      </c>
      <c r="L367" s="30" t="s">
        <v>49</v>
      </c>
      <c r="M367" s="7">
        <v>1013017</v>
      </c>
      <c r="N367" s="4">
        <v>35117</v>
      </c>
      <c r="O367" s="4">
        <v>36</v>
      </c>
      <c r="P367" s="8">
        <v>0.15</v>
      </c>
      <c r="Q367" s="4">
        <v>6000</v>
      </c>
      <c r="R367" s="4">
        <v>3615</v>
      </c>
      <c r="S367" s="4">
        <v>0</v>
      </c>
      <c r="T367" s="4">
        <v>950</v>
      </c>
      <c r="U367" s="4">
        <v>0</v>
      </c>
      <c r="V367" s="4">
        <v>13017</v>
      </c>
      <c r="W367" s="9">
        <v>988845</v>
      </c>
      <c r="X367" s="4"/>
      <c r="Y367" s="4"/>
      <c r="Z367" s="4"/>
      <c r="AA367" s="4"/>
      <c r="AB367" s="4"/>
      <c r="AC367" s="8">
        <v>4.4999999999999998E-2</v>
      </c>
      <c r="AD367" s="49">
        <f t="shared" si="72"/>
        <v>45585.764999999999</v>
      </c>
      <c r="AE367" s="10">
        <v>0</v>
      </c>
      <c r="AF367" s="49">
        <f t="shared" si="73"/>
        <v>45585.764999999999</v>
      </c>
      <c r="AG367" s="4"/>
      <c r="AH367" s="4"/>
      <c r="AI367" s="8">
        <v>0.04</v>
      </c>
      <c r="AJ367" s="70">
        <f t="shared" si="74"/>
        <v>40520.68</v>
      </c>
      <c r="AK367" s="10">
        <v>0.05</v>
      </c>
      <c r="AL367" s="49">
        <f t="shared" si="75"/>
        <v>2026.0340000000001</v>
      </c>
      <c r="AM367" s="49"/>
      <c r="AN367" s="49"/>
      <c r="AO367" s="49">
        <f t="shared" si="76"/>
        <v>38494.646000000001</v>
      </c>
      <c r="AP367" s="49"/>
      <c r="AQ367" s="49">
        <f t="shared" si="77"/>
        <v>38494.646000000001</v>
      </c>
      <c r="AR367" s="80">
        <f t="shared" si="71"/>
        <v>5065.0849999999991</v>
      </c>
      <c r="AS367" s="4"/>
      <c r="AT367" s="4"/>
      <c r="AU367" s="4"/>
      <c r="AV367" s="4"/>
    </row>
    <row r="368" spans="1:48" hidden="1">
      <c r="A368" s="12">
        <v>366</v>
      </c>
      <c r="B368" s="5">
        <v>44896</v>
      </c>
      <c r="C368" s="6">
        <v>44919</v>
      </c>
      <c r="D368" s="4" t="s">
        <v>502</v>
      </c>
      <c r="E368" s="4" t="s">
        <v>503</v>
      </c>
      <c r="F368" s="4" t="s">
        <v>661</v>
      </c>
      <c r="G368" s="4" t="s">
        <v>515</v>
      </c>
      <c r="H368" s="4" t="s">
        <v>492</v>
      </c>
      <c r="I368" s="4" t="s">
        <v>516</v>
      </c>
      <c r="J368" s="4" t="s">
        <v>57</v>
      </c>
      <c r="K368" s="4" t="s">
        <v>673</v>
      </c>
      <c r="L368" s="30" t="s">
        <v>49</v>
      </c>
      <c r="M368" s="7">
        <v>300000</v>
      </c>
      <c r="N368" s="4">
        <v>10997</v>
      </c>
      <c r="O368" s="4">
        <v>36</v>
      </c>
      <c r="P368" s="8">
        <v>0.19</v>
      </c>
      <c r="Q368" s="4">
        <v>4950</v>
      </c>
      <c r="R368" s="4">
        <v>1850</v>
      </c>
      <c r="S368" s="4">
        <v>708</v>
      </c>
      <c r="T368" s="4">
        <v>1475</v>
      </c>
      <c r="U368" s="4">
        <v>118</v>
      </c>
      <c r="V368" s="4">
        <v>0</v>
      </c>
      <c r="W368" s="9">
        <v>281000</v>
      </c>
      <c r="X368" s="4"/>
      <c r="Y368" s="4"/>
      <c r="Z368" s="4"/>
      <c r="AA368" s="4"/>
      <c r="AB368" s="4"/>
      <c r="AC368" s="8">
        <v>4.2500000000000003E-2</v>
      </c>
      <c r="AD368" s="49">
        <f t="shared" si="72"/>
        <v>12750.000000000002</v>
      </c>
      <c r="AE368" s="10">
        <v>0.18</v>
      </c>
      <c r="AF368" s="49">
        <f t="shared" si="73"/>
        <v>10805.084745762713</v>
      </c>
      <c r="AG368" s="4"/>
      <c r="AH368" s="4"/>
      <c r="AI368" s="8">
        <v>2.5000000000000001E-2</v>
      </c>
      <c r="AJ368" s="70">
        <f t="shared" si="74"/>
        <v>7500</v>
      </c>
      <c r="AK368" s="10">
        <v>0.05</v>
      </c>
      <c r="AL368" s="49">
        <f t="shared" si="75"/>
        <v>375</v>
      </c>
      <c r="AM368" s="49"/>
      <c r="AN368" s="49"/>
      <c r="AO368" s="49">
        <f t="shared" si="76"/>
        <v>7125</v>
      </c>
      <c r="AP368" s="49"/>
      <c r="AQ368" s="49">
        <f t="shared" si="77"/>
        <v>7125</v>
      </c>
      <c r="AR368" s="80">
        <f t="shared" si="71"/>
        <v>3305.0847457627133</v>
      </c>
      <c r="AS368" s="4"/>
      <c r="AT368" s="4"/>
      <c r="AU368" s="4"/>
      <c r="AV368" s="4"/>
    </row>
    <row r="369" spans="1:48" s="59" customFormat="1" hidden="1">
      <c r="A369" s="12">
        <v>367</v>
      </c>
      <c r="B369" s="53">
        <v>44896</v>
      </c>
      <c r="C369" s="54">
        <v>44919</v>
      </c>
      <c r="D369" s="12" t="s">
        <v>507</v>
      </c>
      <c r="E369" s="12" t="s">
        <v>508</v>
      </c>
      <c r="F369" s="12" t="s">
        <v>662</v>
      </c>
      <c r="G369" s="32" t="s">
        <v>512</v>
      </c>
      <c r="H369" s="12" t="s">
        <v>492</v>
      </c>
      <c r="I369" s="12" t="s">
        <v>518</v>
      </c>
      <c r="J369" s="12" t="s">
        <v>63</v>
      </c>
      <c r="K369" s="12" t="s">
        <v>673</v>
      </c>
      <c r="L369" s="32" t="s">
        <v>49</v>
      </c>
      <c r="M369" s="55">
        <v>330000</v>
      </c>
      <c r="N369" s="32">
        <v>12275</v>
      </c>
      <c r="O369" s="12">
        <v>36</v>
      </c>
      <c r="P369" s="56">
        <v>0.2039</v>
      </c>
      <c r="Q369" s="12">
        <v>5950</v>
      </c>
      <c r="R369" s="12">
        <v>650</v>
      </c>
      <c r="S369" s="12">
        <v>800</v>
      </c>
      <c r="T369" s="32">
        <v>0</v>
      </c>
      <c r="U369" s="32">
        <v>0</v>
      </c>
      <c r="V369" s="32">
        <v>5870</v>
      </c>
      <c r="W369" s="35">
        <v>306712</v>
      </c>
      <c r="X369" s="4"/>
      <c r="Y369" s="4"/>
      <c r="Z369" s="4"/>
      <c r="AA369" s="4"/>
      <c r="AB369" s="4"/>
      <c r="AC369" s="60">
        <v>0.03</v>
      </c>
      <c r="AD369" s="70">
        <f t="shared" si="72"/>
        <v>9900</v>
      </c>
      <c r="AE369" s="60">
        <v>0.18</v>
      </c>
      <c r="AF369" s="70">
        <f t="shared" si="73"/>
        <v>8389.8305084745771</v>
      </c>
      <c r="AG369" s="12"/>
      <c r="AH369" s="12"/>
      <c r="AI369" s="58">
        <v>2.5000000000000001E-2</v>
      </c>
      <c r="AJ369" s="49">
        <f>W369*AI369</f>
        <v>7667.8</v>
      </c>
      <c r="AK369" s="10">
        <v>0.05</v>
      </c>
      <c r="AL369" s="49">
        <f t="shared" si="75"/>
        <v>383.39000000000004</v>
      </c>
      <c r="AM369" s="49"/>
      <c r="AN369" s="49"/>
      <c r="AO369" s="49">
        <f t="shared" si="76"/>
        <v>7284.41</v>
      </c>
      <c r="AP369" s="49"/>
      <c r="AQ369" s="49">
        <f t="shared" si="77"/>
        <v>7284.41</v>
      </c>
      <c r="AR369" s="80">
        <f t="shared" si="71"/>
        <v>722.03050847457689</v>
      </c>
      <c r="AS369" s="12"/>
      <c r="AT369" s="12"/>
      <c r="AU369" s="12"/>
      <c r="AV369" s="12"/>
    </row>
    <row r="370" spans="1:48" hidden="1">
      <c r="A370" s="4">
        <v>368</v>
      </c>
      <c r="B370" s="5">
        <v>44896</v>
      </c>
      <c r="C370" s="6">
        <v>44921</v>
      </c>
      <c r="D370" s="4" t="s">
        <v>663</v>
      </c>
      <c r="E370" s="4" t="s">
        <v>664</v>
      </c>
      <c r="F370" s="4" t="s">
        <v>665</v>
      </c>
      <c r="G370" s="4" t="s">
        <v>494</v>
      </c>
      <c r="H370" s="4" t="s">
        <v>492</v>
      </c>
      <c r="I370" s="4" t="s">
        <v>495</v>
      </c>
      <c r="J370" s="4" t="s">
        <v>180</v>
      </c>
      <c r="K370" s="4" t="s">
        <v>107</v>
      </c>
      <c r="L370" s="30" t="s">
        <v>49</v>
      </c>
      <c r="M370" s="7">
        <v>347718</v>
      </c>
      <c r="N370" s="4">
        <v>11272</v>
      </c>
      <c r="O370" s="4">
        <v>40</v>
      </c>
      <c r="P370" s="8">
        <v>0.16</v>
      </c>
      <c r="Q370" s="4">
        <v>5000</v>
      </c>
      <c r="R370" s="4">
        <v>1875</v>
      </c>
      <c r="S370" s="4">
        <v>590</v>
      </c>
      <c r="T370" s="4">
        <v>950</v>
      </c>
      <c r="U370" s="4">
        <v>0</v>
      </c>
      <c r="V370" s="4">
        <v>3718</v>
      </c>
      <c r="W370" s="9">
        <v>335585</v>
      </c>
      <c r="X370" s="4"/>
      <c r="Y370" s="4"/>
      <c r="Z370" s="4"/>
      <c r="AA370" s="4"/>
      <c r="AB370" s="4"/>
      <c r="AC370" s="8">
        <v>4.4999999999999998E-2</v>
      </c>
      <c r="AD370" s="49">
        <f t="shared" si="72"/>
        <v>15647.31</v>
      </c>
      <c r="AE370" s="10">
        <v>0</v>
      </c>
      <c r="AF370" s="49">
        <f t="shared" si="73"/>
        <v>15647.31</v>
      </c>
      <c r="AG370" s="4"/>
      <c r="AH370" s="4"/>
      <c r="AI370" s="8">
        <v>0.03</v>
      </c>
      <c r="AJ370" s="70">
        <f t="shared" si="74"/>
        <v>10431.539999999999</v>
      </c>
      <c r="AK370" s="10">
        <v>0.05</v>
      </c>
      <c r="AL370" s="49">
        <f t="shared" si="75"/>
        <v>521.577</v>
      </c>
      <c r="AM370" s="49"/>
      <c r="AN370" s="49"/>
      <c r="AO370" s="49">
        <f t="shared" si="76"/>
        <v>9909.9629999999997</v>
      </c>
      <c r="AP370" s="49"/>
      <c r="AQ370" s="49">
        <f t="shared" si="77"/>
        <v>9909.9629999999997</v>
      </c>
      <c r="AR370" s="80">
        <f t="shared" si="71"/>
        <v>5215.7700000000004</v>
      </c>
      <c r="AS370" s="4"/>
      <c r="AT370" s="4"/>
      <c r="AU370" s="4"/>
      <c r="AV370" s="4"/>
    </row>
    <row r="371" spans="1:48" hidden="1">
      <c r="A371" s="12">
        <v>369</v>
      </c>
      <c r="B371" s="5">
        <v>44896</v>
      </c>
      <c r="C371" s="6">
        <v>44921</v>
      </c>
      <c r="D371" s="4" t="s">
        <v>499</v>
      </c>
      <c r="E371" s="4" t="s">
        <v>500</v>
      </c>
      <c r="F371" s="4" t="s">
        <v>666</v>
      </c>
      <c r="G371" s="4" t="s">
        <v>512</v>
      </c>
      <c r="H371" s="4" t="s">
        <v>492</v>
      </c>
      <c r="I371" s="4" t="s">
        <v>514</v>
      </c>
      <c r="J371" s="4" t="s">
        <v>57</v>
      </c>
      <c r="K371" s="4" t="s">
        <v>107</v>
      </c>
      <c r="L371" s="30" t="s">
        <v>49</v>
      </c>
      <c r="M371" s="7">
        <v>415000</v>
      </c>
      <c r="N371" s="4">
        <v>12082</v>
      </c>
      <c r="O371" s="4">
        <v>48</v>
      </c>
      <c r="P371" s="8">
        <v>0.17499999999999999</v>
      </c>
      <c r="Q371" s="4">
        <v>4897</v>
      </c>
      <c r="R371" s="4">
        <v>2150</v>
      </c>
      <c r="S371" s="4">
        <v>708</v>
      </c>
      <c r="T371" s="4">
        <v>1475</v>
      </c>
      <c r="U371" s="4">
        <v>118</v>
      </c>
      <c r="V371" s="4">
        <v>3331</v>
      </c>
      <c r="W371" s="9">
        <v>402321</v>
      </c>
      <c r="X371" s="4"/>
      <c r="Y371" s="4"/>
      <c r="Z371" s="4"/>
      <c r="AA371" s="4"/>
      <c r="AB371" s="4"/>
      <c r="AC371" s="8">
        <v>4.2500000000000003E-2</v>
      </c>
      <c r="AD371" s="49">
        <f t="shared" si="72"/>
        <v>17637.5</v>
      </c>
      <c r="AE371" s="10">
        <v>0.18</v>
      </c>
      <c r="AF371" s="49">
        <f t="shared" si="73"/>
        <v>14947.033898305086</v>
      </c>
      <c r="AG371" s="4"/>
      <c r="AH371" s="4"/>
      <c r="AI371" s="8">
        <v>0.02</v>
      </c>
      <c r="AJ371" s="70">
        <f t="shared" si="74"/>
        <v>8300</v>
      </c>
      <c r="AK371" s="10">
        <v>0.05</v>
      </c>
      <c r="AL371" s="49">
        <f t="shared" si="75"/>
        <v>415</v>
      </c>
      <c r="AM371" s="49"/>
      <c r="AN371" s="49"/>
      <c r="AO371" s="49">
        <f t="shared" si="76"/>
        <v>7885</v>
      </c>
      <c r="AP371" s="49"/>
      <c r="AQ371" s="49">
        <f t="shared" si="77"/>
        <v>7885</v>
      </c>
      <c r="AR371" s="80">
        <f t="shared" si="71"/>
        <v>6647.033898305086</v>
      </c>
      <c r="AS371" s="4"/>
      <c r="AT371" s="4"/>
      <c r="AU371" s="4"/>
      <c r="AV371" s="4"/>
    </row>
    <row r="372" spans="1:48" hidden="1">
      <c r="A372" s="4">
        <v>370</v>
      </c>
      <c r="B372" s="5">
        <v>44896</v>
      </c>
      <c r="C372" s="6">
        <v>44921</v>
      </c>
      <c r="D372" s="4" t="s">
        <v>667</v>
      </c>
      <c r="E372" s="4" t="s">
        <v>668</v>
      </c>
      <c r="F372" s="4" t="s">
        <v>669</v>
      </c>
      <c r="G372" s="4" t="s">
        <v>512</v>
      </c>
      <c r="H372" s="4" t="s">
        <v>492</v>
      </c>
      <c r="I372" s="4" t="s">
        <v>514</v>
      </c>
      <c r="J372" s="18" t="s">
        <v>444</v>
      </c>
      <c r="K372" s="4" t="s">
        <v>48</v>
      </c>
      <c r="L372" s="30" t="s">
        <v>49</v>
      </c>
      <c r="M372" s="7">
        <v>1200000</v>
      </c>
      <c r="N372" s="4">
        <v>30472</v>
      </c>
      <c r="O372" s="4">
        <v>60</v>
      </c>
      <c r="P372" s="8">
        <v>0.18</v>
      </c>
      <c r="Q372" s="4">
        <v>11945</v>
      </c>
      <c r="R372" s="4">
        <v>300</v>
      </c>
      <c r="S372" s="4">
        <v>2000</v>
      </c>
      <c r="T372" s="4">
        <v>500</v>
      </c>
      <c r="U372" s="4">
        <v>2150</v>
      </c>
      <c r="V372" s="4">
        <v>5500</v>
      </c>
      <c r="W372" s="9">
        <v>1178538</v>
      </c>
      <c r="X372" s="4"/>
      <c r="Y372" s="4"/>
      <c r="Z372" s="4"/>
      <c r="AA372" s="4"/>
      <c r="AB372" s="4"/>
      <c r="AC372" s="8">
        <v>4.7500000000000001E-2</v>
      </c>
      <c r="AD372" s="49">
        <f t="shared" si="72"/>
        <v>57000</v>
      </c>
      <c r="AE372" s="10">
        <v>0.18</v>
      </c>
      <c r="AF372" s="49">
        <f t="shared" si="73"/>
        <v>48305.084745762717</v>
      </c>
      <c r="AG372" s="4"/>
      <c r="AH372" s="4"/>
      <c r="AI372" s="8">
        <v>3.5000000000000003E-2</v>
      </c>
      <c r="AJ372" s="70">
        <f t="shared" si="74"/>
        <v>42000.000000000007</v>
      </c>
      <c r="AK372" s="10">
        <v>0.05</v>
      </c>
      <c r="AL372" s="49">
        <f t="shared" si="75"/>
        <v>2100.0000000000005</v>
      </c>
      <c r="AM372" s="49"/>
      <c r="AN372" s="49"/>
      <c r="AO372" s="49">
        <f t="shared" si="76"/>
        <v>39900.000000000007</v>
      </c>
      <c r="AP372" s="49"/>
      <c r="AQ372" s="49">
        <f t="shared" si="77"/>
        <v>39900.000000000007</v>
      </c>
      <c r="AR372" s="80">
        <f t="shared" si="71"/>
        <v>6305.0847457627096</v>
      </c>
      <c r="AS372" s="4"/>
      <c r="AT372" s="4"/>
      <c r="AU372" s="4"/>
      <c r="AV372" s="4"/>
    </row>
    <row r="373" spans="1:48" hidden="1">
      <c r="A373" s="4">
        <v>371</v>
      </c>
      <c r="B373" s="5">
        <v>44896</v>
      </c>
      <c r="C373" s="6">
        <v>44921</v>
      </c>
      <c r="D373" s="4" t="s">
        <v>530</v>
      </c>
      <c r="E373" s="4" t="s">
        <v>531</v>
      </c>
      <c r="F373" s="4" t="s">
        <v>670</v>
      </c>
      <c r="G373" s="4" t="s">
        <v>512</v>
      </c>
      <c r="H373" s="4" t="s">
        <v>492</v>
      </c>
      <c r="I373" s="4" t="s">
        <v>566</v>
      </c>
      <c r="J373" s="4" t="s">
        <v>57</v>
      </c>
      <c r="K373" s="4" t="s">
        <v>517</v>
      </c>
      <c r="L373" s="30" t="s">
        <v>49</v>
      </c>
      <c r="M373" s="7">
        <v>400000</v>
      </c>
      <c r="N373" s="4">
        <v>14561</v>
      </c>
      <c r="O373" s="4">
        <v>36</v>
      </c>
      <c r="P373" s="8">
        <v>0.185</v>
      </c>
      <c r="Q373" s="4">
        <v>7415</v>
      </c>
      <c r="R373" s="4">
        <v>3100</v>
      </c>
      <c r="S373" s="4">
        <v>708</v>
      </c>
      <c r="T373" s="4">
        <v>1475</v>
      </c>
      <c r="U373" s="4">
        <v>118</v>
      </c>
      <c r="V373" s="4">
        <v>2554</v>
      </c>
      <c r="W373" s="9">
        <v>384900</v>
      </c>
      <c r="X373" s="4"/>
      <c r="Y373" s="4"/>
      <c r="Z373" s="4"/>
      <c r="AA373" s="4"/>
      <c r="AB373" s="4"/>
      <c r="AC373" s="8">
        <v>3.5000000000000003E-2</v>
      </c>
      <c r="AD373" s="49">
        <f t="shared" si="72"/>
        <v>14000.000000000002</v>
      </c>
      <c r="AE373" s="10">
        <v>0.18</v>
      </c>
      <c r="AF373" s="49">
        <f t="shared" si="73"/>
        <v>11864.40677966102</v>
      </c>
      <c r="AG373" s="4"/>
      <c r="AH373" s="4"/>
      <c r="AI373" s="8">
        <v>0.02</v>
      </c>
      <c r="AJ373" s="70">
        <f t="shared" si="74"/>
        <v>8000</v>
      </c>
      <c r="AK373" s="10">
        <v>0.05</v>
      </c>
      <c r="AL373" s="49">
        <f t="shared" si="75"/>
        <v>400</v>
      </c>
      <c r="AM373" s="49"/>
      <c r="AN373" s="49"/>
      <c r="AO373" s="49">
        <f t="shared" si="76"/>
        <v>7600</v>
      </c>
      <c r="AP373" s="49"/>
      <c r="AQ373" s="49">
        <f t="shared" si="77"/>
        <v>7600</v>
      </c>
      <c r="AR373" s="80">
        <f t="shared" si="71"/>
        <v>3864.4067796610198</v>
      </c>
      <c r="AS373" s="4"/>
      <c r="AT373" s="4"/>
      <c r="AU373" s="4"/>
      <c r="AV373" s="4"/>
    </row>
    <row r="374" spans="1:48" hidden="1">
      <c r="A374" s="12">
        <v>372</v>
      </c>
      <c r="B374" s="5">
        <v>44896</v>
      </c>
      <c r="C374" s="6">
        <v>44921</v>
      </c>
      <c r="D374" s="4" t="s">
        <v>530</v>
      </c>
      <c r="E374" s="4" t="s">
        <v>531</v>
      </c>
      <c r="F374" s="4" t="s">
        <v>671</v>
      </c>
      <c r="G374" s="4" t="s">
        <v>512</v>
      </c>
      <c r="H374" s="4" t="s">
        <v>492</v>
      </c>
      <c r="I374" s="4" t="s">
        <v>566</v>
      </c>
      <c r="J374" s="4" t="s">
        <v>57</v>
      </c>
      <c r="K374" s="4" t="s">
        <v>356</v>
      </c>
      <c r="L374" s="30" t="s">
        <v>49</v>
      </c>
      <c r="M374" s="7">
        <v>150000</v>
      </c>
      <c r="N374" s="4">
        <v>5461</v>
      </c>
      <c r="O374" s="4">
        <v>36</v>
      </c>
      <c r="P374" s="8">
        <v>0.18509999999999999</v>
      </c>
      <c r="Q374" s="4">
        <v>1962</v>
      </c>
      <c r="R374" s="4">
        <v>1500</v>
      </c>
      <c r="S374" s="4">
        <v>708</v>
      </c>
      <c r="T374" s="4">
        <v>1475</v>
      </c>
      <c r="U374" s="4">
        <v>118</v>
      </c>
      <c r="V374" s="4">
        <v>2237</v>
      </c>
      <c r="W374" s="9">
        <v>142000</v>
      </c>
      <c r="X374" s="4"/>
      <c r="Y374" s="4"/>
      <c r="Z374" s="4"/>
      <c r="AA374" s="4"/>
      <c r="AB374" s="4"/>
      <c r="AC374" s="8">
        <v>3.5000000000000003E-2</v>
      </c>
      <c r="AD374" s="49">
        <f t="shared" si="72"/>
        <v>5250.0000000000009</v>
      </c>
      <c r="AE374" s="10">
        <v>0.18</v>
      </c>
      <c r="AF374" s="49">
        <f t="shared" si="73"/>
        <v>4449.1525423728826</v>
      </c>
      <c r="AG374" s="4"/>
      <c r="AH374" s="4"/>
      <c r="AI374" s="8">
        <v>0.02</v>
      </c>
      <c r="AJ374" s="70">
        <f t="shared" si="74"/>
        <v>3000</v>
      </c>
      <c r="AK374" s="10">
        <v>0.05</v>
      </c>
      <c r="AL374" s="49">
        <f t="shared" si="75"/>
        <v>150</v>
      </c>
      <c r="AM374" s="49"/>
      <c r="AN374" s="49"/>
      <c r="AO374" s="49">
        <f t="shared" si="76"/>
        <v>2850</v>
      </c>
      <c r="AP374" s="49"/>
      <c r="AQ374" s="49">
        <f t="shared" si="77"/>
        <v>2850</v>
      </c>
      <c r="AR374" s="80">
        <f t="shared" si="71"/>
        <v>1449.1525423728826</v>
      </c>
      <c r="AS374" s="4"/>
      <c r="AT374" s="4"/>
      <c r="AU374" s="4"/>
      <c r="AV374" s="4"/>
    </row>
    <row r="375" spans="1:48" hidden="1">
      <c r="A375" s="4">
        <v>373</v>
      </c>
      <c r="B375" s="5">
        <v>44896</v>
      </c>
      <c r="C375" s="6">
        <v>44921</v>
      </c>
      <c r="D375" s="4" t="s">
        <v>502</v>
      </c>
      <c r="E375" s="4" t="s">
        <v>503</v>
      </c>
      <c r="F375" s="4" t="s">
        <v>672</v>
      </c>
      <c r="G375" s="4" t="s">
        <v>515</v>
      </c>
      <c r="H375" s="4" t="s">
        <v>492</v>
      </c>
      <c r="I375" s="4" t="s">
        <v>516</v>
      </c>
      <c r="J375" s="4" t="s">
        <v>57</v>
      </c>
      <c r="K375" s="4" t="s">
        <v>356</v>
      </c>
      <c r="L375" s="30" t="s">
        <v>49</v>
      </c>
      <c r="M375" s="7">
        <v>315000</v>
      </c>
      <c r="N375" s="4">
        <v>11868</v>
      </c>
      <c r="O375" s="4">
        <v>36</v>
      </c>
      <c r="P375" s="8">
        <v>0.21</v>
      </c>
      <c r="Q375" s="4">
        <v>4875</v>
      </c>
      <c r="R375" s="4">
        <v>1900</v>
      </c>
      <c r="S375" s="4">
        <v>0</v>
      </c>
      <c r="T375" s="4">
        <v>1475</v>
      </c>
      <c r="U375" s="4">
        <v>118</v>
      </c>
      <c r="V375" s="4">
        <v>2132</v>
      </c>
      <c r="W375" s="9">
        <v>304500</v>
      </c>
      <c r="X375" s="4"/>
      <c r="Y375" s="4"/>
      <c r="Z375" s="4"/>
      <c r="AA375" s="4"/>
      <c r="AB375" s="4"/>
      <c r="AC375" s="8">
        <v>3.5000000000000003E-2</v>
      </c>
      <c r="AD375" s="49">
        <f t="shared" si="72"/>
        <v>11025.000000000002</v>
      </c>
      <c r="AE375" s="10">
        <v>0.18</v>
      </c>
      <c r="AF375" s="49">
        <f t="shared" si="73"/>
        <v>9343.220338983052</v>
      </c>
      <c r="AG375" s="4"/>
      <c r="AH375" s="4"/>
      <c r="AI375" s="8">
        <v>0.02</v>
      </c>
      <c r="AJ375" s="70">
        <f t="shared" si="74"/>
        <v>6300</v>
      </c>
      <c r="AK375" s="10">
        <v>0.05</v>
      </c>
      <c r="AL375" s="49">
        <f t="shared" si="75"/>
        <v>315</v>
      </c>
      <c r="AM375" s="49"/>
      <c r="AN375" s="49"/>
      <c r="AO375" s="49">
        <f t="shared" si="76"/>
        <v>5985</v>
      </c>
      <c r="AP375" s="49"/>
      <c r="AQ375" s="49">
        <f t="shared" si="77"/>
        <v>5985</v>
      </c>
      <c r="AR375" s="80">
        <f t="shared" si="71"/>
        <v>3043.220338983052</v>
      </c>
      <c r="AS375" s="4"/>
      <c r="AT375" s="4"/>
      <c r="AU375" s="4"/>
      <c r="AV375" s="4"/>
    </row>
    <row r="376" spans="1:48" hidden="1">
      <c r="A376" s="4">
        <v>374</v>
      </c>
      <c r="B376" s="5">
        <v>44896</v>
      </c>
      <c r="C376" s="6">
        <v>44921</v>
      </c>
      <c r="D376" s="4" t="s">
        <v>507</v>
      </c>
      <c r="E376" s="4" t="s">
        <v>508</v>
      </c>
      <c r="F376" s="39" t="s">
        <v>674</v>
      </c>
      <c r="G376" s="4" t="s">
        <v>512</v>
      </c>
      <c r="H376" s="4" t="s">
        <v>492</v>
      </c>
      <c r="I376" s="4" t="s">
        <v>518</v>
      </c>
      <c r="J376" s="4" t="s">
        <v>47</v>
      </c>
      <c r="K376" s="4" t="s">
        <v>58</v>
      </c>
      <c r="L376" s="30" t="s">
        <v>49</v>
      </c>
      <c r="M376" s="7">
        <v>530000</v>
      </c>
      <c r="N376" s="4">
        <v>13030</v>
      </c>
      <c r="O376" s="4">
        <v>60</v>
      </c>
      <c r="P376" s="8">
        <v>0.16500000000000001</v>
      </c>
      <c r="Q376" s="4">
        <v>6254</v>
      </c>
      <c r="R376" s="4">
        <v>1455</v>
      </c>
      <c r="S376" s="4">
        <v>885</v>
      </c>
      <c r="T376" s="4">
        <v>590</v>
      </c>
      <c r="U376" s="4">
        <v>589</v>
      </c>
      <c r="V376" s="4">
        <v>6066</v>
      </c>
      <c r="W376" s="9">
        <v>514161</v>
      </c>
      <c r="X376" s="4"/>
      <c r="Y376" s="4"/>
      <c r="Z376" s="4"/>
      <c r="AA376" s="4"/>
      <c r="AB376" s="4"/>
      <c r="AC376" s="8">
        <v>4.7500000000000001E-2</v>
      </c>
      <c r="AD376" s="49">
        <f t="shared" si="72"/>
        <v>25175</v>
      </c>
      <c r="AE376" s="10">
        <v>0.09</v>
      </c>
      <c r="AF376" s="49">
        <f t="shared" si="73"/>
        <v>23096.330275229357</v>
      </c>
      <c r="AG376" s="4"/>
      <c r="AH376" s="4"/>
      <c r="AI376" s="8">
        <v>3.7499999999999999E-2</v>
      </c>
      <c r="AJ376" s="70">
        <f t="shared" si="74"/>
        <v>19875</v>
      </c>
      <c r="AK376" s="10">
        <v>0.05</v>
      </c>
      <c r="AL376" s="49">
        <f t="shared" si="75"/>
        <v>993.75</v>
      </c>
      <c r="AM376" s="49"/>
      <c r="AN376" s="49"/>
      <c r="AO376" s="49">
        <f t="shared" si="76"/>
        <v>18881.25</v>
      </c>
      <c r="AP376" s="49"/>
      <c r="AQ376" s="49">
        <f t="shared" si="77"/>
        <v>18881.25</v>
      </c>
      <c r="AR376" s="80">
        <f t="shared" si="71"/>
        <v>3221.3302752293566</v>
      </c>
      <c r="AS376" s="4"/>
      <c r="AT376" s="4"/>
      <c r="AU376" s="4"/>
      <c r="AV376" s="4"/>
    </row>
    <row r="377" spans="1:48" hidden="1">
      <c r="A377" s="12">
        <v>375</v>
      </c>
      <c r="B377" s="5">
        <v>44896</v>
      </c>
      <c r="C377" s="6">
        <v>44922</v>
      </c>
      <c r="D377" s="4" t="s">
        <v>530</v>
      </c>
      <c r="E377" s="4" t="s">
        <v>531</v>
      </c>
      <c r="F377" s="4" t="s">
        <v>675</v>
      </c>
      <c r="G377" s="4" t="s">
        <v>512</v>
      </c>
      <c r="H377" s="4" t="s">
        <v>492</v>
      </c>
      <c r="I377" s="4" t="s">
        <v>566</v>
      </c>
      <c r="J377" s="4" t="s">
        <v>57</v>
      </c>
      <c r="K377" s="4" t="s">
        <v>517</v>
      </c>
      <c r="L377" s="30" t="s">
        <v>49</v>
      </c>
      <c r="M377" s="7">
        <v>445000</v>
      </c>
      <c r="N377" s="4">
        <v>13542</v>
      </c>
      <c r="O377" s="4">
        <v>48</v>
      </c>
      <c r="P377" s="8">
        <v>0.2</v>
      </c>
      <c r="Q377" s="4">
        <v>7642</v>
      </c>
      <c r="R377" s="4">
        <v>3250</v>
      </c>
      <c r="S377" s="4">
        <v>0</v>
      </c>
      <c r="T377" s="4">
        <v>1475</v>
      </c>
      <c r="U377" s="4">
        <v>118</v>
      </c>
      <c r="V377" s="4">
        <v>3515</v>
      </c>
      <c r="W377" s="9">
        <v>429000</v>
      </c>
      <c r="X377" s="4"/>
      <c r="Y377" s="4"/>
      <c r="Z377" s="4"/>
      <c r="AA377" s="4"/>
      <c r="AB377" s="4"/>
      <c r="AC377" s="8">
        <v>3.5000000000000003E-2</v>
      </c>
      <c r="AD377" s="49">
        <f t="shared" si="72"/>
        <v>15575.000000000002</v>
      </c>
      <c r="AE377" s="10">
        <v>0.18</v>
      </c>
      <c r="AF377" s="49">
        <f t="shared" si="73"/>
        <v>13199.152542372884</v>
      </c>
      <c r="AG377" s="4"/>
      <c r="AH377" s="4"/>
      <c r="AI377" s="8">
        <v>0.02</v>
      </c>
      <c r="AJ377" s="70">
        <f t="shared" si="74"/>
        <v>8900</v>
      </c>
      <c r="AK377" s="10">
        <v>0.05</v>
      </c>
      <c r="AL377" s="49">
        <f t="shared" si="75"/>
        <v>445</v>
      </c>
      <c r="AM377" s="49"/>
      <c r="AN377" s="49"/>
      <c r="AO377" s="49">
        <f t="shared" si="76"/>
        <v>8455</v>
      </c>
      <c r="AP377" s="49"/>
      <c r="AQ377" s="49">
        <f t="shared" si="77"/>
        <v>8455</v>
      </c>
      <c r="AR377" s="80">
        <f t="shared" si="71"/>
        <v>4299.1525423728835</v>
      </c>
      <c r="AS377" s="4"/>
      <c r="AT377" s="4"/>
      <c r="AU377" s="4"/>
      <c r="AV377" s="4"/>
    </row>
    <row r="378" spans="1:48" hidden="1">
      <c r="A378" s="4">
        <v>376</v>
      </c>
      <c r="B378" s="5">
        <v>44896</v>
      </c>
      <c r="C378" s="6">
        <v>44922</v>
      </c>
      <c r="D378" s="4" t="s">
        <v>527</v>
      </c>
      <c r="E378" s="4" t="s">
        <v>528</v>
      </c>
      <c r="F378" s="4" t="s">
        <v>676</v>
      </c>
      <c r="G378" s="4" t="s">
        <v>512</v>
      </c>
      <c r="H378" s="4" t="s">
        <v>492</v>
      </c>
      <c r="I378" s="4" t="s">
        <v>566</v>
      </c>
      <c r="J378" s="4" t="s">
        <v>57</v>
      </c>
      <c r="K378" s="4" t="s">
        <v>517</v>
      </c>
      <c r="L378" s="30" t="s">
        <v>49</v>
      </c>
      <c r="M378" s="7">
        <v>600000</v>
      </c>
      <c r="N378" s="4">
        <v>21842</v>
      </c>
      <c r="O378" s="4">
        <v>36</v>
      </c>
      <c r="P378" s="8">
        <v>0.185</v>
      </c>
      <c r="Q378" s="4">
        <v>10620</v>
      </c>
      <c r="R378" s="4">
        <v>2600</v>
      </c>
      <c r="S378" s="4">
        <v>0</v>
      </c>
      <c r="T378" s="4">
        <v>1475</v>
      </c>
      <c r="U378" s="4">
        <v>118</v>
      </c>
      <c r="V378" s="4">
        <v>3609</v>
      </c>
      <c r="W378" s="9">
        <v>581578</v>
      </c>
      <c r="X378" s="4"/>
      <c r="Y378" s="4"/>
      <c r="Z378" s="4"/>
      <c r="AA378" s="4"/>
      <c r="AB378" s="4"/>
      <c r="AC378" s="8">
        <v>3.5000000000000003E-2</v>
      </c>
      <c r="AD378" s="49">
        <f t="shared" si="72"/>
        <v>21000.000000000004</v>
      </c>
      <c r="AE378" s="10">
        <v>0.18</v>
      </c>
      <c r="AF378" s="49">
        <f t="shared" si="73"/>
        <v>17796.610169491531</v>
      </c>
      <c r="AG378" s="4"/>
      <c r="AH378" s="4"/>
      <c r="AI378" s="8">
        <v>0.02</v>
      </c>
      <c r="AJ378" s="70">
        <f t="shared" si="74"/>
        <v>12000</v>
      </c>
      <c r="AK378" s="10">
        <v>0.05</v>
      </c>
      <c r="AL378" s="49">
        <f t="shared" si="75"/>
        <v>600</v>
      </c>
      <c r="AM378" s="49"/>
      <c r="AN378" s="49"/>
      <c r="AO378" s="49">
        <f t="shared" si="76"/>
        <v>11400</v>
      </c>
      <c r="AP378" s="49"/>
      <c r="AQ378" s="49">
        <f t="shared" si="77"/>
        <v>11400</v>
      </c>
      <c r="AR378" s="80">
        <f t="shared" si="71"/>
        <v>5796.6101694915305</v>
      </c>
      <c r="AS378" s="4"/>
      <c r="AT378" s="4"/>
      <c r="AU378" s="4"/>
      <c r="AV378" s="4"/>
    </row>
    <row r="379" spans="1:48" hidden="1">
      <c r="A379" s="4">
        <v>377</v>
      </c>
      <c r="B379" s="5">
        <v>44896</v>
      </c>
      <c r="C379" s="6">
        <v>44922</v>
      </c>
      <c r="D379" s="4" t="s">
        <v>677</v>
      </c>
      <c r="E379" s="4" t="s">
        <v>678</v>
      </c>
      <c r="F379" s="4" t="s">
        <v>679</v>
      </c>
      <c r="G379" s="4" t="s">
        <v>512</v>
      </c>
      <c r="H379" s="4" t="s">
        <v>492</v>
      </c>
      <c r="I379" s="4" t="s">
        <v>566</v>
      </c>
      <c r="J379" s="4" t="s">
        <v>57</v>
      </c>
      <c r="K379" s="4" t="s">
        <v>58</v>
      </c>
      <c r="L379" s="30" t="s">
        <v>49</v>
      </c>
      <c r="M379" s="7">
        <v>300000</v>
      </c>
      <c r="N379" s="4">
        <v>10998</v>
      </c>
      <c r="O379" s="4">
        <v>36</v>
      </c>
      <c r="P379" s="8">
        <v>0.19009999999999999</v>
      </c>
      <c r="Q379" s="4">
        <v>3540</v>
      </c>
      <c r="R379" s="4">
        <v>1850</v>
      </c>
      <c r="S379" s="4">
        <v>708</v>
      </c>
      <c r="T379" s="4">
        <v>1475</v>
      </c>
      <c r="U379" s="4">
        <v>118</v>
      </c>
      <c r="V379" s="4">
        <v>2897</v>
      </c>
      <c r="W379" s="9">
        <v>289412</v>
      </c>
      <c r="X379" s="4"/>
      <c r="Y379" s="4"/>
      <c r="Z379" s="4"/>
      <c r="AA379" s="4"/>
      <c r="AB379" s="4"/>
      <c r="AC379" s="8">
        <v>4.2500000000000003E-2</v>
      </c>
      <c r="AD379" s="49">
        <f t="shared" si="72"/>
        <v>12750.000000000002</v>
      </c>
      <c r="AE379" s="10">
        <v>0.18</v>
      </c>
      <c r="AF379" s="49">
        <f t="shared" si="73"/>
        <v>10805.084745762713</v>
      </c>
      <c r="AG379" s="4"/>
      <c r="AH379" s="4"/>
      <c r="AI379" s="8">
        <v>1.4999999999999999E-2</v>
      </c>
      <c r="AJ379" s="70">
        <f t="shared" si="74"/>
        <v>4500</v>
      </c>
      <c r="AK379" s="10">
        <v>0.05</v>
      </c>
      <c r="AL379" s="49">
        <f t="shared" si="75"/>
        <v>225</v>
      </c>
      <c r="AM379" s="49"/>
      <c r="AN379" s="49"/>
      <c r="AO379" s="49">
        <f t="shared" si="76"/>
        <v>4275</v>
      </c>
      <c r="AP379" s="49"/>
      <c r="AQ379" s="49">
        <f t="shared" si="77"/>
        <v>4275</v>
      </c>
      <c r="AR379" s="80">
        <f t="shared" si="71"/>
        <v>6305.0847457627133</v>
      </c>
      <c r="AS379" s="4"/>
      <c r="AT379" s="4"/>
      <c r="AU379" s="4"/>
      <c r="AV379" s="4"/>
    </row>
    <row r="380" spans="1:48" hidden="1">
      <c r="A380" s="12">
        <v>378</v>
      </c>
      <c r="B380" s="5">
        <v>44896</v>
      </c>
      <c r="C380" s="6">
        <v>44922</v>
      </c>
      <c r="D380" s="4" t="s">
        <v>507</v>
      </c>
      <c r="E380" s="4" t="s">
        <v>508</v>
      </c>
      <c r="F380" s="4" t="s">
        <v>680</v>
      </c>
      <c r="G380" s="4" t="s">
        <v>512</v>
      </c>
      <c r="H380" s="4" t="s">
        <v>492</v>
      </c>
      <c r="I380" s="4" t="s">
        <v>518</v>
      </c>
      <c r="J380" s="4" t="s">
        <v>91</v>
      </c>
      <c r="K380" s="4" t="s">
        <v>48</v>
      </c>
      <c r="L380" s="30" t="s">
        <v>49</v>
      </c>
      <c r="M380" s="7">
        <v>1214073</v>
      </c>
      <c r="N380" s="4">
        <v>29209</v>
      </c>
      <c r="O380" s="4">
        <v>60</v>
      </c>
      <c r="P380" s="8">
        <v>0.15509999999999999</v>
      </c>
      <c r="Q380" s="4">
        <v>12141</v>
      </c>
      <c r="R380" s="4">
        <v>3663</v>
      </c>
      <c r="S380" s="4">
        <v>200</v>
      </c>
      <c r="T380" s="4">
        <v>500</v>
      </c>
      <c r="U380" s="4">
        <v>3500</v>
      </c>
      <c r="V380" s="4">
        <v>10573</v>
      </c>
      <c r="W380" s="9">
        <v>1183496</v>
      </c>
      <c r="X380" s="4"/>
      <c r="Y380" s="4"/>
      <c r="Z380" s="4"/>
      <c r="AA380" s="4"/>
      <c r="AB380" s="4"/>
      <c r="AC380" s="8">
        <v>4.4999999999999998E-2</v>
      </c>
      <c r="AD380" s="49">
        <f t="shared" si="72"/>
        <v>54633.284999999996</v>
      </c>
      <c r="AE380" s="10">
        <v>0.18</v>
      </c>
      <c r="AF380" s="49">
        <f t="shared" si="73"/>
        <v>46299.394067796609</v>
      </c>
      <c r="AG380" s="4"/>
      <c r="AH380" s="4"/>
      <c r="AI380" s="8">
        <v>0.03</v>
      </c>
      <c r="AJ380" s="70">
        <f t="shared" si="74"/>
        <v>36422.189999999995</v>
      </c>
      <c r="AK380" s="10">
        <v>0.05</v>
      </c>
      <c r="AL380" s="49">
        <f t="shared" si="75"/>
        <v>1821.1094999999998</v>
      </c>
      <c r="AM380" s="49"/>
      <c r="AN380" s="49"/>
      <c r="AO380" s="49">
        <f t="shared" si="76"/>
        <v>34601.080499999996</v>
      </c>
      <c r="AP380" s="49"/>
      <c r="AQ380" s="49">
        <f t="shared" si="77"/>
        <v>34601.080499999996</v>
      </c>
      <c r="AR380" s="80">
        <f t="shared" si="71"/>
        <v>9877.2040677966143</v>
      </c>
      <c r="AS380" s="4"/>
      <c r="AT380" s="4"/>
      <c r="AU380" s="4"/>
      <c r="AV380" s="4"/>
    </row>
    <row r="381" spans="1:48" hidden="1">
      <c r="A381" s="4">
        <v>379</v>
      </c>
      <c r="B381" s="5">
        <v>44896</v>
      </c>
      <c r="C381" s="6">
        <v>44922</v>
      </c>
      <c r="D381" s="4" t="s">
        <v>546</v>
      </c>
      <c r="E381" s="4" t="s">
        <v>547</v>
      </c>
      <c r="F381" s="4" t="s">
        <v>681</v>
      </c>
      <c r="G381" s="4" t="s">
        <v>512</v>
      </c>
      <c r="H381" s="4" t="s">
        <v>492</v>
      </c>
      <c r="I381" s="4" t="s">
        <v>514</v>
      </c>
      <c r="J381" s="4" t="s">
        <v>57</v>
      </c>
      <c r="K381" s="4" t="s">
        <v>107</v>
      </c>
      <c r="L381" s="30" t="s">
        <v>49</v>
      </c>
      <c r="M381" s="7">
        <v>380000</v>
      </c>
      <c r="N381" s="4">
        <v>13929</v>
      </c>
      <c r="O381" s="4">
        <v>36</v>
      </c>
      <c r="P381" s="8">
        <v>0.19</v>
      </c>
      <c r="Q381" s="4">
        <v>6726</v>
      </c>
      <c r="R381" s="4">
        <v>0</v>
      </c>
      <c r="S381" s="4">
        <v>0</v>
      </c>
      <c r="T381" s="4">
        <v>1475</v>
      </c>
      <c r="U381" s="4">
        <v>118</v>
      </c>
      <c r="V381" s="4">
        <v>1727</v>
      </c>
      <c r="W381" s="9">
        <v>369954</v>
      </c>
      <c r="X381" s="4"/>
      <c r="Y381" s="4"/>
      <c r="Z381" s="4"/>
      <c r="AA381" s="4"/>
      <c r="AB381" s="4"/>
      <c r="AC381" s="8">
        <v>4.2500000000000003E-2</v>
      </c>
      <c r="AD381" s="49">
        <f t="shared" si="72"/>
        <v>16150.000000000002</v>
      </c>
      <c r="AE381" s="10">
        <v>0.18</v>
      </c>
      <c r="AF381" s="49">
        <f t="shared" si="73"/>
        <v>13686.440677966104</v>
      </c>
      <c r="AG381" s="4"/>
      <c r="AH381" s="4"/>
      <c r="AI381" s="8">
        <v>0.02</v>
      </c>
      <c r="AJ381" s="70">
        <f t="shared" si="74"/>
        <v>7600</v>
      </c>
      <c r="AK381" s="10">
        <v>0.05</v>
      </c>
      <c r="AL381" s="49">
        <f t="shared" si="75"/>
        <v>380</v>
      </c>
      <c r="AM381" s="49"/>
      <c r="AN381" s="49"/>
      <c r="AO381" s="49">
        <f t="shared" si="76"/>
        <v>7220</v>
      </c>
      <c r="AP381" s="49"/>
      <c r="AQ381" s="49">
        <f t="shared" si="77"/>
        <v>7220</v>
      </c>
      <c r="AR381" s="80">
        <f t="shared" si="71"/>
        <v>6086.440677966104</v>
      </c>
      <c r="AS381" s="4"/>
      <c r="AT381" s="4"/>
      <c r="AU381" s="4"/>
      <c r="AV381" s="4"/>
    </row>
    <row r="382" spans="1:48" hidden="1">
      <c r="A382" s="4">
        <v>380</v>
      </c>
      <c r="B382" s="5">
        <v>44896</v>
      </c>
      <c r="C382" s="6">
        <v>44922</v>
      </c>
      <c r="D382" s="4" t="s">
        <v>615</v>
      </c>
      <c r="E382" s="4" t="s">
        <v>616</v>
      </c>
      <c r="F382" s="4" t="s">
        <v>682</v>
      </c>
      <c r="G382" s="4" t="s">
        <v>512</v>
      </c>
      <c r="H382" s="4" t="s">
        <v>492</v>
      </c>
      <c r="I382" s="4" t="s">
        <v>514</v>
      </c>
      <c r="J382" s="4" t="s">
        <v>569</v>
      </c>
      <c r="K382" s="4" t="s">
        <v>58</v>
      </c>
      <c r="L382" s="30" t="s">
        <v>49</v>
      </c>
      <c r="M382" s="7">
        <v>412305</v>
      </c>
      <c r="N382" s="4">
        <v>12035</v>
      </c>
      <c r="O382" s="4">
        <v>45</v>
      </c>
      <c r="P382" s="8">
        <v>0.15</v>
      </c>
      <c r="Q382" s="4">
        <v>3946</v>
      </c>
      <c r="R382" s="4">
        <v>2600</v>
      </c>
      <c r="S382" s="4">
        <v>0</v>
      </c>
      <c r="T382" s="4">
        <v>2360</v>
      </c>
      <c r="U382" s="4">
        <v>0</v>
      </c>
      <c r="V382" s="4"/>
      <c r="W382" s="9">
        <v>397400</v>
      </c>
      <c r="X382" s="4"/>
      <c r="Y382" s="4"/>
      <c r="Z382" s="4"/>
      <c r="AA382" s="4"/>
      <c r="AB382" s="4"/>
      <c r="AC382" s="10">
        <v>0.04</v>
      </c>
      <c r="AD382" s="49">
        <f t="shared" si="72"/>
        <v>16492.2</v>
      </c>
      <c r="AE382" s="10">
        <v>0.18</v>
      </c>
      <c r="AF382" s="49">
        <f t="shared" si="73"/>
        <v>13976.440677966102</v>
      </c>
      <c r="AG382" s="4"/>
      <c r="AH382" s="4"/>
      <c r="AI382" s="8">
        <v>0.03</v>
      </c>
      <c r="AJ382" s="70">
        <f t="shared" si="74"/>
        <v>12369.15</v>
      </c>
      <c r="AK382" s="10">
        <v>0.05</v>
      </c>
      <c r="AL382" s="49">
        <f t="shared" si="75"/>
        <v>618.45749999999998</v>
      </c>
      <c r="AM382" s="49"/>
      <c r="AN382" s="49"/>
      <c r="AO382" s="49">
        <f t="shared" si="76"/>
        <v>11750.692499999999</v>
      </c>
      <c r="AP382" s="49"/>
      <c r="AQ382" s="49">
        <f t="shared" si="77"/>
        <v>11750.692499999999</v>
      </c>
      <c r="AR382" s="80">
        <f t="shared" si="71"/>
        <v>1607.2906779661025</v>
      </c>
      <c r="AS382" s="4"/>
      <c r="AT382" s="4"/>
      <c r="AU382" s="4"/>
      <c r="AV382" s="4"/>
    </row>
    <row r="383" spans="1:48" hidden="1">
      <c r="A383" s="12">
        <v>381</v>
      </c>
      <c r="B383" s="5">
        <v>44896</v>
      </c>
      <c r="C383" s="6">
        <v>44922</v>
      </c>
      <c r="D383" s="4" t="s">
        <v>507</v>
      </c>
      <c r="E383" s="4" t="s">
        <v>508</v>
      </c>
      <c r="F383" s="4" t="s">
        <v>683</v>
      </c>
      <c r="G383" s="4" t="s">
        <v>512</v>
      </c>
      <c r="H383" s="4" t="s">
        <v>492</v>
      </c>
      <c r="I383" s="4" t="s">
        <v>518</v>
      </c>
      <c r="J383" s="4" t="s">
        <v>57</v>
      </c>
      <c r="K383" s="4" t="s">
        <v>58</v>
      </c>
      <c r="L383" s="30" t="s">
        <v>49</v>
      </c>
      <c r="M383" s="7">
        <v>280000</v>
      </c>
      <c r="N383" s="4">
        <v>10124</v>
      </c>
      <c r="O383" s="4">
        <v>36</v>
      </c>
      <c r="P383" s="8">
        <v>0.18010000000000001</v>
      </c>
      <c r="Q383" s="4">
        <v>4956</v>
      </c>
      <c r="R383" s="4">
        <v>1800</v>
      </c>
      <c r="S383" s="4">
        <v>708</v>
      </c>
      <c r="T383" s="4">
        <v>1475</v>
      </c>
      <c r="U383" s="4">
        <v>118</v>
      </c>
      <c r="V383" s="4">
        <v>2073</v>
      </c>
      <c r="W383" s="9">
        <v>268870</v>
      </c>
      <c r="X383" s="4"/>
      <c r="Y383" s="4"/>
      <c r="Z383" s="4"/>
      <c r="AA383" s="4"/>
      <c r="AB383" s="4"/>
      <c r="AC383" s="8">
        <v>4.2500000000000003E-2</v>
      </c>
      <c r="AD383" s="49">
        <f t="shared" si="72"/>
        <v>11900</v>
      </c>
      <c r="AE383" s="10">
        <v>0.18</v>
      </c>
      <c r="AF383" s="49">
        <f t="shared" si="73"/>
        <v>10084.745762711866</v>
      </c>
      <c r="AG383" s="4"/>
      <c r="AH383" s="4"/>
      <c r="AI383" s="8">
        <v>2.5000000000000001E-2</v>
      </c>
      <c r="AJ383" s="70">
        <f t="shared" si="74"/>
        <v>7000</v>
      </c>
      <c r="AK383" s="10">
        <v>0.05</v>
      </c>
      <c r="AL383" s="49">
        <f t="shared" si="75"/>
        <v>350</v>
      </c>
      <c r="AM383" s="49"/>
      <c r="AN383" s="49"/>
      <c r="AO383" s="49">
        <f t="shared" si="76"/>
        <v>6650</v>
      </c>
      <c r="AP383" s="49"/>
      <c r="AQ383" s="49">
        <f t="shared" si="77"/>
        <v>6650</v>
      </c>
      <c r="AR383" s="80">
        <f t="shared" si="71"/>
        <v>3084.7457627118656</v>
      </c>
      <c r="AS383" s="4"/>
      <c r="AT383" s="4"/>
      <c r="AU383" s="4"/>
      <c r="AV383" s="4"/>
    </row>
    <row r="384" spans="1:48" hidden="1">
      <c r="A384" s="4">
        <v>382</v>
      </c>
      <c r="B384" s="5">
        <v>44896</v>
      </c>
      <c r="C384" s="6">
        <v>44922</v>
      </c>
      <c r="D384" s="4" t="s">
        <v>684</v>
      </c>
      <c r="E384" s="4" t="s">
        <v>685</v>
      </c>
      <c r="F384" s="4" t="s">
        <v>686</v>
      </c>
      <c r="G384" s="4" t="s">
        <v>494</v>
      </c>
      <c r="H384" s="4" t="s">
        <v>492</v>
      </c>
      <c r="I384" s="4" t="s">
        <v>495</v>
      </c>
      <c r="J384" s="4" t="s">
        <v>68</v>
      </c>
      <c r="K384" s="4" t="s">
        <v>107</v>
      </c>
      <c r="L384" s="30" t="s">
        <v>49</v>
      </c>
      <c r="M384" s="7">
        <v>490000</v>
      </c>
      <c r="N384" s="4">
        <v>11786</v>
      </c>
      <c r="O384" s="4">
        <v>60</v>
      </c>
      <c r="P384" s="8">
        <v>0.155</v>
      </c>
      <c r="Q384" s="4">
        <v>4160</v>
      </c>
      <c r="R384" s="4">
        <v>3450</v>
      </c>
      <c r="S384" s="4">
        <v>885</v>
      </c>
      <c r="T384" s="4">
        <v>590</v>
      </c>
      <c r="U384" s="4">
        <v>0</v>
      </c>
      <c r="V384" s="4">
        <v>0</v>
      </c>
      <c r="W384" s="9">
        <v>480165</v>
      </c>
      <c r="X384" s="4"/>
      <c r="Y384" s="4"/>
      <c r="Z384" s="4"/>
      <c r="AA384" s="4"/>
      <c r="AB384" s="4"/>
      <c r="AC384" s="8">
        <v>4.4999999999999998E-2</v>
      </c>
      <c r="AD384" s="49">
        <f t="shared" si="72"/>
        <v>22050</v>
      </c>
      <c r="AE384" s="10">
        <v>0.09</v>
      </c>
      <c r="AF384" s="49">
        <f t="shared" si="73"/>
        <v>20229.357798165136</v>
      </c>
      <c r="AG384" s="4"/>
      <c r="AH384" s="4"/>
      <c r="AI384" s="8">
        <v>0.03</v>
      </c>
      <c r="AJ384" s="70">
        <f t="shared" si="74"/>
        <v>14700</v>
      </c>
      <c r="AK384" s="10">
        <v>0.05</v>
      </c>
      <c r="AL384" s="49">
        <f t="shared" si="75"/>
        <v>735</v>
      </c>
      <c r="AM384" s="49"/>
      <c r="AN384" s="49"/>
      <c r="AO384" s="49">
        <f t="shared" si="76"/>
        <v>13965</v>
      </c>
      <c r="AP384" s="49"/>
      <c r="AQ384" s="49">
        <f t="shared" si="77"/>
        <v>13965</v>
      </c>
      <c r="AR384" s="80">
        <f t="shared" si="71"/>
        <v>5529.357798165136</v>
      </c>
      <c r="AS384" s="4"/>
      <c r="AT384" s="4"/>
      <c r="AU384" s="4"/>
      <c r="AV384" s="4"/>
    </row>
    <row r="385" spans="1:48" hidden="1">
      <c r="A385" s="4">
        <v>383</v>
      </c>
      <c r="B385" s="5">
        <v>44896</v>
      </c>
      <c r="C385" s="6">
        <v>44922</v>
      </c>
      <c r="D385" s="4" t="s">
        <v>502</v>
      </c>
      <c r="E385" s="4" t="s">
        <v>503</v>
      </c>
      <c r="F385" s="4" t="s">
        <v>687</v>
      </c>
      <c r="G385" s="4" t="s">
        <v>515</v>
      </c>
      <c r="H385" s="4" t="s">
        <v>492</v>
      </c>
      <c r="I385" s="4" t="s">
        <v>516</v>
      </c>
      <c r="J385" s="4" t="s">
        <v>57</v>
      </c>
      <c r="K385" s="4" t="s">
        <v>58</v>
      </c>
      <c r="L385" s="30" t="s">
        <v>49</v>
      </c>
      <c r="M385" s="7">
        <v>650000</v>
      </c>
      <c r="N385" s="4">
        <v>16624</v>
      </c>
      <c r="O385" s="4">
        <v>60</v>
      </c>
      <c r="P385" s="8">
        <v>0.17199999999999999</v>
      </c>
      <c r="Q385" s="4">
        <v>9620</v>
      </c>
      <c r="R385" s="4">
        <v>3050</v>
      </c>
      <c r="S385" s="4">
        <v>0</v>
      </c>
      <c r="T385" s="4">
        <v>1475</v>
      </c>
      <c r="U385" s="4">
        <v>118</v>
      </c>
      <c r="V385" s="4">
        <v>15029</v>
      </c>
      <c r="W385" s="9">
        <v>620708</v>
      </c>
      <c r="X385" s="4"/>
      <c r="Y385" s="4"/>
      <c r="Z385" s="4"/>
      <c r="AA385" s="4"/>
      <c r="AB385" s="4"/>
      <c r="AC385" s="8">
        <v>4.2500000000000003E-2</v>
      </c>
      <c r="AD385" s="49">
        <f t="shared" si="72"/>
        <v>27625.000000000004</v>
      </c>
      <c r="AE385" s="10">
        <v>0.18</v>
      </c>
      <c r="AF385" s="49">
        <f t="shared" si="73"/>
        <v>23411.016949152548</v>
      </c>
      <c r="AG385" s="4"/>
      <c r="AH385" s="4"/>
      <c r="AI385" s="8">
        <v>2.5000000000000001E-2</v>
      </c>
      <c r="AJ385" s="70">
        <f t="shared" si="74"/>
        <v>16250</v>
      </c>
      <c r="AK385" s="10">
        <v>0.05</v>
      </c>
      <c r="AL385" s="49">
        <f t="shared" si="75"/>
        <v>812.5</v>
      </c>
      <c r="AM385" s="49"/>
      <c r="AN385" s="49"/>
      <c r="AO385" s="49">
        <f t="shared" si="76"/>
        <v>15437.5</v>
      </c>
      <c r="AP385" s="49"/>
      <c r="AQ385" s="49">
        <f t="shared" si="77"/>
        <v>15437.5</v>
      </c>
      <c r="AR385" s="80">
        <f t="shared" si="71"/>
        <v>7161.0169491525485</v>
      </c>
      <c r="AS385" s="4"/>
      <c r="AT385" s="4"/>
      <c r="AU385" s="4"/>
      <c r="AV385" s="4"/>
    </row>
    <row r="386" spans="1:48" hidden="1">
      <c r="A386" s="12">
        <v>384</v>
      </c>
      <c r="B386" s="5">
        <v>44896</v>
      </c>
      <c r="C386" s="6">
        <v>44922</v>
      </c>
      <c r="D386" s="4" t="s">
        <v>496</v>
      </c>
      <c r="E386" s="4" t="s">
        <v>497</v>
      </c>
      <c r="F386" s="4" t="s">
        <v>688</v>
      </c>
      <c r="G386" s="4" t="s">
        <v>512</v>
      </c>
      <c r="H386" s="4" t="s">
        <v>492</v>
      </c>
      <c r="I386" s="4" t="s">
        <v>513</v>
      </c>
      <c r="J386" s="4" t="s">
        <v>125</v>
      </c>
      <c r="K386" s="4" t="s">
        <v>76</v>
      </c>
      <c r="L386" s="30" t="s">
        <v>49</v>
      </c>
      <c r="M386" s="7">
        <v>500698</v>
      </c>
      <c r="N386" s="4">
        <v>11521</v>
      </c>
      <c r="O386" s="4">
        <v>60</v>
      </c>
      <c r="P386" s="8">
        <v>0.13500000000000001</v>
      </c>
      <c r="Q386" s="4"/>
      <c r="R386" s="4"/>
      <c r="S386" s="4"/>
      <c r="T386" s="4"/>
      <c r="U386" s="4"/>
      <c r="V386" s="4"/>
      <c r="W386" s="9"/>
      <c r="X386" s="4"/>
      <c r="Y386" s="4"/>
      <c r="Z386" s="4"/>
      <c r="AA386" s="4"/>
      <c r="AB386" s="4"/>
      <c r="AC386" s="8">
        <v>4.2500000000000003E-2</v>
      </c>
      <c r="AD386" s="49">
        <f t="shared" si="72"/>
        <v>21279.665000000001</v>
      </c>
      <c r="AE386" s="10">
        <v>0.09</v>
      </c>
      <c r="AF386" s="49">
        <f t="shared" si="73"/>
        <v>19522.628440366971</v>
      </c>
      <c r="AG386" s="4"/>
      <c r="AH386" s="4"/>
      <c r="AI386" s="8">
        <v>3.5000000000000003E-2</v>
      </c>
      <c r="AJ386" s="49">
        <f>W386*AI386</f>
        <v>0</v>
      </c>
      <c r="AK386" s="10">
        <v>0.05</v>
      </c>
      <c r="AL386" s="49">
        <f t="shared" si="75"/>
        <v>0</v>
      </c>
      <c r="AM386" s="49"/>
      <c r="AN386" s="49"/>
      <c r="AO386" s="49">
        <f t="shared" si="76"/>
        <v>0</v>
      </c>
      <c r="AP386" s="49"/>
      <c r="AQ386" s="49">
        <f t="shared" si="77"/>
        <v>0</v>
      </c>
      <c r="AR386" s="80">
        <f t="shared" si="71"/>
        <v>19522.628440366971</v>
      </c>
      <c r="AS386" s="4"/>
      <c r="AT386" s="4"/>
      <c r="AU386" s="4"/>
      <c r="AV386" s="4"/>
    </row>
    <row r="387" spans="1:48" hidden="1">
      <c r="A387" s="4">
        <v>385</v>
      </c>
      <c r="B387" s="5">
        <v>44896</v>
      </c>
      <c r="C387" s="6">
        <v>44923</v>
      </c>
      <c r="D387" s="4" t="s">
        <v>530</v>
      </c>
      <c r="E387" s="4" t="s">
        <v>531</v>
      </c>
      <c r="F387" s="4" t="s">
        <v>689</v>
      </c>
      <c r="G387" s="4" t="s">
        <v>512</v>
      </c>
      <c r="H387" s="4" t="s">
        <v>492</v>
      </c>
      <c r="I387" s="4" t="s">
        <v>566</v>
      </c>
      <c r="J387" s="4" t="s">
        <v>57</v>
      </c>
      <c r="K387" s="4" t="s">
        <v>517</v>
      </c>
      <c r="L387" s="30" t="s">
        <v>49</v>
      </c>
      <c r="M387" s="7">
        <v>500000</v>
      </c>
      <c r="N387" s="4">
        <v>12973</v>
      </c>
      <c r="O387" s="4">
        <v>60</v>
      </c>
      <c r="P387" s="8">
        <v>0.19009999999999999</v>
      </c>
      <c r="Q387" s="4">
        <v>7177</v>
      </c>
      <c r="R387" s="4">
        <v>3350</v>
      </c>
      <c r="S387" s="4">
        <v>708</v>
      </c>
      <c r="T387" s="4">
        <v>1475</v>
      </c>
      <c r="U387" s="4">
        <v>118</v>
      </c>
      <c r="V387" s="4">
        <v>5172</v>
      </c>
      <c r="W387" s="9">
        <v>482000</v>
      </c>
      <c r="X387" s="4"/>
      <c r="Y387" s="4"/>
      <c r="Z387" s="4"/>
      <c r="AA387" s="4"/>
      <c r="AB387" s="4"/>
      <c r="AC387" s="8">
        <v>3.5000000000000003E-2</v>
      </c>
      <c r="AD387" s="49">
        <f t="shared" si="72"/>
        <v>17500</v>
      </c>
      <c r="AE387" s="10">
        <v>0.18</v>
      </c>
      <c r="AF387" s="49">
        <f t="shared" si="73"/>
        <v>14830.508474576272</v>
      </c>
      <c r="AG387" s="4"/>
      <c r="AH387" s="4"/>
      <c r="AI387" s="8">
        <v>0.02</v>
      </c>
      <c r="AJ387" s="70">
        <f t="shared" si="74"/>
        <v>10000</v>
      </c>
      <c r="AK387" s="10">
        <v>0.05</v>
      </c>
      <c r="AL387" s="49">
        <f t="shared" si="75"/>
        <v>500</v>
      </c>
      <c r="AM387" s="49"/>
      <c r="AN387" s="49"/>
      <c r="AO387" s="49">
        <f t="shared" si="76"/>
        <v>9500</v>
      </c>
      <c r="AP387" s="49"/>
      <c r="AQ387" s="49">
        <f t="shared" si="77"/>
        <v>9500</v>
      </c>
      <c r="AR387" s="80">
        <f t="shared" ref="AR387:AR446" si="79">AF387-AJ387</f>
        <v>4830.5084745762724</v>
      </c>
      <c r="AS387" s="4"/>
      <c r="AT387" s="4"/>
      <c r="AU387" s="4"/>
      <c r="AV387" s="4"/>
    </row>
    <row r="388" spans="1:48" hidden="1">
      <c r="A388" s="4">
        <v>386</v>
      </c>
      <c r="B388" s="5">
        <v>44896</v>
      </c>
      <c r="C388" s="6">
        <v>44923</v>
      </c>
      <c r="D388" s="4" t="s">
        <v>527</v>
      </c>
      <c r="E388" s="4" t="s">
        <v>528</v>
      </c>
      <c r="F388" s="4" t="s">
        <v>690</v>
      </c>
      <c r="G388" s="4" t="s">
        <v>512</v>
      </c>
      <c r="H388" s="4" t="s">
        <v>492</v>
      </c>
      <c r="I388" s="4" t="s">
        <v>566</v>
      </c>
      <c r="J388" s="4" t="s">
        <v>57</v>
      </c>
      <c r="K388" s="4" t="s">
        <v>517</v>
      </c>
      <c r="L388" s="30" t="s">
        <v>49</v>
      </c>
      <c r="M388" s="7">
        <v>1100000</v>
      </c>
      <c r="N388" s="4">
        <v>31180</v>
      </c>
      <c r="O388" s="4">
        <v>48</v>
      </c>
      <c r="P388" s="8">
        <v>0.16009999999999999</v>
      </c>
      <c r="Q388" s="4">
        <v>12980</v>
      </c>
      <c r="R388" s="4">
        <v>3850</v>
      </c>
      <c r="S388" s="4">
        <v>0</v>
      </c>
      <c r="T388" s="4">
        <v>1475</v>
      </c>
      <c r="U388" s="4">
        <v>118</v>
      </c>
      <c r="V388" s="4">
        <v>5779</v>
      </c>
      <c r="W388" s="9">
        <v>1075798</v>
      </c>
      <c r="X388" s="4"/>
      <c r="Y388" s="4"/>
      <c r="Z388" s="4"/>
      <c r="AA388" s="4"/>
      <c r="AB388" s="4"/>
      <c r="AC388" s="8">
        <v>3.5000000000000003E-2</v>
      </c>
      <c r="AD388" s="49">
        <f t="shared" ref="AD388:AD446" si="80">AC388*M388</f>
        <v>38500.000000000007</v>
      </c>
      <c r="AE388" s="10">
        <v>0.18</v>
      </c>
      <c r="AF388" s="49">
        <f t="shared" ref="AF388:AF446" si="81">AD388/(1+AE388)</f>
        <v>32627.118644067803</v>
      </c>
      <c r="AG388" s="4"/>
      <c r="AH388" s="4"/>
      <c r="AI388" s="8">
        <v>0.02</v>
      </c>
      <c r="AJ388" s="70">
        <f t="shared" ref="AJ388:AJ446" si="82">M388*AI388</f>
        <v>22000</v>
      </c>
      <c r="AK388" s="10">
        <v>0.05</v>
      </c>
      <c r="AL388" s="49">
        <f t="shared" ref="AL388:AL446" si="83">AJ388*5%</f>
        <v>1100</v>
      </c>
      <c r="AM388" s="49"/>
      <c r="AN388" s="49"/>
      <c r="AO388" s="49">
        <f t="shared" ref="AO388:AO446" si="84">AJ388-AL388+AM388</f>
        <v>20900</v>
      </c>
      <c r="AP388" s="49"/>
      <c r="AQ388" s="49">
        <f t="shared" ref="AQ388:AQ446" si="85">AO388-AP388</f>
        <v>20900</v>
      </c>
      <c r="AR388" s="80">
        <f t="shared" si="79"/>
        <v>10627.118644067803</v>
      </c>
      <c r="AS388" s="4"/>
      <c r="AT388" s="4"/>
      <c r="AU388" s="4"/>
      <c r="AV388" s="4"/>
    </row>
    <row r="389" spans="1:48" hidden="1">
      <c r="A389" s="12">
        <v>387</v>
      </c>
      <c r="B389" s="5">
        <v>44896</v>
      </c>
      <c r="C389" s="6">
        <v>44923</v>
      </c>
      <c r="D389" s="4" t="s">
        <v>507</v>
      </c>
      <c r="E389" s="4" t="s">
        <v>508</v>
      </c>
      <c r="F389" s="4" t="s">
        <v>691</v>
      </c>
      <c r="G389" s="4" t="s">
        <v>512</v>
      </c>
      <c r="H389" s="4" t="s">
        <v>492</v>
      </c>
      <c r="I389" s="4" t="s">
        <v>518</v>
      </c>
      <c r="J389" s="4" t="s">
        <v>68</v>
      </c>
      <c r="K389" s="4" t="s">
        <v>48</v>
      </c>
      <c r="L389" s="30" t="s">
        <v>49</v>
      </c>
      <c r="M389" s="7">
        <v>406811</v>
      </c>
      <c r="N389" s="4">
        <v>9785</v>
      </c>
      <c r="O389" s="4">
        <v>60</v>
      </c>
      <c r="P389" s="8">
        <v>0.155</v>
      </c>
      <c r="Q389" s="4">
        <v>3000</v>
      </c>
      <c r="R389" s="4">
        <v>3050</v>
      </c>
      <c r="S389" s="4">
        <v>0</v>
      </c>
      <c r="T389" s="4">
        <v>885</v>
      </c>
      <c r="U389" s="4">
        <v>0</v>
      </c>
      <c r="V389" s="4">
        <v>6811</v>
      </c>
      <c r="W389" s="9">
        <v>393065</v>
      </c>
      <c r="X389" s="4"/>
      <c r="Y389" s="4"/>
      <c r="Z389" s="4"/>
      <c r="AA389" s="4"/>
      <c r="AB389" s="4"/>
      <c r="AC389" s="8">
        <v>4.4999999999999998E-2</v>
      </c>
      <c r="AD389" s="49">
        <f t="shared" si="80"/>
        <v>18306.494999999999</v>
      </c>
      <c r="AE389" s="10">
        <v>0.09</v>
      </c>
      <c r="AF389" s="49">
        <f t="shared" si="81"/>
        <v>16794.949541284401</v>
      </c>
      <c r="AG389" s="4"/>
      <c r="AH389" s="4"/>
      <c r="AI389" s="8">
        <v>3.5000000000000003E-2</v>
      </c>
      <c r="AJ389" s="70">
        <f t="shared" si="82"/>
        <v>14238.385000000002</v>
      </c>
      <c r="AK389" s="10">
        <v>0.05</v>
      </c>
      <c r="AL389" s="49">
        <f t="shared" si="83"/>
        <v>711.91925000000015</v>
      </c>
      <c r="AM389" s="49"/>
      <c r="AN389" s="49"/>
      <c r="AO389" s="49">
        <f t="shared" si="84"/>
        <v>13526.465750000001</v>
      </c>
      <c r="AP389" s="49"/>
      <c r="AQ389" s="49">
        <f t="shared" si="85"/>
        <v>13526.465750000001</v>
      </c>
      <c r="AR389" s="80">
        <f t="shared" si="79"/>
        <v>2556.5645412843987</v>
      </c>
      <c r="AS389" s="4"/>
      <c r="AT389" s="4"/>
      <c r="AU389" s="4"/>
      <c r="AV389" s="4"/>
    </row>
    <row r="390" spans="1:48" hidden="1">
      <c r="A390" s="4">
        <v>388</v>
      </c>
      <c r="B390" s="5">
        <v>44896</v>
      </c>
      <c r="C390" s="6">
        <v>44923</v>
      </c>
      <c r="D390" s="4" t="s">
        <v>538</v>
      </c>
      <c r="E390" s="4" t="s">
        <v>539</v>
      </c>
      <c r="F390" s="4" t="s">
        <v>692</v>
      </c>
      <c r="G390" s="4" t="s">
        <v>512</v>
      </c>
      <c r="H390" s="4" t="s">
        <v>492</v>
      </c>
      <c r="I390" s="4" t="s">
        <v>514</v>
      </c>
      <c r="J390" s="4" t="s">
        <v>180</v>
      </c>
      <c r="K390" s="4" t="s">
        <v>58</v>
      </c>
      <c r="L390" s="30" t="s">
        <v>49</v>
      </c>
      <c r="M390" s="7">
        <v>785800</v>
      </c>
      <c r="N390" s="4">
        <v>18530</v>
      </c>
      <c r="O390" s="4">
        <v>60</v>
      </c>
      <c r="P390" s="8">
        <v>0.14599999999999999</v>
      </c>
      <c r="Q390" s="4">
        <v>6000</v>
      </c>
      <c r="R390" s="4">
        <v>3030</v>
      </c>
      <c r="S390" s="4">
        <v>0</v>
      </c>
      <c r="T390" s="4">
        <v>950</v>
      </c>
      <c r="U390" s="4">
        <v>0</v>
      </c>
      <c r="V390" s="4">
        <v>16800</v>
      </c>
      <c r="W390" s="9">
        <v>758430</v>
      </c>
      <c r="X390" s="4"/>
      <c r="Y390" s="4"/>
      <c r="Z390" s="4"/>
      <c r="AA390" s="4"/>
      <c r="AB390" s="4"/>
      <c r="AC390" s="8">
        <v>4.4999999999999998E-2</v>
      </c>
      <c r="AD390" s="49">
        <f t="shared" si="80"/>
        <v>35361</v>
      </c>
      <c r="AE390" s="10">
        <v>0</v>
      </c>
      <c r="AF390" s="49">
        <f t="shared" si="81"/>
        <v>35361</v>
      </c>
      <c r="AG390" s="4"/>
      <c r="AH390" s="4"/>
      <c r="AI390" s="8">
        <v>0.04</v>
      </c>
      <c r="AJ390" s="70">
        <f t="shared" si="82"/>
        <v>31432</v>
      </c>
      <c r="AK390" s="10">
        <v>0.05</v>
      </c>
      <c r="AL390" s="49">
        <f t="shared" si="83"/>
        <v>1571.6000000000001</v>
      </c>
      <c r="AM390" s="49"/>
      <c r="AN390" s="49"/>
      <c r="AO390" s="49">
        <f t="shared" si="84"/>
        <v>29860.400000000001</v>
      </c>
      <c r="AP390" s="49"/>
      <c r="AQ390" s="49">
        <f t="shared" si="85"/>
        <v>29860.400000000001</v>
      </c>
      <c r="AR390" s="80">
        <f t="shared" si="79"/>
        <v>3929</v>
      </c>
      <c r="AS390" s="4"/>
      <c r="AT390" s="4"/>
      <c r="AU390" s="4"/>
      <c r="AV390" s="4"/>
    </row>
    <row r="391" spans="1:48" hidden="1">
      <c r="A391" s="4">
        <v>389</v>
      </c>
      <c r="B391" s="5">
        <v>44896</v>
      </c>
      <c r="C391" s="6">
        <v>44924</v>
      </c>
      <c r="D391" s="4" t="s">
        <v>631</v>
      </c>
      <c r="E391" s="4" t="s">
        <v>632</v>
      </c>
      <c r="F391" s="4" t="s">
        <v>693</v>
      </c>
      <c r="G391" s="4" t="s">
        <v>512</v>
      </c>
      <c r="H391" s="4" t="s">
        <v>492</v>
      </c>
      <c r="I391" s="4" t="s">
        <v>566</v>
      </c>
      <c r="J391" s="4" t="s">
        <v>57</v>
      </c>
      <c r="K391" s="4" t="s">
        <v>356</v>
      </c>
      <c r="L391" s="30" t="s">
        <v>49</v>
      </c>
      <c r="M391" s="7">
        <v>250000</v>
      </c>
      <c r="N391" s="4">
        <v>9292</v>
      </c>
      <c r="O391" s="4">
        <v>36</v>
      </c>
      <c r="P391" s="8">
        <v>0.2001</v>
      </c>
      <c r="Q391" s="4">
        <v>5900</v>
      </c>
      <c r="R391" s="4">
        <v>1750</v>
      </c>
      <c r="S391" s="4">
        <v>708</v>
      </c>
      <c r="T391" s="4">
        <v>1475</v>
      </c>
      <c r="U391" s="4">
        <v>118</v>
      </c>
      <c r="V391" s="4">
        <v>2102</v>
      </c>
      <c r="W391" s="9">
        <v>238065</v>
      </c>
      <c r="X391" s="4"/>
      <c r="Y391" s="4"/>
      <c r="Z391" s="4"/>
      <c r="AA391" s="4"/>
      <c r="AB391" s="4"/>
      <c r="AC391" s="8">
        <v>3.5000000000000003E-2</v>
      </c>
      <c r="AD391" s="49">
        <f t="shared" si="80"/>
        <v>8750</v>
      </c>
      <c r="AE391" s="10">
        <v>0.18</v>
      </c>
      <c r="AF391" s="49">
        <f t="shared" si="81"/>
        <v>7415.2542372881362</v>
      </c>
      <c r="AG391" s="4"/>
      <c r="AH391" s="4"/>
      <c r="AI391" s="8">
        <v>0.02</v>
      </c>
      <c r="AJ391" s="70">
        <f t="shared" si="82"/>
        <v>5000</v>
      </c>
      <c r="AK391" s="10">
        <v>0.05</v>
      </c>
      <c r="AL391" s="49">
        <f t="shared" si="83"/>
        <v>250</v>
      </c>
      <c r="AM391" s="49"/>
      <c r="AN391" s="49"/>
      <c r="AO391" s="49">
        <f t="shared" si="84"/>
        <v>4750</v>
      </c>
      <c r="AP391" s="49"/>
      <c r="AQ391" s="49">
        <f t="shared" si="85"/>
        <v>4750</v>
      </c>
      <c r="AR391" s="80">
        <f t="shared" si="79"/>
        <v>2415.2542372881362</v>
      </c>
      <c r="AS391" s="4"/>
      <c r="AT391" s="4"/>
      <c r="AU391" s="4"/>
      <c r="AV391" s="4"/>
    </row>
    <row r="392" spans="1:48" hidden="1">
      <c r="A392" s="12">
        <v>390</v>
      </c>
      <c r="B392" s="5">
        <v>44896</v>
      </c>
      <c r="C392" s="6">
        <v>44924</v>
      </c>
      <c r="D392" s="4" t="s">
        <v>530</v>
      </c>
      <c r="E392" s="4" t="s">
        <v>531</v>
      </c>
      <c r="F392" s="4" t="s">
        <v>694</v>
      </c>
      <c r="G392" s="4" t="s">
        <v>512</v>
      </c>
      <c r="H392" s="4" t="s">
        <v>492</v>
      </c>
      <c r="I392" s="4" t="s">
        <v>566</v>
      </c>
      <c r="J392" s="4" t="s">
        <v>57</v>
      </c>
      <c r="K392" s="4" t="s">
        <v>517</v>
      </c>
      <c r="L392" s="30" t="s">
        <v>49</v>
      </c>
      <c r="M392" s="7">
        <v>325000</v>
      </c>
      <c r="N392" s="4">
        <v>9549</v>
      </c>
      <c r="O392" s="4">
        <v>48</v>
      </c>
      <c r="P392" s="8">
        <v>0.18010000000000001</v>
      </c>
      <c r="Q392" s="4">
        <v>3835</v>
      </c>
      <c r="R392" s="4">
        <v>2950</v>
      </c>
      <c r="S392" s="4">
        <v>708</v>
      </c>
      <c r="T392" s="4">
        <v>1475</v>
      </c>
      <c r="U392" s="4">
        <v>118</v>
      </c>
      <c r="V392" s="4">
        <v>3955</v>
      </c>
      <c r="W392" s="9">
        <v>314858</v>
      </c>
      <c r="X392" s="4"/>
      <c r="Y392" s="4"/>
      <c r="Z392" s="4"/>
      <c r="AA392" s="4"/>
      <c r="AB392" s="4"/>
      <c r="AC392" s="8">
        <v>3.5000000000000003E-2</v>
      </c>
      <c r="AD392" s="49">
        <f t="shared" si="80"/>
        <v>11375.000000000002</v>
      </c>
      <c r="AE392" s="10">
        <v>0.18</v>
      </c>
      <c r="AF392" s="49">
        <f t="shared" si="81"/>
        <v>9639.8305084745789</v>
      </c>
      <c r="AG392" s="4"/>
      <c r="AH392" s="4"/>
      <c r="AI392" s="8">
        <v>0.02</v>
      </c>
      <c r="AJ392" s="70">
        <f t="shared" si="82"/>
        <v>6500</v>
      </c>
      <c r="AK392" s="10">
        <v>0.05</v>
      </c>
      <c r="AL392" s="49">
        <f t="shared" si="83"/>
        <v>325</v>
      </c>
      <c r="AM392" s="49"/>
      <c r="AN392" s="49"/>
      <c r="AO392" s="49">
        <f t="shared" si="84"/>
        <v>6175</v>
      </c>
      <c r="AP392" s="49"/>
      <c r="AQ392" s="49">
        <f t="shared" si="85"/>
        <v>6175</v>
      </c>
      <c r="AR392" s="80">
        <f t="shared" si="79"/>
        <v>3139.8305084745789</v>
      </c>
      <c r="AS392" s="4"/>
      <c r="AT392" s="4"/>
      <c r="AU392" s="4"/>
      <c r="AV392" s="4"/>
    </row>
    <row r="393" spans="1:48" hidden="1">
      <c r="A393" s="4">
        <v>391</v>
      </c>
      <c r="B393" s="5">
        <v>44896</v>
      </c>
      <c r="C393" s="6">
        <v>44924</v>
      </c>
      <c r="D393" s="4" t="s">
        <v>695</v>
      </c>
      <c r="E393" s="4" t="s">
        <v>696</v>
      </c>
      <c r="F393" s="4" t="s">
        <v>697</v>
      </c>
      <c r="G393" s="4" t="s">
        <v>512</v>
      </c>
      <c r="H393" s="4" t="s">
        <v>492</v>
      </c>
      <c r="I393" s="4" t="s">
        <v>566</v>
      </c>
      <c r="J393" s="4" t="s">
        <v>57</v>
      </c>
      <c r="K393" s="4" t="s">
        <v>107</v>
      </c>
      <c r="L393" s="30" t="s">
        <v>49</v>
      </c>
      <c r="M393" s="7">
        <v>160000</v>
      </c>
      <c r="N393" s="4">
        <v>6942</v>
      </c>
      <c r="O393" s="4">
        <v>30</v>
      </c>
      <c r="P393" s="8">
        <v>0.21510000000000001</v>
      </c>
      <c r="Q393" s="4">
        <v>3500</v>
      </c>
      <c r="R393" s="4">
        <v>1500</v>
      </c>
      <c r="S393" s="4">
        <v>708</v>
      </c>
      <c r="T393" s="4">
        <v>1475</v>
      </c>
      <c r="U393" s="4">
        <v>118</v>
      </c>
      <c r="V393" s="4">
        <v>9663</v>
      </c>
      <c r="W393" s="9">
        <v>143036</v>
      </c>
      <c r="X393" s="4"/>
      <c r="Y393" s="4"/>
      <c r="Z393" s="4"/>
      <c r="AA393" s="4"/>
      <c r="AB393" s="4"/>
      <c r="AC393" s="8">
        <v>4.2500000000000003E-2</v>
      </c>
      <c r="AD393" s="49">
        <f t="shared" si="80"/>
        <v>6800.0000000000009</v>
      </c>
      <c r="AE393" s="10">
        <v>0.18</v>
      </c>
      <c r="AF393" s="49">
        <f t="shared" si="81"/>
        <v>5762.7118644067805</v>
      </c>
      <c r="AG393" s="4"/>
      <c r="AH393" s="4"/>
      <c r="AI393" s="8">
        <v>0.02</v>
      </c>
      <c r="AJ393" s="70">
        <f t="shared" si="82"/>
        <v>3200</v>
      </c>
      <c r="AK393" s="10">
        <v>0.05</v>
      </c>
      <c r="AL393" s="49">
        <f t="shared" si="83"/>
        <v>160</v>
      </c>
      <c r="AM393" s="49"/>
      <c r="AN393" s="49"/>
      <c r="AO393" s="49">
        <f t="shared" si="84"/>
        <v>3040</v>
      </c>
      <c r="AP393" s="49"/>
      <c r="AQ393" s="49">
        <f t="shared" si="85"/>
        <v>3040</v>
      </c>
      <c r="AR393" s="80">
        <f t="shared" si="79"/>
        <v>2562.7118644067805</v>
      </c>
      <c r="AS393" s="4"/>
      <c r="AT393" s="4"/>
      <c r="AU393" s="4"/>
      <c r="AV393" s="4"/>
    </row>
    <row r="394" spans="1:48" hidden="1">
      <c r="A394" s="4">
        <v>392</v>
      </c>
      <c r="B394" s="5">
        <v>44896</v>
      </c>
      <c r="C394" s="6">
        <v>44924</v>
      </c>
      <c r="D394" s="4" t="s">
        <v>496</v>
      </c>
      <c r="E394" s="4" t="s">
        <v>497</v>
      </c>
      <c r="F394" s="4" t="s">
        <v>698</v>
      </c>
      <c r="G394" s="4" t="s">
        <v>512</v>
      </c>
      <c r="H394" s="4" t="s">
        <v>492</v>
      </c>
      <c r="I394" s="4" t="s">
        <v>513</v>
      </c>
      <c r="J394" s="4" t="s">
        <v>91</v>
      </c>
      <c r="K394" s="4" t="s">
        <v>48</v>
      </c>
      <c r="L394" s="30" t="s">
        <v>49</v>
      </c>
      <c r="M394" s="7">
        <v>1060215</v>
      </c>
      <c r="N394" s="4">
        <v>25783</v>
      </c>
      <c r="O394" s="4">
        <v>60</v>
      </c>
      <c r="P394" s="8">
        <v>0.16</v>
      </c>
      <c r="Q394" s="4">
        <v>10603</v>
      </c>
      <c r="R394" s="4">
        <v>3210</v>
      </c>
      <c r="S394" s="4">
        <v>600</v>
      </c>
      <c r="T394" s="4">
        <v>500</v>
      </c>
      <c r="U394" s="4">
        <v>3500</v>
      </c>
      <c r="V394" s="4">
        <v>6715</v>
      </c>
      <c r="W394" s="9">
        <v>1035087</v>
      </c>
      <c r="X394" s="4"/>
      <c r="Y394" s="4"/>
      <c r="Z394" s="4"/>
      <c r="AA394" s="4"/>
      <c r="AB394" s="4"/>
      <c r="AC394" s="8">
        <v>4.4999999999999998E-2</v>
      </c>
      <c r="AD394" s="49">
        <f t="shared" si="80"/>
        <v>47709.674999999996</v>
      </c>
      <c r="AE394" s="10">
        <v>0.18</v>
      </c>
      <c r="AF394" s="49">
        <f t="shared" si="81"/>
        <v>40431.927966101692</v>
      </c>
      <c r="AG394" s="4"/>
      <c r="AH394" s="4"/>
      <c r="AI394" s="8">
        <v>3.5000000000000003E-2</v>
      </c>
      <c r="AJ394" s="70">
        <f t="shared" si="82"/>
        <v>37107.525000000001</v>
      </c>
      <c r="AK394" s="10">
        <v>0.05</v>
      </c>
      <c r="AL394" s="49">
        <f t="shared" si="83"/>
        <v>1855.3762500000003</v>
      </c>
      <c r="AM394" s="49"/>
      <c r="AN394" s="49"/>
      <c r="AO394" s="49">
        <f t="shared" si="84"/>
        <v>35252.14875</v>
      </c>
      <c r="AP394" s="49"/>
      <c r="AQ394" s="49">
        <f t="shared" si="85"/>
        <v>35252.14875</v>
      </c>
      <c r="AR394" s="80">
        <f t="shared" si="79"/>
        <v>3324.4029661016903</v>
      </c>
      <c r="AS394" s="4"/>
      <c r="AT394" s="4"/>
      <c r="AU394" s="4"/>
      <c r="AV394" s="4"/>
    </row>
    <row r="395" spans="1:48" hidden="1">
      <c r="A395" s="12">
        <v>393</v>
      </c>
      <c r="B395" s="5">
        <v>44896</v>
      </c>
      <c r="C395" s="6">
        <v>44924</v>
      </c>
      <c r="D395" s="4" t="s">
        <v>699</v>
      </c>
      <c r="E395" s="4" t="s">
        <v>700</v>
      </c>
      <c r="F395" s="4" t="s">
        <v>701</v>
      </c>
      <c r="G395" s="4" t="s">
        <v>494</v>
      </c>
      <c r="H395" s="4" t="s">
        <v>492</v>
      </c>
      <c r="I395" s="4" t="s">
        <v>495</v>
      </c>
      <c r="J395" s="4" t="s">
        <v>68</v>
      </c>
      <c r="K395" s="4" t="s">
        <v>107</v>
      </c>
      <c r="L395" s="30" t="s">
        <v>49</v>
      </c>
      <c r="M395" s="7">
        <v>560824</v>
      </c>
      <c r="N395" s="4">
        <v>21947</v>
      </c>
      <c r="O395" s="4">
        <v>31</v>
      </c>
      <c r="P395" s="8">
        <v>0.15049999999999999</v>
      </c>
      <c r="Q395" s="4">
        <v>4910</v>
      </c>
      <c r="R395" s="4">
        <v>3810</v>
      </c>
      <c r="S395" s="4">
        <v>885</v>
      </c>
      <c r="T395" s="4">
        <v>590</v>
      </c>
      <c r="U395" s="4">
        <v>0</v>
      </c>
      <c r="V395" s="4">
        <v>10824</v>
      </c>
      <c r="W395" s="9">
        <v>539805</v>
      </c>
      <c r="X395" s="4"/>
      <c r="Y395" s="4"/>
      <c r="Z395" s="4"/>
      <c r="AA395" s="4"/>
      <c r="AB395" s="4"/>
      <c r="AC395" s="8">
        <v>3.2500000000000001E-2</v>
      </c>
      <c r="AD395" s="49">
        <f t="shared" si="80"/>
        <v>18226.78</v>
      </c>
      <c r="AE395" s="10">
        <v>0.09</v>
      </c>
      <c r="AF395" s="49">
        <f t="shared" si="81"/>
        <v>16721.816513761467</v>
      </c>
      <c r="AG395" s="4"/>
      <c r="AH395" s="4"/>
      <c r="AI395" s="8">
        <v>0.02</v>
      </c>
      <c r="AJ395" s="70">
        <f t="shared" si="82"/>
        <v>11216.48</v>
      </c>
      <c r="AK395" s="10">
        <v>0.05</v>
      </c>
      <c r="AL395" s="49">
        <f t="shared" si="83"/>
        <v>560.82399999999996</v>
      </c>
      <c r="AM395" s="49"/>
      <c r="AN395" s="49"/>
      <c r="AO395" s="49">
        <f t="shared" si="84"/>
        <v>10655.655999999999</v>
      </c>
      <c r="AP395" s="49"/>
      <c r="AQ395" s="49">
        <f t="shared" si="85"/>
        <v>10655.655999999999</v>
      </c>
      <c r="AR395" s="80">
        <f t="shared" si="79"/>
        <v>5505.3365137614674</v>
      </c>
      <c r="AS395" s="4"/>
      <c r="AT395" s="4"/>
      <c r="AU395" s="4"/>
      <c r="AV395" s="4"/>
    </row>
    <row r="396" spans="1:48" hidden="1">
      <c r="A396" s="4">
        <v>394</v>
      </c>
      <c r="B396" s="5">
        <v>44896</v>
      </c>
      <c r="C396" s="6">
        <v>44924</v>
      </c>
      <c r="D396" s="4" t="s">
        <v>524</v>
      </c>
      <c r="E396" s="4" t="s">
        <v>525</v>
      </c>
      <c r="F396" s="4" t="s">
        <v>702</v>
      </c>
      <c r="G396" s="4" t="s">
        <v>512</v>
      </c>
      <c r="H396" s="4" t="s">
        <v>492</v>
      </c>
      <c r="I396" s="4" t="s">
        <v>514</v>
      </c>
      <c r="J396" s="4" t="s">
        <v>87</v>
      </c>
      <c r="K396" s="4" t="s">
        <v>58</v>
      </c>
      <c r="L396" s="30" t="s">
        <v>49</v>
      </c>
      <c r="M396" s="7">
        <v>725000</v>
      </c>
      <c r="N396" s="4">
        <v>17496</v>
      </c>
      <c r="O396" s="4">
        <v>60</v>
      </c>
      <c r="P396" s="8">
        <v>0.15</v>
      </c>
      <c r="Q396" s="4"/>
      <c r="R396" s="4"/>
      <c r="S396" s="4"/>
      <c r="T396" s="4"/>
      <c r="U396" s="4">
        <v>10000</v>
      </c>
      <c r="V396" s="4">
        <v>10400</v>
      </c>
      <c r="W396" s="9">
        <v>716410</v>
      </c>
      <c r="X396" s="4"/>
      <c r="Y396" s="4"/>
      <c r="Z396" s="4"/>
      <c r="AA396" s="4"/>
      <c r="AB396" s="4"/>
      <c r="AC396" s="8">
        <v>4.4999999999999998E-2</v>
      </c>
      <c r="AD396" s="49">
        <f t="shared" si="80"/>
        <v>32625</v>
      </c>
      <c r="AE396" s="10">
        <v>0.18</v>
      </c>
      <c r="AF396" s="49">
        <f t="shared" si="81"/>
        <v>27648.305084745763</v>
      </c>
      <c r="AG396" s="4"/>
      <c r="AH396" s="4"/>
      <c r="AI396" s="8">
        <v>0.03</v>
      </c>
      <c r="AJ396" s="70">
        <f t="shared" si="82"/>
        <v>21750</v>
      </c>
      <c r="AK396" s="10">
        <v>0.05</v>
      </c>
      <c r="AL396" s="49">
        <f t="shared" si="83"/>
        <v>1087.5</v>
      </c>
      <c r="AM396" s="49"/>
      <c r="AN396" s="49"/>
      <c r="AO396" s="49">
        <f t="shared" si="84"/>
        <v>20662.5</v>
      </c>
      <c r="AP396" s="49"/>
      <c r="AQ396" s="49">
        <f t="shared" si="85"/>
        <v>20662.5</v>
      </c>
      <c r="AR396" s="80">
        <f t="shared" si="79"/>
        <v>5898.3050847457635</v>
      </c>
      <c r="AS396" s="4"/>
      <c r="AT396" s="4"/>
      <c r="AU396" s="4"/>
      <c r="AV396" s="4"/>
    </row>
    <row r="397" spans="1:48" hidden="1">
      <c r="A397" s="4">
        <v>395</v>
      </c>
      <c r="B397" s="5">
        <v>44896</v>
      </c>
      <c r="C397" s="6">
        <v>44924</v>
      </c>
      <c r="D397" s="4" t="s">
        <v>703</v>
      </c>
      <c r="E397" s="4" t="s">
        <v>704</v>
      </c>
      <c r="F397" s="4" t="s">
        <v>705</v>
      </c>
      <c r="G397" s="4" t="s">
        <v>512</v>
      </c>
      <c r="H397" s="4" t="s">
        <v>492</v>
      </c>
      <c r="I397" s="4" t="s">
        <v>514</v>
      </c>
      <c r="J397" s="4" t="s">
        <v>57</v>
      </c>
      <c r="K397" s="4" t="s">
        <v>58</v>
      </c>
      <c r="L397" s="30" t="s">
        <v>49</v>
      </c>
      <c r="M397" s="7">
        <v>520000</v>
      </c>
      <c r="N397" s="4">
        <v>15505</v>
      </c>
      <c r="O397" s="4">
        <v>48</v>
      </c>
      <c r="P397" s="8">
        <v>0.17</v>
      </c>
      <c r="Q397" s="4">
        <v>6136</v>
      </c>
      <c r="R397" s="4">
        <v>2400</v>
      </c>
      <c r="S397" s="4">
        <v>708</v>
      </c>
      <c r="T397" s="4">
        <v>1475</v>
      </c>
      <c r="U397" s="4">
        <v>118</v>
      </c>
      <c r="V397" s="4">
        <v>8554</v>
      </c>
      <c r="W397" s="9">
        <v>500609</v>
      </c>
      <c r="X397" s="4"/>
      <c r="Y397" s="4"/>
      <c r="Z397" s="4"/>
      <c r="AA397" s="4"/>
      <c r="AB397" s="4"/>
      <c r="AC397" s="8">
        <v>4.2500000000000003E-2</v>
      </c>
      <c r="AD397" s="49">
        <f t="shared" si="80"/>
        <v>22100</v>
      </c>
      <c r="AE397" s="10">
        <v>0.18</v>
      </c>
      <c r="AF397" s="49">
        <f t="shared" si="81"/>
        <v>18728.813559322036</v>
      </c>
      <c r="AG397" s="4"/>
      <c r="AH397" s="4"/>
      <c r="AI397" s="8">
        <v>0.02</v>
      </c>
      <c r="AJ397" s="70">
        <f t="shared" si="82"/>
        <v>10400</v>
      </c>
      <c r="AK397" s="10">
        <v>0.05</v>
      </c>
      <c r="AL397" s="49">
        <f t="shared" si="83"/>
        <v>520</v>
      </c>
      <c r="AM397" s="49"/>
      <c r="AN397" s="49"/>
      <c r="AO397" s="49">
        <f t="shared" si="84"/>
        <v>9880</v>
      </c>
      <c r="AP397" s="49"/>
      <c r="AQ397" s="49">
        <f t="shared" si="85"/>
        <v>9880</v>
      </c>
      <c r="AR397" s="80">
        <f t="shared" si="79"/>
        <v>8328.8135593220359</v>
      </c>
      <c r="AS397" s="4"/>
      <c r="AT397" s="4"/>
      <c r="AU397" s="4"/>
      <c r="AV397" s="4"/>
    </row>
    <row r="398" spans="1:48" hidden="1">
      <c r="A398" s="12">
        <v>396</v>
      </c>
      <c r="B398" s="5">
        <v>44896</v>
      </c>
      <c r="C398" s="6">
        <v>44924</v>
      </c>
      <c r="D398" s="4" t="s">
        <v>546</v>
      </c>
      <c r="E398" s="4" t="s">
        <v>547</v>
      </c>
      <c r="F398" s="4" t="s">
        <v>706</v>
      </c>
      <c r="G398" s="4" t="s">
        <v>512</v>
      </c>
      <c r="H398" s="4" t="s">
        <v>492</v>
      </c>
      <c r="I398" s="4" t="s">
        <v>514</v>
      </c>
      <c r="J398" s="4" t="s">
        <v>569</v>
      </c>
      <c r="K398" s="4" t="s">
        <v>58</v>
      </c>
      <c r="L398" s="30" t="s">
        <v>49</v>
      </c>
      <c r="M398" s="7">
        <v>230830</v>
      </c>
      <c r="N398" s="4">
        <v>6795</v>
      </c>
      <c r="O398" s="4">
        <v>44</v>
      </c>
      <c r="P398" s="8">
        <v>0.14510000000000001</v>
      </c>
      <c r="Q398" s="4">
        <v>2471</v>
      </c>
      <c r="R398" s="4">
        <v>2100</v>
      </c>
      <c r="S398" s="4">
        <v>2360</v>
      </c>
      <c r="T398" s="4">
        <v>0</v>
      </c>
      <c r="U398" s="4">
        <v>0</v>
      </c>
      <c r="V398" s="4"/>
      <c r="W398" s="9">
        <v>217900</v>
      </c>
      <c r="X398" s="4"/>
      <c r="Y398" s="4"/>
      <c r="Z398" s="4"/>
      <c r="AA398" s="4"/>
      <c r="AB398" s="4"/>
      <c r="AC398" s="10">
        <v>0.04</v>
      </c>
      <c r="AD398" s="49">
        <f t="shared" si="80"/>
        <v>9233.2000000000007</v>
      </c>
      <c r="AE398" s="10">
        <v>0.18</v>
      </c>
      <c r="AF398" s="49">
        <f t="shared" si="81"/>
        <v>7824.7457627118656</v>
      </c>
      <c r="AG398" s="4"/>
      <c r="AH398" s="4"/>
      <c r="AI398" s="8">
        <v>0.03</v>
      </c>
      <c r="AJ398" s="70">
        <f t="shared" si="82"/>
        <v>6924.9</v>
      </c>
      <c r="AK398" s="10">
        <v>0.05</v>
      </c>
      <c r="AL398" s="49">
        <f t="shared" si="83"/>
        <v>346.245</v>
      </c>
      <c r="AM398" s="49"/>
      <c r="AN398" s="49"/>
      <c r="AO398" s="49">
        <f t="shared" si="84"/>
        <v>6578.6549999999997</v>
      </c>
      <c r="AP398" s="49"/>
      <c r="AQ398" s="49">
        <f t="shared" si="85"/>
        <v>6578.6549999999997</v>
      </c>
      <c r="AR398" s="80">
        <f t="shared" si="79"/>
        <v>899.84576271186597</v>
      </c>
      <c r="AS398" s="4"/>
      <c r="AT398" s="4"/>
      <c r="AU398" s="4"/>
      <c r="AV398" s="4"/>
    </row>
    <row r="399" spans="1:48" hidden="1">
      <c r="A399" s="4">
        <v>397</v>
      </c>
      <c r="B399" s="5">
        <v>44896</v>
      </c>
      <c r="C399" s="6">
        <v>44924</v>
      </c>
      <c r="D399" s="4" t="s">
        <v>507</v>
      </c>
      <c r="E399" s="4" t="s">
        <v>508</v>
      </c>
      <c r="F399" s="4" t="s">
        <v>707</v>
      </c>
      <c r="G399" s="4" t="s">
        <v>512</v>
      </c>
      <c r="H399" s="4" t="s">
        <v>492</v>
      </c>
      <c r="I399" s="4" t="s">
        <v>518</v>
      </c>
      <c r="J399" s="4" t="s">
        <v>57</v>
      </c>
      <c r="K399" s="4" t="s">
        <v>107</v>
      </c>
      <c r="L399" s="30" t="s">
        <v>49</v>
      </c>
      <c r="M399" s="7">
        <v>110000</v>
      </c>
      <c r="N399" s="4">
        <v>7072</v>
      </c>
      <c r="O399" s="4">
        <v>18</v>
      </c>
      <c r="P399" s="8">
        <v>0.19009999999999999</v>
      </c>
      <c r="Q399" s="4">
        <v>1623</v>
      </c>
      <c r="R399" s="4">
        <v>1400</v>
      </c>
      <c r="S399" s="4">
        <v>708</v>
      </c>
      <c r="T399" s="4">
        <v>1475</v>
      </c>
      <c r="U399" s="4">
        <v>118</v>
      </c>
      <c r="V399" s="4">
        <v>6674</v>
      </c>
      <c r="W399" s="9">
        <v>98002</v>
      </c>
      <c r="X399" s="4"/>
      <c r="Y399" s="4"/>
      <c r="Z399" s="4"/>
      <c r="AA399" s="4"/>
      <c r="AB399" s="4"/>
      <c r="AC399" s="8">
        <v>4.2500000000000003E-2</v>
      </c>
      <c r="AD399" s="49">
        <f t="shared" si="80"/>
        <v>4675</v>
      </c>
      <c r="AE399" s="10">
        <v>0.18</v>
      </c>
      <c r="AF399" s="49">
        <f t="shared" si="81"/>
        <v>3961.8644067796613</v>
      </c>
      <c r="AG399" s="4"/>
      <c r="AH399" s="4"/>
      <c r="AI399" s="8">
        <v>2.5000000000000001E-2</v>
      </c>
      <c r="AJ399" s="70">
        <f t="shared" si="82"/>
        <v>2750</v>
      </c>
      <c r="AK399" s="10">
        <v>0.05</v>
      </c>
      <c r="AL399" s="49">
        <f t="shared" si="83"/>
        <v>137.5</v>
      </c>
      <c r="AM399" s="49"/>
      <c r="AN399" s="49"/>
      <c r="AO399" s="49">
        <f t="shared" si="84"/>
        <v>2612.5</v>
      </c>
      <c r="AP399" s="49"/>
      <c r="AQ399" s="49">
        <f t="shared" si="85"/>
        <v>2612.5</v>
      </c>
      <c r="AR399" s="80">
        <f t="shared" si="79"/>
        <v>1211.8644067796613</v>
      </c>
      <c r="AS399" s="4"/>
      <c r="AT399" s="4"/>
      <c r="AU399" s="4"/>
      <c r="AV399" s="4"/>
    </row>
    <row r="400" spans="1:48" hidden="1">
      <c r="A400" s="4">
        <v>398</v>
      </c>
      <c r="B400" s="5">
        <v>44896</v>
      </c>
      <c r="C400" s="6">
        <v>44924</v>
      </c>
      <c r="D400" s="4" t="s">
        <v>507</v>
      </c>
      <c r="E400" s="4" t="s">
        <v>508</v>
      </c>
      <c r="F400" s="4" t="s">
        <v>708</v>
      </c>
      <c r="G400" s="4" t="s">
        <v>512</v>
      </c>
      <c r="H400" s="4" t="s">
        <v>492</v>
      </c>
      <c r="I400" s="4" t="s">
        <v>518</v>
      </c>
      <c r="J400" s="4" t="s">
        <v>57</v>
      </c>
      <c r="K400" s="4" t="s">
        <v>58</v>
      </c>
      <c r="L400" s="30" t="s">
        <v>49</v>
      </c>
      <c r="M400" s="7">
        <v>300000</v>
      </c>
      <c r="N400" s="4">
        <v>12273</v>
      </c>
      <c r="O400" s="4">
        <v>30</v>
      </c>
      <c r="P400" s="8">
        <v>0.1651</v>
      </c>
      <c r="Q400" s="4">
        <v>2832</v>
      </c>
      <c r="R400" s="4">
        <v>1850</v>
      </c>
      <c r="S400" s="4">
        <v>708</v>
      </c>
      <c r="T400" s="4">
        <v>1475</v>
      </c>
      <c r="U400" s="4">
        <v>118</v>
      </c>
      <c r="V400" s="4">
        <v>0</v>
      </c>
      <c r="W400" s="9">
        <v>283118</v>
      </c>
      <c r="X400" s="4"/>
      <c r="Y400" s="4"/>
      <c r="Z400" s="4"/>
      <c r="AA400" s="4"/>
      <c r="AB400" s="4"/>
      <c r="AC400" s="8">
        <v>4.2500000000000003E-2</v>
      </c>
      <c r="AD400" s="49">
        <f t="shared" si="80"/>
        <v>12750.000000000002</v>
      </c>
      <c r="AE400" s="10">
        <v>0.18</v>
      </c>
      <c r="AF400" s="49">
        <f t="shared" si="81"/>
        <v>10805.084745762713</v>
      </c>
      <c r="AG400" s="4"/>
      <c r="AH400" s="4"/>
      <c r="AI400" s="8">
        <v>2.5000000000000001E-2</v>
      </c>
      <c r="AJ400" s="70">
        <f t="shared" si="82"/>
        <v>7500</v>
      </c>
      <c r="AK400" s="10">
        <v>0.05</v>
      </c>
      <c r="AL400" s="49">
        <f t="shared" si="83"/>
        <v>375</v>
      </c>
      <c r="AM400" s="49"/>
      <c r="AN400" s="49"/>
      <c r="AO400" s="49">
        <f t="shared" si="84"/>
        <v>7125</v>
      </c>
      <c r="AP400" s="49"/>
      <c r="AQ400" s="49">
        <f t="shared" si="85"/>
        <v>7125</v>
      </c>
      <c r="AR400" s="80">
        <f t="shared" si="79"/>
        <v>3305.0847457627133</v>
      </c>
      <c r="AS400" s="4"/>
      <c r="AT400" s="4"/>
      <c r="AU400" s="4"/>
      <c r="AV400" s="4"/>
    </row>
    <row r="401" spans="1:48" hidden="1">
      <c r="A401" s="12">
        <v>399</v>
      </c>
      <c r="B401" s="5">
        <v>44896</v>
      </c>
      <c r="C401" s="6">
        <v>44924</v>
      </c>
      <c r="D401" s="4" t="s">
        <v>507</v>
      </c>
      <c r="E401" s="4" t="s">
        <v>508</v>
      </c>
      <c r="F401" s="4" t="s">
        <v>709</v>
      </c>
      <c r="G401" s="4" t="s">
        <v>512</v>
      </c>
      <c r="H401" s="4" t="s">
        <v>492</v>
      </c>
      <c r="I401" s="4" t="s">
        <v>518</v>
      </c>
      <c r="J401" s="4" t="s">
        <v>57</v>
      </c>
      <c r="K401" s="4" t="s">
        <v>58</v>
      </c>
      <c r="L401" s="30" t="s">
        <v>49</v>
      </c>
      <c r="M401" s="7">
        <v>200000</v>
      </c>
      <c r="N401" s="4">
        <v>10180</v>
      </c>
      <c r="O401" s="4">
        <v>24</v>
      </c>
      <c r="P401" s="8">
        <v>0.2001</v>
      </c>
      <c r="Q401" s="4">
        <v>3543</v>
      </c>
      <c r="R401" s="4">
        <v>1600</v>
      </c>
      <c r="S401" s="4">
        <v>708</v>
      </c>
      <c r="T401" s="4">
        <v>1475</v>
      </c>
      <c r="U401" s="4">
        <v>118</v>
      </c>
      <c r="V401" s="4">
        <v>3203</v>
      </c>
      <c r="W401" s="9">
        <v>189352</v>
      </c>
      <c r="X401" s="4"/>
      <c r="Y401" s="4"/>
      <c r="Z401" s="4"/>
      <c r="AA401" s="4"/>
      <c r="AB401" s="4"/>
      <c r="AC401" s="8">
        <v>4.2500000000000003E-2</v>
      </c>
      <c r="AD401" s="49">
        <f t="shared" si="80"/>
        <v>8500</v>
      </c>
      <c r="AE401" s="10">
        <v>0.18</v>
      </c>
      <c r="AF401" s="49">
        <f t="shared" si="81"/>
        <v>7203.3898305084749</v>
      </c>
      <c r="AG401" s="4"/>
      <c r="AH401" s="4"/>
      <c r="AI401" s="8">
        <v>2.5000000000000001E-2</v>
      </c>
      <c r="AJ401" s="70">
        <f t="shared" si="82"/>
        <v>5000</v>
      </c>
      <c r="AK401" s="10">
        <v>0.05</v>
      </c>
      <c r="AL401" s="49">
        <f t="shared" si="83"/>
        <v>250</v>
      </c>
      <c r="AM401" s="49"/>
      <c r="AN401" s="49"/>
      <c r="AO401" s="49">
        <f t="shared" si="84"/>
        <v>4750</v>
      </c>
      <c r="AP401" s="49"/>
      <c r="AQ401" s="49">
        <f t="shared" si="85"/>
        <v>4750</v>
      </c>
      <c r="AR401" s="80">
        <f t="shared" si="79"/>
        <v>2203.3898305084749</v>
      </c>
      <c r="AS401" s="4"/>
      <c r="AT401" s="4"/>
      <c r="AU401" s="4"/>
      <c r="AV401" s="4"/>
    </row>
    <row r="402" spans="1:48" hidden="1">
      <c r="A402" s="4">
        <v>400</v>
      </c>
      <c r="B402" s="5">
        <v>44896</v>
      </c>
      <c r="C402" s="6">
        <v>44924</v>
      </c>
      <c r="D402" s="4" t="s">
        <v>502</v>
      </c>
      <c r="E402" s="4" t="s">
        <v>503</v>
      </c>
      <c r="F402" s="4" t="s">
        <v>710</v>
      </c>
      <c r="G402" s="4" t="s">
        <v>515</v>
      </c>
      <c r="H402" s="4" t="s">
        <v>492</v>
      </c>
      <c r="I402" s="4" t="s">
        <v>516</v>
      </c>
      <c r="J402" s="4" t="s">
        <v>57</v>
      </c>
      <c r="K402" s="4" t="s">
        <v>58</v>
      </c>
      <c r="L402" s="30" t="s">
        <v>49</v>
      </c>
      <c r="M402" s="7">
        <v>650000</v>
      </c>
      <c r="N402" s="4">
        <v>23174</v>
      </c>
      <c r="O402" s="4">
        <v>36</v>
      </c>
      <c r="P402" s="8">
        <v>0.17</v>
      </c>
      <c r="Q402" s="4">
        <v>6772</v>
      </c>
      <c r="R402" s="4">
        <v>2750</v>
      </c>
      <c r="S402" s="4">
        <v>708</v>
      </c>
      <c r="T402" s="4">
        <v>1475</v>
      </c>
      <c r="U402" s="4">
        <v>118</v>
      </c>
      <c r="V402" s="4">
        <v>4266</v>
      </c>
      <c r="W402" s="9">
        <v>633911</v>
      </c>
      <c r="X402" s="4"/>
      <c r="Y402" s="4"/>
      <c r="Z402" s="4"/>
      <c r="AA402" s="4"/>
      <c r="AB402" s="4"/>
      <c r="AC402" s="8">
        <v>4.2500000000000003E-2</v>
      </c>
      <c r="AD402" s="49">
        <f t="shared" si="80"/>
        <v>27625.000000000004</v>
      </c>
      <c r="AE402" s="10">
        <v>0.18</v>
      </c>
      <c r="AF402" s="49">
        <f t="shared" si="81"/>
        <v>23411.016949152548</v>
      </c>
      <c r="AG402" s="4"/>
      <c r="AH402" s="4"/>
      <c r="AI402" s="8">
        <v>2.5000000000000001E-2</v>
      </c>
      <c r="AJ402" s="70">
        <f t="shared" si="82"/>
        <v>16250</v>
      </c>
      <c r="AK402" s="10">
        <v>0.05</v>
      </c>
      <c r="AL402" s="49">
        <f t="shared" si="83"/>
        <v>812.5</v>
      </c>
      <c r="AM402" s="49"/>
      <c r="AN402" s="49"/>
      <c r="AO402" s="49">
        <f t="shared" si="84"/>
        <v>15437.5</v>
      </c>
      <c r="AP402" s="49"/>
      <c r="AQ402" s="49">
        <f t="shared" si="85"/>
        <v>15437.5</v>
      </c>
      <c r="AR402" s="80">
        <f t="shared" si="79"/>
        <v>7161.0169491525485</v>
      </c>
      <c r="AS402" s="4"/>
      <c r="AT402" s="4"/>
      <c r="AU402" s="4"/>
      <c r="AV402" s="4"/>
    </row>
    <row r="403" spans="1:48" hidden="1">
      <c r="A403" s="4">
        <v>401</v>
      </c>
      <c r="B403" s="5">
        <v>44896</v>
      </c>
      <c r="C403" s="6">
        <v>44924</v>
      </c>
      <c r="D403" s="4" t="s">
        <v>485</v>
      </c>
      <c r="E403" s="4" t="s">
        <v>486</v>
      </c>
      <c r="F403" s="4" t="s">
        <v>711</v>
      </c>
      <c r="G403" s="4" t="s">
        <v>491</v>
      </c>
      <c r="H403" s="4" t="s">
        <v>492</v>
      </c>
      <c r="I403" s="4" t="s">
        <v>493</v>
      </c>
      <c r="J403" s="4" t="s">
        <v>57</v>
      </c>
      <c r="K403" s="4" t="s">
        <v>107</v>
      </c>
      <c r="L403" s="30" t="s">
        <v>49</v>
      </c>
      <c r="M403" s="7">
        <v>500000</v>
      </c>
      <c r="N403" s="4">
        <v>14173</v>
      </c>
      <c r="O403" s="4">
        <v>48</v>
      </c>
      <c r="P403" s="8">
        <v>0.16009999999999999</v>
      </c>
      <c r="Q403" s="4">
        <v>5019</v>
      </c>
      <c r="R403" s="4">
        <v>2350</v>
      </c>
      <c r="S403" s="4">
        <v>708</v>
      </c>
      <c r="T403" s="4">
        <v>1475</v>
      </c>
      <c r="U403" s="4">
        <v>118</v>
      </c>
      <c r="V403" s="4">
        <v>6930</v>
      </c>
      <c r="W403" s="9">
        <v>483400</v>
      </c>
      <c r="X403" s="4"/>
      <c r="Y403" s="4"/>
      <c r="Z403" s="4"/>
      <c r="AA403" s="4"/>
      <c r="AB403" s="4"/>
      <c r="AC403" s="8">
        <v>4.2500000000000003E-2</v>
      </c>
      <c r="AD403" s="49">
        <f t="shared" si="80"/>
        <v>21250</v>
      </c>
      <c r="AE403" s="10">
        <v>0.18</v>
      </c>
      <c r="AF403" s="49">
        <f t="shared" si="81"/>
        <v>18008.474576271186</v>
      </c>
      <c r="AG403" s="4"/>
      <c r="AH403" s="4"/>
      <c r="AI403" s="8">
        <v>0.02</v>
      </c>
      <c r="AJ403" s="70">
        <f t="shared" si="82"/>
        <v>10000</v>
      </c>
      <c r="AK403" s="10">
        <v>0.05</v>
      </c>
      <c r="AL403" s="49">
        <f t="shared" si="83"/>
        <v>500</v>
      </c>
      <c r="AM403" s="49"/>
      <c r="AN403" s="49"/>
      <c r="AO403" s="49">
        <f t="shared" si="84"/>
        <v>9500</v>
      </c>
      <c r="AP403" s="49"/>
      <c r="AQ403" s="49">
        <f t="shared" si="85"/>
        <v>9500</v>
      </c>
      <c r="AR403" s="80">
        <f t="shared" si="79"/>
        <v>8008.4745762711864</v>
      </c>
      <c r="AS403" s="4"/>
      <c r="AT403" s="4"/>
      <c r="AU403" s="4"/>
      <c r="AV403" s="4"/>
    </row>
    <row r="404" spans="1:48" hidden="1">
      <c r="A404" s="12">
        <v>402</v>
      </c>
      <c r="B404" s="5">
        <v>44896</v>
      </c>
      <c r="C404" s="6">
        <v>44924</v>
      </c>
      <c r="D404" s="4" t="s">
        <v>667</v>
      </c>
      <c r="E404" s="4" t="s">
        <v>668</v>
      </c>
      <c r="F404" s="4" t="s">
        <v>656</v>
      </c>
      <c r="G404" s="4" t="s">
        <v>512</v>
      </c>
      <c r="H404" s="4" t="s">
        <v>492</v>
      </c>
      <c r="I404" s="4" t="s">
        <v>514</v>
      </c>
      <c r="J404" s="4" t="s">
        <v>91</v>
      </c>
      <c r="K404" s="4" t="s">
        <v>48</v>
      </c>
      <c r="L404" s="30" t="s">
        <v>49</v>
      </c>
      <c r="M404" s="7">
        <v>410729</v>
      </c>
      <c r="N404" s="4">
        <v>9664</v>
      </c>
      <c r="O404" s="4">
        <v>60</v>
      </c>
      <c r="P404" s="8">
        <v>0.14499999999999999</v>
      </c>
      <c r="Q404" s="4">
        <v>4519</v>
      </c>
      <c r="R404" s="4">
        <v>1294</v>
      </c>
      <c r="S404" s="4">
        <v>200</v>
      </c>
      <c r="T404" s="4">
        <v>500</v>
      </c>
      <c r="U404" s="4">
        <v>3500</v>
      </c>
      <c r="V404" s="4">
        <v>7229</v>
      </c>
      <c r="W404" s="9">
        <v>393487</v>
      </c>
      <c r="X404" s="4"/>
      <c r="Y404" s="4"/>
      <c r="Z404" s="4"/>
      <c r="AA404" s="4"/>
      <c r="AB404" s="4"/>
      <c r="AC404" s="8">
        <v>3.5000000000000003E-2</v>
      </c>
      <c r="AD404" s="49">
        <f t="shared" si="80"/>
        <v>14375.515000000001</v>
      </c>
      <c r="AE404" s="10">
        <v>0.18</v>
      </c>
      <c r="AF404" s="49">
        <f t="shared" si="81"/>
        <v>12182.639830508477</v>
      </c>
      <c r="AG404" s="4"/>
      <c r="AH404" s="4"/>
      <c r="AI404" s="8">
        <v>0.02</v>
      </c>
      <c r="AJ404" s="70">
        <f t="shared" si="82"/>
        <v>8214.58</v>
      </c>
      <c r="AK404" s="10">
        <v>0.05</v>
      </c>
      <c r="AL404" s="49">
        <f t="shared" si="83"/>
        <v>410.72900000000004</v>
      </c>
      <c r="AM404" s="49"/>
      <c r="AN404" s="49"/>
      <c r="AO404" s="49">
        <f t="shared" si="84"/>
        <v>7803.8509999999997</v>
      </c>
      <c r="AP404" s="49"/>
      <c r="AQ404" s="49">
        <f t="shared" si="85"/>
        <v>7803.8509999999997</v>
      </c>
      <c r="AR404" s="80">
        <f t="shared" si="79"/>
        <v>3968.0598305084768</v>
      </c>
      <c r="AS404" s="4"/>
      <c r="AT404" s="4"/>
      <c r="AU404" s="4"/>
      <c r="AV404" s="4"/>
    </row>
    <row r="405" spans="1:48" hidden="1">
      <c r="A405" s="4">
        <v>403</v>
      </c>
      <c r="B405" s="5">
        <v>44896</v>
      </c>
      <c r="C405" s="6">
        <v>44924</v>
      </c>
      <c r="D405" s="4" t="s">
        <v>546</v>
      </c>
      <c r="E405" s="4" t="s">
        <v>547</v>
      </c>
      <c r="F405" s="4" t="s">
        <v>712</v>
      </c>
      <c r="G405" s="4" t="s">
        <v>512</v>
      </c>
      <c r="H405" s="4" t="s">
        <v>492</v>
      </c>
      <c r="I405" s="4" t="s">
        <v>514</v>
      </c>
      <c r="J405" s="4" t="s">
        <v>91</v>
      </c>
      <c r="K405" s="4" t="s">
        <v>48</v>
      </c>
      <c r="L405" s="30" t="s">
        <v>49</v>
      </c>
      <c r="M405" s="7">
        <v>1215742</v>
      </c>
      <c r="N405" s="4">
        <v>29275</v>
      </c>
      <c r="O405" s="4">
        <v>60</v>
      </c>
      <c r="P405" s="8">
        <v>0.1555</v>
      </c>
      <c r="Q405" s="4">
        <v>12158</v>
      </c>
      <c r="R405" s="4">
        <v>3668</v>
      </c>
      <c r="S405" s="4">
        <v>1200</v>
      </c>
      <c r="T405" s="4">
        <v>500</v>
      </c>
      <c r="U405" s="4">
        <v>3500</v>
      </c>
      <c r="V405" s="4">
        <v>12242</v>
      </c>
      <c r="W405" s="9">
        <v>1182474</v>
      </c>
      <c r="X405" s="4"/>
      <c r="Y405" s="4"/>
      <c r="Z405" s="4"/>
      <c r="AA405" s="4"/>
      <c r="AB405" s="4"/>
      <c r="AC405" s="8">
        <v>4.4999999999999998E-2</v>
      </c>
      <c r="AD405" s="49">
        <f t="shared" si="80"/>
        <v>54708.39</v>
      </c>
      <c r="AE405" s="10">
        <v>0.18</v>
      </c>
      <c r="AF405" s="49">
        <f t="shared" si="81"/>
        <v>46363.042372881355</v>
      </c>
      <c r="AG405" s="4"/>
      <c r="AH405" s="4"/>
      <c r="AI405" s="8">
        <v>0.03</v>
      </c>
      <c r="AJ405" s="70">
        <f t="shared" si="82"/>
        <v>36472.26</v>
      </c>
      <c r="AK405" s="10">
        <v>0.05</v>
      </c>
      <c r="AL405" s="49">
        <f t="shared" si="83"/>
        <v>1823.6130000000003</v>
      </c>
      <c r="AM405" s="49"/>
      <c r="AN405" s="49"/>
      <c r="AO405" s="49">
        <f t="shared" si="84"/>
        <v>34648.647000000004</v>
      </c>
      <c r="AP405" s="49"/>
      <c r="AQ405" s="49">
        <f t="shared" si="85"/>
        <v>34648.647000000004</v>
      </c>
      <c r="AR405" s="80">
        <f t="shared" si="79"/>
        <v>9890.7823728813528</v>
      </c>
      <c r="AS405" s="4"/>
      <c r="AT405" s="4"/>
      <c r="AU405" s="4"/>
      <c r="AV405" s="4"/>
    </row>
    <row r="406" spans="1:48" hidden="1">
      <c r="A406" s="4">
        <v>404</v>
      </c>
      <c r="B406" s="5">
        <v>44896</v>
      </c>
      <c r="C406" s="6">
        <v>44924</v>
      </c>
      <c r="D406" s="4" t="s">
        <v>485</v>
      </c>
      <c r="E406" s="4" t="s">
        <v>486</v>
      </c>
      <c r="F406" s="4" t="s">
        <v>713</v>
      </c>
      <c r="G406" s="4" t="s">
        <v>491</v>
      </c>
      <c r="H406" s="4" t="s">
        <v>492</v>
      </c>
      <c r="I406" s="4" t="s">
        <v>493</v>
      </c>
      <c r="J406" s="4" t="s">
        <v>57</v>
      </c>
      <c r="K406" s="4" t="s">
        <v>517</v>
      </c>
      <c r="L406" s="30" t="s">
        <v>49</v>
      </c>
      <c r="M406" s="7">
        <v>750000</v>
      </c>
      <c r="N406" s="4">
        <v>22031</v>
      </c>
      <c r="O406" s="4">
        <v>48</v>
      </c>
      <c r="P406" s="8">
        <v>0.18</v>
      </c>
      <c r="Q406" s="4">
        <v>4425</v>
      </c>
      <c r="R406" s="4">
        <v>4000</v>
      </c>
      <c r="S406" s="4">
        <v>0</v>
      </c>
      <c r="T406" s="4">
        <v>1475</v>
      </c>
      <c r="U406" s="4">
        <v>118</v>
      </c>
      <c r="V406" s="4">
        <v>6080</v>
      </c>
      <c r="W406" s="9">
        <v>733902</v>
      </c>
      <c r="X406" s="4"/>
      <c r="Y406" s="4"/>
      <c r="Z406" s="4"/>
      <c r="AA406" s="4"/>
      <c r="AB406" s="4"/>
      <c r="AC406" s="8">
        <v>3.5000000000000003E-2</v>
      </c>
      <c r="AD406" s="49">
        <f t="shared" si="80"/>
        <v>26250.000000000004</v>
      </c>
      <c r="AE406" s="10">
        <v>0.18</v>
      </c>
      <c r="AF406" s="49">
        <f t="shared" si="81"/>
        <v>22245.762711864412</v>
      </c>
      <c r="AG406" s="4"/>
      <c r="AH406" s="4"/>
      <c r="AI406" s="8">
        <v>0.02</v>
      </c>
      <c r="AJ406" s="70">
        <f t="shared" si="82"/>
        <v>15000</v>
      </c>
      <c r="AK406" s="10">
        <v>0.05</v>
      </c>
      <c r="AL406" s="49">
        <f t="shared" si="83"/>
        <v>750</v>
      </c>
      <c r="AM406" s="49"/>
      <c r="AN406" s="49"/>
      <c r="AO406" s="49">
        <f t="shared" si="84"/>
        <v>14250</v>
      </c>
      <c r="AP406" s="49"/>
      <c r="AQ406" s="49">
        <f t="shared" si="85"/>
        <v>14250</v>
      </c>
      <c r="AR406" s="80">
        <f t="shared" si="79"/>
        <v>7245.7627118644123</v>
      </c>
      <c r="AS406" s="4"/>
      <c r="AT406" s="4"/>
      <c r="AU406" s="4"/>
      <c r="AV406" s="4"/>
    </row>
    <row r="407" spans="1:48" hidden="1">
      <c r="A407" s="12">
        <v>405</v>
      </c>
      <c r="B407" s="5">
        <v>44896</v>
      </c>
      <c r="C407" s="6">
        <v>44924</v>
      </c>
      <c r="D407" s="4" t="s">
        <v>714</v>
      </c>
      <c r="E407" s="4" t="s">
        <v>715</v>
      </c>
      <c r="F407" s="4" t="s">
        <v>716</v>
      </c>
      <c r="G407" s="4" t="s">
        <v>515</v>
      </c>
      <c r="H407" s="4" t="s">
        <v>492</v>
      </c>
      <c r="I407" s="4" t="s">
        <v>516</v>
      </c>
      <c r="J407" s="18" t="s">
        <v>444</v>
      </c>
      <c r="K407" s="4" t="s">
        <v>48</v>
      </c>
      <c r="L407" s="30" t="s">
        <v>49</v>
      </c>
      <c r="M407" s="7">
        <v>1340500</v>
      </c>
      <c r="N407" s="4">
        <v>33900</v>
      </c>
      <c r="O407" s="4">
        <v>60</v>
      </c>
      <c r="P407" s="8">
        <v>0.17810000000000001</v>
      </c>
      <c r="Q407" s="4">
        <v>7670</v>
      </c>
      <c r="R407" s="4">
        <v>300</v>
      </c>
      <c r="S407" s="4">
        <v>200</v>
      </c>
      <c r="T407" s="4">
        <v>500</v>
      </c>
      <c r="U407" s="4">
        <v>2000</v>
      </c>
      <c r="V407" s="4">
        <v>3500</v>
      </c>
      <c r="W407" s="9">
        <v>1315245</v>
      </c>
      <c r="X407" s="4"/>
      <c r="Y407" s="4"/>
      <c r="Z407" s="4"/>
      <c r="AA407" s="4"/>
      <c r="AB407" s="4"/>
      <c r="AC407" s="8">
        <v>4.7500000000000001E-2</v>
      </c>
      <c r="AD407" s="49">
        <f t="shared" si="80"/>
        <v>63673.75</v>
      </c>
      <c r="AE407" s="10">
        <v>0.18</v>
      </c>
      <c r="AF407" s="49">
        <f t="shared" si="81"/>
        <v>53960.805084745763</v>
      </c>
      <c r="AG407" s="4"/>
      <c r="AH407" s="4"/>
      <c r="AI407" s="8">
        <v>0.04</v>
      </c>
      <c r="AJ407" s="70">
        <f t="shared" si="82"/>
        <v>53620</v>
      </c>
      <c r="AK407" s="10">
        <v>0.05</v>
      </c>
      <c r="AL407" s="49">
        <f t="shared" si="83"/>
        <v>2681</v>
      </c>
      <c r="AM407" s="49"/>
      <c r="AN407" s="49"/>
      <c r="AO407" s="49">
        <f t="shared" si="84"/>
        <v>50939</v>
      </c>
      <c r="AP407" s="49"/>
      <c r="AQ407" s="49">
        <f t="shared" si="85"/>
        <v>50939</v>
      </c>
      <c r="AR407" s="80">
        <f t="shared" si="79"/>
        <v>340.80508474576345</v>
      </c>
      <c r="AS407" s="4"/>
      <c r="AT407" s="4"/>
      <c r="AU407" s="4"/>
      <c r="AV407" s="4"/>
    </row>
    <row r="408" spans="1:48" hidden="1">
      <c r="A408" s="4">
        <v>406</v>
      </c>
      <c r="B408" s="5">
        <v>44896</v>
      </c>
      <c r="C408" s="6">
        <v>44924</v>
      </c>
      <c r="D408" s="4" t="s">
        <v>524</v>
      </c>
      <c r="E408" s="4" t="s">
        <v>525</v>
      </c>
      <c r="F408" s="4" t="s">
        <v>717</v>
      </c>
      <c r="G408" s="4" t="s">
        <v>512</v>
      </c>
      <c r="H408" s="4" t="s">
        <v>492</v>
      </c>
      <c r="I408" s="4" t="s">
        <v>514</v>
      </c>
      <c r="J408" s="4" t="s">
        <v>180</v>
      </c>
      <c r="K408" s="4" t="s">
        <v>107</v>
      </c>
      <c r="L408" s="30" t="s">
        <v>49</v>
      </c>
      <c r="M408" s="7">
        <v>537600</v>
      </c>
      <c r="N408" s="4">
        <v>13073</v>
      </c>
      <c r="O408" s="4">
        <v>60</v>
      </c>
      <c r="P408" s="10">
        <v>0.16</v>
      </c>
      <c r="Q408" s="4">
        <v>5000</v>
      </c>
      <c r="R408" s="4">
        <v>2400</v>
      </c>
      <c r="S408" s="4">
        <v>950</v>
      </c>
      <c r="T408" s="4">
        <v>0</v>
      </c>
      <c r="U408" s="4"/>
      <c r="V408" s="4">
        <v>12600</v>
      </c>
      <c r="W408" s="9">
        <v>516060</v>
      </c>
      <c r="X408" s="4"/>
      <c r="Y408" s="4"/>
      <c r="Z408" s="4"/>
      <c r="AA408" s="4"/>
      <c r="AB408" s="4"/>
      <c r="AC408" s="8">
        <v>4.4999999999999998E-2</v>
      </c>
      <c r="AD408" s="49">
        <f t="shared" si="80"/>
        <v>24192</v>
      </c>
      <c r="AE408" s="10">
        <v>0</v>
      </c>
      <c r="AF408" s="49">
        <f t="shared" si="81"/>
        <v>24192</v>
      </c>
      <c r="AG408" s="4"/>
      <c r="AH408" s="4"/>
      <c r="AI408" s="8">
        <v>0.04</v>
      </c>
      <c r="AJ408" s="70">
        <f t="shared" si="82"/>
        <v>21504</v>
      </c>
      <c r="AK408" s="10">
        <v>0.05</v>
      </c>
      <c r="AL408" s="49">
        <f t="shared" si="83"/>
        <v>1075.2</v>
      </c>
      <c r="AM408" s="49"/>
      <c r="AN408" s="49"/>
      <c r="AO408" s="49">
        <f t="shared" si="84"/>
        <v>20428.8</v>
      </c>
      <c r="AP408" s="49"/>
      <c r="AQ408" s="49">
        <f t="shared" si="85"/>
        <v>20428.8</v>
      </c>
      <c r="AR408" s="80">
        <f t="shared" si="79"/>
        <v>2688</v>
      </c>
      <c r="AS408" s="4"/>
      <c r="AT408" s="4"/>
      <c r="AU408" s="4"/>
      <c r="AV408" s="4"/>
    </row>
    <row r="409" spans="1:48" hidden="1">
      <c r="A409" s="4">
        <v>407</v>
      </c>
      <c r="B409" s="5">
        <v>44896</v>
      </c>
      <c r="C409" s="6">
        <v>44924</v>
      </c>
      <c r="D409" s="4" t="s">
        <v>507</v>
      </c>
      <c r="E409" s="4" t="s">
        <v>508</v>
      </c>
      <c r="F409" s="4" t="s">
        <v>718</v>
      </c>
      <c r="G409" s="4" t="s">
        <v>512</v>
      </c>
      <c r="H409" s="4" t="s">
        <v>492</v>
      </c>
      <c r="I409" s="4" t="s">
        <v>518</v>
      </c>
      <c r="J409" s="4" t="s">
        <v>87</v>
      </c>
      <c r="K409" s="4" t="s">
        <v>48</v>
      </c>
      <c r="L409" s="30" t="s">
        <v>49</v>
      </c>
      <c r="M409" s="7">
        <v>1000000</v>
      </c>
      <c r="N409" s="4">
        <v>24418</v>
      </c>
      <c r="O409" s="4">
        <v>60</v>
      </c>
      <c r="P409" s="8">
        <v>0.155</v>
      </c>
      <c r="Q409" s="4">
        <v>7200</v>
      </c>
      <c r="R409" s="4">
        <v>7200</v>
      </c>
      <c r="S409" s="4">
        <v>590</v>
      </c>
      <c r="T409" s="4">
        <v>0</v>
      </c>
      <c r="U409" s="4">
        <v>0</v>
      </c>
      <c r="V409" s="4">
        <v>15192</v>
      </c>
      <c r="W409" s="9">
        <v>985010</v>
      </c>
      <c r="X409" s="4"/>
      <c r="Y409" s="4"/>
      <c r="Z409" s="4"/>
      <c r="AA409" s="4"/>
      <c r="AB409" s="4"/>
      <c r="AC409" s="8">
        <v>4.4999999999999998E-2</v>
      </c>
      <c r="AD409" s="49">
        <f t="shared" si="80"/>
        <v>45000</v>
      </c>
      <c r="AE409" s="10">
        <v>0.18</v>
      </c>
      <c r="AF409" s="49">
        <f t="shared" si="81"/>
        <v>38135.593220338982</v>
      </c>
      <c r="AG409" s="4"/>
      <c r="AH409" s="4"/>
      <c r="AI409" s="8">
        <v>3.5000000000000003E-2</v>
      </c>
      <c r="AJ409" s="70">
        <f t="shared" si="82"/>
        <v>35000</v>
      </c>
      <c r="AK409" s="10">
        <v>0.05</v>
      </c>
      <c r="AL409" s="49">
        <f t="shared" si="83"/>
        <v>1750</v>
      </c>
      <c r="AM409" s="49"/>
      <c r="AN409" s="49"/>
      <c r="AO409" s="49">
        <f t="shared" si="84"/>
        <v>33250</v>
      </c>
      <c r="AP409" s="49"/>
      <c r="AQ409" s="49">
        <f t="shared" si="85"/>
        <v>33250</v>
      </c>
      <c r="AR409" s="80">
        <f t="shared" si="79"/>
        <v>3135.5932203389821</v>
      </c>
      <c r="AS409" s="4"/>
      <c r="AT409" s="4"/>
      <c r="AU409" s="4"/>
      <c r="AV409" s="4"/>
    </row>
    <row r="410" spans="1:48" hidden="1">
      <c r="A410" s="12">
        <v>408</v>
      </c>
      <c r="B410" s="5">
        <v>44896</v>
      </c>
      <c r="C410" s="6">
        <v>44924</v>
      </c>
      <c r="D410" s="4" t="s">
        <v>538</v>
      </c>
      <c r="E410" s="4" t="s">
        <v>539</v>
      </c>
      <c r="F410" s="4" t="s">
        <v>719</v>
      </c>
      <c r="G410" s="4" t="s">
        <v>512</v>
      </c>
      <c r="H410" s="4" t="s">
        <v>492</v>
      </c>
      <c r="I410" s="4" t="s">
        <v>514</v>
      </c>
      <c r="J410" s="4" t="s">
        <v>125</v>
      </c>
      <c r="K410" s="4" t="s">
        <v>76</v>
      </c>
      <c r="L410" s="30" t="s">
        <v>49</v>
      </c>
      <c r="M410" s="7">
        <v>533000</v>
      </c>
      <c r="N410" s="4">
        <v>12541</v>
      </c>
      <c r="O410" s="4">
        <v>60</v>
      </c>
      <c r="P410" s="8">
        <v>0.14499999999999999</v>
      </c>
      <c r="Q410" s="4"/>
      <c r="R410" s="4"/>
      <c r="S410" s="4"/>
      <c r="T410" s="4"/>
      <c r="U410" s="4"/>
      <c r="V410" s="4"/>
      <c r="W410" s="9">
        <v>525720</v>
      </c>
      <c r="X410" s="4"/>
      <c r="Y410" s="4"/>
      <c r="Z410" s="4"/>
      <c r="AA410" s="4"/>
      <c r="AB410" s="4"/>
      <c r="AC410" s="8">
        <v>4.2500000000000003E-2</v>
      </c>
      <c r="AD410" s="49">
        <f t="shared" si="80"/>
        <v>22652.5</v>
      </c>
      <c r="AE410" s="10">
        <v>0.09</v>
      </c>
      <c r="AF410" s="49">
        <f t="shared" si="81"/>
        <v>20782.110091743118</v>
      </c>
      <c r="AG410" s="4"/>
      <c r="AH410" s="4"/>
      <c r="AI410" s="8">
        <v>0.03</v>
      </c>
      <c r="AJ410" s="49">
        <f>W410*AI410</f>
        <v>15771.599999999999</v>
      </c>
      <c r="AK410" s="10">
        <v>0.05</v>
      </c>
      <c r="AL410" s="49">
        <f t="shared" si="83"/>
        <v>788.57999999999993</v>
      </c>
      <c r="AM410" s="49"/>
      <c r="AN410" s="49"/>
      <c r="AO410" s="49">
        <f t="shared" si="84"/>
        <v>14983.019999999999</v>
      </c>
      <c r="AP410" s="49"/>
      <c r="AQ410" s="49">
        <f t="shared" si="85"/>
        <v>14983.019999999999</v>
      </c>
      <c r="AR410" s="80">
        <f t="shared" si="79"/>
        <v>5010.5100917431191</v>
      </c>
      <c r="AS410" s="4"/>
      <c r="AT410" s="4"/>
      <c r="AU410" s="4"/>
      <c r="AV410" s="4"/>
    </row>
    <row r="411" spans="1:48" hidden="1">
      <c r="A411" s="4">
        <v>409</v>
      </c>
      <c r="B411" s="5">
        <v>44896</v>
      </c>
      <c r="C411" s="6">
        <v>44925</v>
      </c>
      <c r="D411" s="4" t="s">
        <v>527</v>
      </c>
      <c r="E411" s="4" t="s">
        <v>528</v>
      </c>
      <c r="F411" s="4" t="s">
        <v>720</v>
      </c>
      <c r="G411" s="4" t="s">
        <v>512</v>
      </c>
      <c r="H411" s="4" t="s">
        <v>492</v>
      </c>
      <c r="I411" s="4" t="s">
        <v>566</v>
      </c>
      <c r="J411" s="4" t="s">
        <v>57</v>
      </c>
      <c r="K411" s="4" t="s">
        <v>107</v>
      </c>
      <c r="L411" s="30" t="s">
        <v>49</v>
      </c>
      <c r="M411" s="7">
        <v>180000</v>
      </c>
      <c r="N411" s="4">
        <v>7496</v>
      </c>
      <c r="O411" s="4">
        <v>30</v>
      </c>
      <c r="P411" s="8">
        <v>0.18010000000000001</v>
      </c>
      <c r="Q411" s="4">
        <v>2655</v>
      </c>
      <c r="R411" s="4">
        <v>1550</v>
      </c>
      <c r="S411" s="4">
        <v>708</v>
      </c>
      <c r="T411" s="4">
        <v>1475</v>
      </c>
      <c r="U411" s="4">
        <v>118</v>
      </c>
      <c r="V411" s="4">
        <v>1512</v>
      </c>
      <c r="W411" s="9">
        <v>171982</v>
      </c>
      <c r="X411" s="4"/>
      <c r="Y411" s="4"/>
      <c r="Z411" s="4"/>
      <c r="AA411" s="4"/>
      <c r="AB411" s="4"/>
      <c r="AC411" s="8">
        <v>4.2500000000000003E-2</v>
      </c>
      <c r="AD411" s="49">
        <f t="shared" si="80"/>
        <v>7650.0000000000009</v>
      </c>
      <c r="AE411" s="10">
        <v>0.18</v>
      </c>
      <c r="AF411" s="49">
        <f t="shared" si="81"/>
        <v>6483.0508474576282</v>
      </c>
      <c r="AG411" s="4"/>
      <c r="AH411" s="4"/>
      <c r="AI411" s="8">
        <v>0.02</v>
      </c>
      <c r="AJ411" s="70">
        <f t="shared" si="82"/>
        <v>3600</v>
      </c>
      <c r="AK411" s="10">
        <v>0.05</v>
      </c>
      <c r="AL411" s="49">
        <f t="shared" si="83"/>
        <v>180</v>
      </c>
      <c r="AM411" s="49"/>
      <c r="AN411" s="49"/>
      <c r="AO411" s="49">
        <f t="shared" si="84"/>
        <v>3420</v>
      </c>
      <c r="AP411" s="49"/>
      <c r="AQ411" s="49">
        <f t="shared" si="85"/>
        <v>3420</v>
      </c>
      <c r="AR411" s="80">
        <f t="shared" si="79"/>
        <v>2883.0508474576282</v>
      </c>
      <c r="AS411" s="4"/>
      <c r="AT411" s="4"/>
      <c r="AU411" s="4"/>
      <c r="AV411" s="4"/>
    </row>
    <row r="412" spans="1:48" hidden="1">
      <c r="A412" s="4">
        <v>410</v>
      </c>
      <c r="B412" s="5">
        <v>44896</v>
      </c>
      <c r="C412" s="6">
        <v>44925</v>
      </c>
      <c r="D412" s="4" t="s">
        <v>527</v>
      </c>
      <c r="E412" s="4" t="s">
        <v>528</v>
      </c>
      <c r="F412" s="4" t="s">
        <v>721</v>
      </c>
      <c r="G412" s="4" t="s">
        <v>512</v>
      </c>
      <c r="H412" s="4" t="s">
        <v>492</v>
      </c>
      <c r="I412" s="4" t="s">
        <v>566</v>
      </c>
      <c r="J412" s="4" t="s">
        <v>57</v>
      </c>
      <c r="K412" s="4" t="s">
        <v>356</v>
      </c>
      <c r="L412" s="30" t="s">
        <v>49</v>
      </c>
      <c r="M412" s="7">
        <v>500000</v>
      </c>
      <c r="N412" s="4">
        <v>17829</v>
      </c>
      <c r="O412" s="4">
        <v>36</v>
      </c>
      <c r="P412" s="8">
        <v>0.1701</v>
      </c>
      <c r="Q412" s="4">
        <v>5959</v>
      </c>
      <c r="R412" s="4">
        <v>2350</v>
      </c>
      <c r="S412" s="4">
        <v>708</v>
      </c>
      <c r="T412" s="4">
        <v>1475</v>
      </c>
      <c r="U412" s="4">
        <v>118</v>
      </c>
      <c r="V412" s="4">
        <v>6021</v>
      </c>
      <c r="W412" s="9">
        <v>483369</v>
      </c>
      <c r="X412" s="4"/>
      <c r="Y412" s="4"/>
      <c r="Z412" s="4"/>
      <c r="AA412" s="4"/>
      <c r="AB412" s="4"/>
      <c r="AC412" s="8">
        <v>3.5000000000000003E-2</v>
      </c>
      <c r="AD412" s="49">
        <f t="shared" si="80"/>
        <v>17500</v>
      </c>
      <c r="AE412" s="10">
        <v>0.18</v>
      </c>
      <c r="AF412" s="49">
        <f t="shared" si="81"/>
        <v>14830.508474576272</v>
      </c>
      <c r="AG412" s="4"/>
      <c r="AH412" s="4"/>
      <c r="AI412" s="8">
        <v>0.02</v>
      </c>
      <c r="AJ412" s="70">
        <f t="shared" si="82"/>
        <v>10000</v>
      </c>
      <c r="AK412" s="10">
        <v>0.05</v>
      </c>
      <c r="AL412" s="49">
        <f t="shared" si="83"/>
        <v>500</v>
      </c>
      <c r="AM412" s="49"/>
      <c r="AN412" s="49"/>
      <c r="AO412" s="49">
        <f t="shared" si="84"/>
        <v>9500</v>
      </c>
      <c r="AP412" s="49"/>
      <c r="AQ412" s="49">
        <f t="shared" si="85"/>
        <v>9500</v>
      </c>
      <c r="AR412" s="80">
        <f t="shared" si="79"/>
        <v>4830.5084745762724</v>
      </c>
      <c r="AS412" s="4"/>
      <c r="AT412" s="4"/>
      <c r="AU412" s="4"/>
      <c r="AV412" s="4"/>
    </row>
    <row r="413" spans="1:48" hidden="1">
      <c r="A413" s="12">
        <v>411</v>
      </c>
      <c r="B413" s="5">
        <v>44896</v>
      </c>
      <c r="C413" s="6">
        <v>44925</v>
      </c>
      <c r="D413" s="4" t="s">
        <v>527</v>
      </c>
      <c r="E413" s="4" t="s">
        <v>528</v>
      </c>
      <c r="F413" s="4" t="s">
        <v>722</v>
      </c>
      <c r="G413" s="4" t="s">
        <v>512</v>
      </c>
      <c r="H413" s="4" t="s">
        <v>492</v>
      </c>
      <c r="I413" s="4" t="s">
        <v>566</v>
      </c>
      <c r="J413" s="4" t="s">
        <v>57</v>
      </c>
      <c r="K413" s="4" t="s">
        <v>567</v>
      </c>
      <c r="L413" s="30" t="s">
        <v>49</v>
      </c>
      <c r="M413" s="7">
        <v>569052</v>
      </c>
      <c r="N413" s="4">
        <v>12035</v>
      </c>
      <c r="O413" s="4">
        <v>60</v>
      </c>
      <c r="P413" s="8">
        <v>9.8000000000000004E-2</v>
      </c>
      <c r="Q413" s="4">
        <v>4183</v>
      </c>
      <c r="R413" s="4">
        <v>2550</v>
      </c>
      <c r="S413" s="4">
        <v>0</v>
      </c>
      <c r="T413" s="4">
        <v>1475</v>
      </c>
      <c r="U413" s="4">
        <v>118</v>
      </c>
      <c r="V413" s="4">
        <v>5674</v>
      </c>
      <c r="W413" s="9">
        <v>555052</v>
      </c>
      <c r="X413" s="4"/>
      <c r="Y413" s="4"/>
      <c r="Z413" s="4"/>
      <c r="AA413" s="4"/>
      <c r="AB413" s="4"/>
      <c r="AC413" s="8">
        <v>1.4999999999999999E-2</v>
      </c>
      <c r="AD413" s="49">
        <f t="shared" si="80"/>
        <v>8535.7799999999988</v>
      </c>
      <c r="AE413" s="10">
        <v>0.18</v>
      </c>
      <c r="AF413" s="49">
        <f t="shared" si="81"/>
        <v>7233.7118644067787</v>
      </c>
      <c r="AG413" s="4"/>
      <c r="AH413" s="4"/>
      <c r="AI413" s="8">
        <v>5.0000000000000001E-3</v>
      </c>
      <c r="AJ413" s="70">
        <f t="shared" si="82"/>
        <v>2845.26</v>
      </c>
      <c r="AK413" s="10">
        <v>0.05</v>
      </c>
      <c r="AL413" s="49">
        <f t="shared" si="83"/>
        <v>142.26300000000001</v>
      </c>
      <c r="AM413" s="49"/>
      <c r="AN413" s="49"/>
      <c r="AO413" s="49">
        <f t="shared" si="84"/>
        <v>2702.9970000000003</v>
      </c>
      <c r="AP413" s="49"/>
      <c r="AQ413" s="49">
        <f t="shared" si="85"/>
        <v>2702.9970000000003</v>
      </c>
      <c r="AR413" s="80">
        <f t="shared" si="79"/>
        <v>4388.4518644067784</v>
      </c>
      <c r="AS413" s="4"/>
      <c r="AT413" s="4"/>
      <c r="AU413" s="4"/>
      <c r="AV413" s="4"/>
    </row>
    <row r="414" spans="1:48" hidden="1">
      <c r="A414" s="4">
        <v>412</v>
      </c>
      <c r="B414" s="5">
        <v>44896</v>
      </c>
      <c r="C414" s="6">
        <v>44925</v>
      </c>
      <c r="D414" s="4" t="s">
        <v>527</v>
      </c>
      <c r="E414" s="4" t="s">
        <v>528</v>
      </c>
      <c r="F414" s="4" t="s">
        <v>723</v>
      </c>
      <c r="G414" s="4" t="s">
        <v>512</v>
      </c>
      <c r="H414" s="4" t="s">
        <v>492</v>
      </c>
      <c r="I414" s="4" t="s">
        <v>566</v>
      </c>
      <c r="J414" s="4" t="s">
        <v>57</v>
      </c>
      <c r="K414" s="4" t="s">
        <v>567</v>
      </c>
      <c r="L414" s="30" t="s">
        <v>49</v>
      </c>
      <c r="M414" s="7">
        <v>571000</v>
      </c>
      <c r="N414" s="4">
        <v>12076</v>
      </c>
      <c r="O414" s="4">
        <v>60</v>
      </c>
      <c r="P414" s="8">
        <v>9.8000000000000004E-2</v>
      </c>
      <c r="Q414" s="4">
        <v>4092</v>
      </c>
      <c r="R414" s="4">
        <v>2550</v>
      </c>
      <c r="S414" s="4">
        <v>0</v>
      </c>
      <c r="T414" s="4">
        <v>1475</v>
      </c>
      <c r="U414" s="4">
        <v>118</v>
      </c>
      <c r="V414" s="4">
        <v>8535</v>
      </c>
      <c r="W414" s="9">
        <v>554230</v>
      </c>
      <c r="X414" s="4"/>
      <c r="Y414" s="4"/>
      <c r="Z414" s="4"/>
      <c r="AA414" s="4"/>
      <c r="AB414" s="4"/>
      <c r="AC414" s="8">
        <v>1.4999999999999999E-2</v>
      </c>
      <c r="AD414" s="49">
        <f t="shared" si="80"/>
        <v>8565</v>
      </c>
      <c r="AE414" s="10">
        <v>0.18</v>
      </c>
      <c r="AF414" s="49">
        <f t="shared" si="81"/>
        <v>7258.4745762711864</v>
      </c>
      <c r="AG414" s="4"/>
      <c r="AH414" s="4"/>
      <c r="AI414" s="8">
        <v>5.0000000000000001E-3</v>
      </c>
      <c r="AJ414" s="70">
        <f t="shared" si="82"/>
        <v>2855</v>
      </c>
      <c r="AK414" s="10">
        <v>0.05</v>
      </c>
      <c r="AL414" s="49">
        <f t="shared" si="83"/>
        <v>142.75</v>
      </c>
      <c r="AM414" s="49"/>
      <c r="AN414" s="49"/>
      <c r="AO414" s="49">
        <f t="shared" si="84"/>
        <v>2712.25</v>
      </c>
      <c r="AP414" s="49"/>
      <c r="AQ414" s="49">
        <f t="shared" si="85"/>
        <v>2712.25</v>
      </c>
      <c r="AR414" s="80">
        <f t="shared" si="79"/>
        <v>4403.4745762711864</v>
      </c>
      <c r="AS414" s="4"/>
      <c r="AT414" s="4"/>
      <c r="AU414" s="4"/>
      <c r="AV414" s="4"/>
    </row>
    <row r="415" spans="1:48" hidden="1">
      <c r="A415" s="4">
        <v>413</v>
      </c>
      <c r="B415" s="5">
        <v>44896</v>
      </c>
      <c r="C415" s="6">
        <v>44925</v>
      </c>
      <c r="D415" s="4" t="s">
        <v>596</v>
      </c>
      <c r="E415" s="4" t="s">
        <v>597</v>
      </c>
      <c r="F415" s="4" t="s">
        <v>724</v>
      </c>
      <c r="G415" s="4" t="s">
        <v>512</v>
      </c>
      <c r="H415" s="4" t="s">
        <v>492</v>
      </c>
      <c r="I415" s="4" t="s">
        <v>518</v>
      </c>
      <c r="J415" s="4" t="s">
        <v>57</v>
      </c>
      <c r="K415" s="4" t="s">
        <v>58</v>
      </c>
      <c r="L415" s="30" t="s">
        <v>49</v>
      </c>
      <c r="M415" s="7">
        <v>180000</v>
      </c>
      <c r="N415" s="4">
        <v>5288</v>
      </c>
      <c r="O415" s="4">
        <v>48</v>
      </c>
      <c r="P415" s="8">
        <v>0.18010000000000001</v>
      </c>
      <c r="Q415" s="4">
        <v>2124</v>
      </c>
      <c r="R415" s="4">
        <v>1550</v>
      </c>
      <c r="S415" s="4">
        <v>708</v>
      </c>
      <c r="T415" s="4">
        <v>1475</v>
      </c>
      <c r="U415" s="4">
        <v>118</v>
      </c>
      <c r="V415" s="4">
        <v>9023</v>
      </c>
      <c r="W415" s="9">
        <v>165002</v>
      </c>
      <c r="X415" s="4"/>
      <c r="Y415" s="4"/>
      <c r="Z415" s="4"/>
      <c r="AA415" s="4"/>
      <c r="AB415" s="4"/>
      <c r="AC415" s="8">
        <v>4.2500000000000003E-2</v>
      </c>
      <c r="AD415" s="49">
        <f t="shared" si="80"/>
        <v>7650.0000000000009</v>
      </c>
      <c r="AE415" s="10">
        <v>0.18</v>
      </c>
      <c r="AF415" s="49">
        <f t="shared" si="81"/>
        <v>6483.0508474576282</v>
      </c>
      <c r="AG415" s="4"/>
      <c r="AH415" s="4"/>
      <c r="AI415" s="10">
        <v>0.02</v>
      </c>
      <c r="AJ415" s="70">
        <f t="shared" si="82"/>
        <v>3600</v>
      </c>
      <c r="AK415" s="10">
        <v>0.05</v>
      </c>
      <c r="AL415" s="49">
        <f t="shared" si="83"/>
        <v>180</v>
      </c>
      <c r="AM415" s="49"/>
      <c r="AN415" s="49"/>
      <c r="AO415" s="49">
        <f t="shared" si="84"/>
        <v>3420</v>
      </c>
      <c r="AP415" s="49"/>
      <c r="AQ415" s="49">
        <f t="shared" si="85"/>
        <v>3420</v>
      </c>
      <c r="AR415" s="80">
        <f t="shared" si="79"/>
        <v>2883.0508474576282</v>
      </c>
      <c r="AS415" s="4"/>
      <c r="AT415" s="4"/>
      <c r="AU415" s="4"/>
      <c r="AV415" s="4"/>
    </row>
    <row r="416" spans="1:48" hidden="1">
      <c r="A416" s="12">
        <v>414</v>
      </c>
      <c r="B416" s="5">
        <v>44896</v>
      </c>
      <c r="C416" s="6">
        <v>44925</v>
      </c>
      <c r="D416" s="4" t="s">
        <v>631</v>
      </c>
      <c r="E416" s="4" t="s">
        <v>632</v>
      </c>
      <c r="F416" s="4" t="s">
        <v>725</v>
      </c>
      <c r="G416" s="4" t="s">
        <v>512</v>
      </c>
      <c r="H416" s="4" t="s">
        <v>492</v>
      </c>
      <c r="I416" s="4" t="s">
        <v>566</v>
      </c>
      <c r="J416" s="4" t="s">
        <v>57</v>
      </c>
      <c r="K416" s="4" t="s">
        <v>58</v>
      </c>
      <c r="L416" s="30" t="s">
        <v>49</v>
      </c>
      <c r="M416" s="7">
        <v>160000</v>
      </c>
      <c r="N416" s="4">
        <v>8144</v>
      </c>
      <c r="O416" s="4">
        <v>24</v>
      </c>
      <c r="P416" s="8">
        <v>0.2001</v>
      </c>
      <c r="Q416" s="4">
        <v>3776</v>
      </c>
      <c r="R416" s="4">
        <v>1500</v>
      </c>
      <c r="S416" s="4">
        <v>0</v>
      </c>
      <c r="T416" s="4">
        <v>1475</v>
      </c>
      <c r="U416" s="4">
        <v>118</v>
      </c>
      <c r="V416" s="4">
        <v>11133</v>
      </c>
      <c r="W416" s="9">
        <v>141998</v>
      </c>
      <c r="X416" s="4"/>
      <c r="Y416" s="4"/>
      <c r="Z416" s="4"/>
      <c r="AA416" s="4"/>
      <c r="AB416" s="4"/>
      <c r="AC416" s="8">
        <v>4.2500000000000003E-2</v>
      </c>
      <c r="AD416" s="49">
        <f t="shared" si="80"/>
        <v>6800.0000000000009</v>
      </c>
      <c r="AE416" s="10">
        <v>0.18</v>
      </c>
      <c r="AF416" s="49">
        <f t="shared" si="81"/>
        <v>5762.7118644067805</v>
      </c>
      <c r="AG416" s="4"/>
      <c r="AH416" s="4"/>
      <c r="AI416" s="8">
        <v>0.02</v>
      </c>
      <c r="AJ416" s="70">
        <f t="shared" si="82"/>
        <v>3200</v>
      </c>
      <c r="AK416" s="10">
        <v>0.05</v>
      </c>
      <c r="AL416" s="49">
        <f t="shared" si="83"/>
        <v>160</v>
      </c>
      <c r="AM416" s="49"/>
      <c r="AN416" s="49"/>
      <c r="AO416" s="49">
        <f t="shared" si="84"/>
        <v>3040</v>
      </c>
      <c r="AP416" s="49"/>
      <c r="AQ416" s="49">
        <f t="shared" si="85"/>
        <v>3040</v>
      </c>
      <c r="AR416" s="80">
        <f t="shared" si="79"/>
        <v>2562.7118644067805</v>
      </c>
      <c r="AS416" s="4"/>
      <c r="AT416" s="4"/>
      <c r="AU416" s="4"/>
      <c r="AV416" s="4"/>
    </row>
    <row r="417" spans="1:48" hidden="1">
      <c r="A417" s="4">
        <v>415</v>
      </c>
      <c r="B417" s="5">
        <v>44896</v>
      </c>
      <c r="C417" s="6">
        <v>44925</v>
      </c>
      <c r="D417" s="4" t="s">
        <v>488</v>
      </c>
      <c r="E417" s="4" t="s">
        <v>489</v>
      </c>
      <c r="F417" s="4" t="s">
        <v>726</v>
      </c>
      <c r="G417" s="4" t="s">
        <v>494</v>
      </c>
      <c r="H417" s="4" t="s">
        <v>492</v>
      </c>
      <c r="I417" s="4" t="s">
        <v>495</v>
      </c>
      <c r="J417" s="4" t="s">
        <v>68</v>
      </c>
      <c r="K417" s="4" t="s">
        <v>48</v>
      </c>
      <c r="L417" s="30" t="s">
        <v>49</v>
      </c>
      <c r="M417" s="7">
        <v>578684</v>
      </c>
      <c r="N417" s="4">
        <v>13934</v>
      </c>
      <c r="O417" s="4">
        <v>60</v>
      </c>
      <c r="P417" s="8">
        <v>0.1555</v>
      </c>
      <c r="Q417" s="4">
        <v>4910</v>
      </c>
      <c r="R417" s="4">
        <v>3900</v>
      </c>
      <c r="S417" s="4">
        <v>885</v>
      </c>
      <c r="T417" s="4">
        <v>590</v>
      </c>
      <c r="U417" s="4">
        <v>0</v>
      </c>
      <c r="V417" s="4">
        <v>8684</v>
      </c>
      <c r="W417" s="9">
        <v>559715</v>
      </c>
      <c r="X417" s="4"/>
      <c r="Y417" s="4"/>
      <c r="Z417" s="4"/>
      <c r="AA417" s="4"/>
      <c r="AB417" s="4"/>
      <c r="AC417" s="8">
        <v>4.4999999999999998E-2</v>
      </c>
      <c r="AD417" s="49">
        <f t="shared" si="80"/>
        <v>26040.78</v>
      </c>
      <c r="AE417" s="10">
        <v>0.09</v>
      </c>
      <c r="AF417" s="49">
        <f t="shared" si="81"/>
        <v>23890.623853211007</v>
      </c>
      <c r="AG417" s="4"/>
      <c r="AH417" s="4"/>
      <c r="AI417" s="8">
        <v>0.03</v>
      </c>
      <c r="AJ417" s="70">
        <f t="shared" si="82"/>
        <v>17360.52</v>
      </c>
      <c r="AK417" s="10">
        <v>0.05</v>
      </c>
      <c r="AL417" s="49">
        <f t="shared" si="83"/>
        <v>868.02600000000007</v>
      </c>
      <c r="AM417" s="49"/>
      <c r="AN417" s="49"/>
      <c r="AO417" s="49">
        <f t="shared" si="84"/>
        <v>16492.493999999999</v>
      </c>
      <c r="AP417" s="49"/>
      <c r="AQ417" s="49">
        <f t="shared" si="85"/>
        <v>16492.493999999999</v>
      </c>
      <c r="AR417" s="80">
        <f t="shared" si="79"/>
        <v>6530.1038532110069</v>
      </c>
      <c r="AS417" s="4"/>
      <c r="AT417" s="4"/>
      <c r="AU417" s="4"/>
      <c r="AV417" s="4"/>
    </row>
    <row r="418" spans="1:48" hidden="1">
      <c r="A418" s="4">
        <v>416</v>
      </c>
      <c r="B418" s="5">
        <v>44896</v>
      </c>
      <c r="C418" s="6">
        <v>44925</v>
      </c>
      <c r="D418" s="4" t="s">
        <v>714</v>
      </c>
      <c r="E418" s="4" t="s">
        <v>715</v>
      </c>
      <c r="F418" s="4" t="s">
        <v>727</v>
      </c>
      <c r="G418" s="4" t="s">
        <v>515</v>
      </c>
      <c r="H418" s="4" t="s">
        <v>492</v>
      </c>
      <c r="I418" s="4" t="s">
        <v>516</v>
      </c>
      <c r="J418" s="4" t="s">
        <v>57</v>
      </c>
      <c r="K418" s="4" t="s">
        <v>58</v>
      </c>
      <c r="L418" s="30" t="s">
        <v>49</v>
      </c>
      <c r="M418" s="7">
        <v>350000</v>
      </c>
      <c r="N418" s="4">
        <v>10651</v>
      </c>
      <c r="O418" s="4">
        <v>48</v>
      </c>
      <c r="P418" s="8">
        <v>0.2</v>
      </c>
      <c r="Q418" s="4">
        <v>5162</v>
      </c>
      <c r="R418" s="4">
        <v>3000</v>
      </c>
      <c r="S418" s="4">
        <v>708</v>
      </c>
      <c r="T418" s="4">
        <v>1475</v>
      </c>
      <c r="U418" s="4">
        <v>118</v>
      </c>
      <c r="V418" s="4">
        <v>16573</v>
      </c>
      <c r="W418" s="9">
        <v>322963</v>
      </c>
      <c r="X418" s="4"/>
      <c r="Y418" s="4"/>
      <c r="Z418" s="4"/>
      <c r="AA418" s="4"/>
      <c r="AB418" s="4"/>
      <c r="AC418" s="8">
        <v>4.2500000000000003E-2</v>
      </c>
      <c r="AD418" s="49">
        <f t="shared" si="80"/>
        <v>14875.000000000002</v>
      </c>
      <c r="AE418" s="10">
        <v>0.18</v>
      </c>
      <c r="AF418" s="49">
        <f t="shared" si="81"/>
        <v>12605.932203389833</v>
      </c>
      <c r="AG418" s="4"/>
      <c r="AH418" s="4"/>
      <c r="AI418" s="8">
        <v>2.5000000000000001E-2</v>
      </c>
      <c r="AJ418" s="70">
        <f t="shared" si="82"/>
        <v>8750</v>
      </c>
      <c r="AK418" s="10">
        <v>0.05</v>
      </c>
      <c r="AL418" s="49">
        <f t="shared" si="83"/>
        <v>437.5</v>
      </c>
      <c r="AM418" s="49"/>
      <c r="AN418" s="49"/>
      <c r="AO418" s="49">
        <f t="shared" si="84"/>
        <v>8312.5</v>
      </c>
      <c r="AP418" s="49"/>
      <c r="AQ418" s="49">
        <f t="shared" si="85"/>
        <v>8312.5</v>
      </c>
      <c r="AR418" s="80">
        <f t="shared" si="79"/>
        <v>3855.9322033898334</v>
      </c>
      <c r="AS418" s="4"/>
      <c r="AT418" s="4"/>
      <c r="AU418" s="4"/>
      <c r="AV418" s="4"/>
    </row>
    <row r="419" spans="1:48" hidden="1">
      <c r="A419" s="12">
        <v>417</v>
      </c>
      <c r="B419" s="5">
        <v>44896</v>
      </c>
      <c r="C419" s="6">
        <v>44925</v>
      </c>
      <c r="D419" s="4" t="s">
        <v>502</v>
      </c>
      <c r="E419" s="4" t="s">
        <v>503</v>
      </c>
      <c r="F419" s="4" t="s">
        <v>728</v>
      </c>
      <c r="G419" s="4" t="s">
        <v>515</v>
      </c>
      <c r="H419" s="4" t="s">
        <v>492</v>
      </c>
      <c r="I419" s="4" t="s">
        <v>516</v>
      </c>
      <c r="J419" s="4" t="s">
        <v>57</v>
      </c>
      <c r="K419" s="4" t="s">
        <v>58</v>
      </c>
      <c r="L419" s="30" t="s">
        <v>49</v>
      </c>
      <c r="M419" s="7">
        <v>290000</v>
      </c>
      <c r="N419" s="4">
        <v>10777</v>
      </c>
      <c r="O419" s="4">
        <v>36</v>
      </c>
      <c r="P419" s="8">
        <v>0.2</v>
      </c>
      <c r="Q419" s="4">
        <v>4280</v>
      </c>
      <c r="R419" s="4">
        <v>1850</v>
      </c>
      <c r="S419" s="4">
        <v>708</v>
      </c>
      <c r="T419" s="4">
        <v>1475</v>
      </c>
      <c r="U419" s="4">
        <v>118</v>
      </c>
      <c r="V419" s="4">
        <v>1989</v>
      </c>
      <c r="W419" s="9">
        <v>279580</v>
      </c>
      <c r="X419" s="4"/>
      <c r="Y419" s="4"/>
      <c r="Z419" s="4"/>
      <c r="AA419" s="4"/>
      <c r="AB419" s="4"/>
      <c r="AC419" s="8">
        <v>4.2500000000000003E-2</v>
      </c>
      <c r="AD419" s="49">
        <f t="shared" si="80"/>
        <v>12325</v>
      </c>
      <c r="AE419" s="10">
        <v>0.18</v>
      </c>
      <c r="AF419" s="49">
        <f t="shared" si="81"/>
        <v>10444.915254237289</v>
      </c>
      <c r="AG419" s="4"/>
      <c r="AH419" s="4"/>
      <c r="AI419" s="8">
        <v>2.5000000000000001E-2</v>
      </c>
      <c r="AJ419" s="70">
        <f t="shared" si="82"/>
        <v>7250</v>
      </c>
      <c r="AK419" s="10">
        <v>0.05</v>
      </c>
      <c r="AL419" s="49">
        <f t="shared" si="83"/>
        <v>362.5</v>
      </c>
      <c r="AM419" s="49"/>
      <c r="AN419" s="49"/>
      <c r="AO419" s="49">
        <f t="shared" si="84"/>
        <v>6887.5</v>
      </c>
      <c r="AP419" s="49"/>
      <c r="AQ419" s="49">
        <f t="shared" si="85"/>
        <v>6887.5</v>
      </c>
      <c r="AR419" s="80">
        <f t="shared" si="79"/>
        <v>3194.9152542372885</v>
      </c>
      <c r="AS419" s="4"/>
      <c r="AT419" s="4"/>
      <c r="AU419" s="4"/>
      <c r="AV419" s="4"/>
    </row>
    <row r="420" spans="1:48" hidden="1">
      <c r="A420" s="4">
        <v>418</v>
      </c>
      <c r="B420" s="5">
        <v>44896</v>
      </c>
      <c r="C420" s="6">
        <v>44926</v>
      </c>
      <c r="D420" s="4" t="s">
        <v>527</v>
      </c>
      <c r="E420" s="4" t="s">
        <v>528</v>
      </c>
      <c r="F420" s="4" t="s">
        <v>729</v>
      </c>
      <c r="G420" s="4" t="s">
        <v>512</v>
      </c>
      <c r="H420" s="4" t="s">
        <v>492</v>
      </c>
      <c r="I420" s="4" t="s">
        <v>566</v>
      </c>
      <c r="J420" s="4" t="s">
        <v>57</v>
      </c>
      <c r="K420" s="4" t="s">
        <v>58</v>
      </c>
      <c r="L420" s="30" t="s">
        <v>49</v>
      </c>
      <c r="M420" s="7">
        <v>120000</v>
      </c>
      <c r="N420" s="4">
        <v>6108</v>
      </c>
      <c r="O420" s="4">
        <v>24</v>
      </c>
      <c r="P420" s="8">
        <v>0.2001</v>
      </c>
      <c r="Q420" s="4">
        <v>2124</v>
      </c>
      <c r="R420" s="4">
        <v>1400</v>
      </c>
      <c r="S420" s="4">
        <v>708</v>
      </c>
      <c r="T420" s="4">
        <v>1475</v>
      </c>
      <c r="U420" s="4">
        <v>118</v>
      </c>
      <c r="V420" s="4">
        <v>3214</v>
      </c>
      <c r="W420" s="9">
        <v>110961</v>
      </c>
      <c r="X420" s="4"/>
      <c r="Y420" s="4"/>
      <c r="Z420" s="4"/>
      <c r="AA420" s="4"/>
      <c r="AB420" s="4"/>
      <c r="AC420" s="8">
        <v>4.2500000000000003E-2</v>
      </c>
      <c r="AD420" s="49">
        <f t="shared" si="80"/>
        <v>5100</v>
      </c>
      <c r="AE420" s="10">
        <v>0.18</v>
      </c>
      <c r="AF420" s="49">
        <f t="shared" si="81"/>
        <v>4322.0338983050851</v>
      </c>
      <c r="AG420" s="4"/>
      <c r="AH420" s="4"/>
      <c r="AI420" s="8">
        <v>0.02</v>
      </c>
      <c r="AJ420" s="70">
        <f t="shared" si="82"/>
        <v>2400</v>
      </c>
      <c r="AK420" s="10">
        <v>0.05</v>
      </c>
      <c r="AL420" s="49">
        <f t="shared" si="83"/>
        <v>120</v>
      </c>
      <c r="AM420" s="49"/>
      <c r="AN420" s="49"/>
      <c r="AO420" s="49">
        <f t="shared" si="84"/>
        <v>2280</v>
      </c>
      <c r="AP420" s="49"/>
      <c r="AQ420" s="49">
        <f t="shared" si="85"/>
        <v>2280</v>
      </c>
      <c r="AR420" s="80">
        <f t="shared" si="79"/>
        <v>1922.0338983050851</v>
      </c>
      <c r="AS420" s="4"/>
      <c r="AT420" s="4"/>
      <c r="AU420" s="4"/>
      <c r="AV420" s="4"/>
    </row>
    <row r="421" spans="1:48" hidden="1">
      <c r="A421" s="4">
        <v>419</v>
      </c>
      <c r="B421" s="5">
        <v>44896</v>
      </c>
      <c r="C421" s="6">
        <v>44926</v>
      </c>
      <c r="D421" s="4" t="s">
        <v>527</v>
      </c>
      <c r="E421" s="4" t="s">
        <v>528</v>
      </c>
      <c r="F421" s="4" t="s">
        <v>730</v>
      </c>
      <c r="G421" s="4" t="s">
        <v>512</v>
      </c>
      <c r="H421" s="4" t="s">
        <v>492</v>
      </c>
      <c r="I421" s="4" t="s">
        <v>566</v>
      </c>
      <c r="J421" s="4" t="s">
        <v>57</v>
      </c>
      <c r="K421" s="4" t="s">
        <v>567</v>
      </c>
      <c r="L421" s="30" t="s">
        <v>49</v>
      </c>
      <c r="M421" s="7">
        <v>612000</v>
      </c>
      <c r="N421" s="4">
        <v>13154</v>
      </c>
      <c r="O421" s="4">
        <v>60</v>
      </c>
      <c r="P421" s="8">
        <v>0.105</v>
      </c>
      <c r="Q421" s="4">
        <v>3919</v>
      </c>
      <c r="R421" s="4">
        <v>3650</v>
      </c>
      <c r="S421" s="4">
        <v>0</v>
      </c>
      <c r="T421" s="4">
        <v>1475</v>
      </c>
      <c r="U421" s="4">
        <v>118</v>
      </c>
      <c r="V421" s="4">
        <v>7138</v>
      </c>
      <c r="W421" s="9">
        <v>595700</v>
      </c>
      <c r="X421" s="4"/>
      <c r="Y421" s="4"/>
      <c r="Z421" s="4"/>
      <c r="AA421" s="4"/>
      <c r="AB421" s="4"/>
      <c r="AC421" s="10">
        <v>0.02</v>
      </c>
      <c r="AD421" s="49">
        <f t="shared" si="80"/>
        <v>12240</v>
      </c>
      <c r="AE421" s="10">
        <v>0.18</v>
      </c>
      <c r="AF421" s="49">
        <f t="shared" si="81"/>
        <v>10372.881355932204</v>
      </c>
      <c r="AG421" s="4"/>
      <c r="AH421" s="4"/>
      <c r="AI421" s="8">
        <v>0.01</v>
      </c>
      <c r="AJ421" s="70">
        <f t="shared" si="82"/>
        <v>6120</v>
      </c>
      <c r="AK421" s="10">
        <v>0.05</v>
      </c>
      <c r="AL421" s="49">
        <f t="shared" si="83"/>
        <v>306</v>
      </c>
      <c r="AM421" s="49"/>
      <c r="AN421" s="49"/>
      <c r="AO421" s="49">
        <f t="shared" si="84"/>
        <v>5814</v>
      </c>
      <c r="AP421" s="49"/>
      <c r="AQ421" s="49">
        <f t="shared" si="85"/>
        <v>5814</v>
      </c>
      <c r="AR421" s="80">
        <f t="shared" si="79"/>
        <v>4252.8813559322043</v>
      </c>
      <c r="AS421" s="4"/>
      <c r="AT421" s="4"/>
      <c r="AU421" s="4"/>
      <c r="AV421" s="4"/>
    </row>
    <row r="422" spans="1:48" hidden="1">
      <c r="A422" s="12">
        <v>420</v>
      </c>
      <c r="B422" s="5">
        <v>44896</v>
      </c>
      <c r="C422" s="6">
        <v>44926</v>
      </c>
      <c r="D422" s="4" t="s">
        <v>527</v>
      </c>
      <c r="E422" s="4" t="s">
        <v>528</v>
      </c>
      <c r="F422" s="4" t="s">
        <v>731</v>
      </c>
      <c r="G422" s="4" t="s">
        <v>512</v>
      </c>
      <c r="H422" s="4" t="s">
        <v>492</v>
      </c>
      <c r="I422" s="4" t="s">
        <v>566</v>
      </c>
      <c r="J422" s="4" t="s">
        <v>57</v>
      </c>
      <c r="K422" s="4" t="s">
        <v>567</v>
      </c>
      <c r="L422" s="30" t="s">
        <v>49</v>
      </c>
      <c r="M422" s="7">
        <v>569000</v>
      </c>
      <c r="N422" s="4">
        <v>12034</v>
      </c>
      <c r="O422" s="4">
        <v>60</v>
      </c>
      <c r="P422" s="8">
        <v>9.8000000000000004E-2</v>
      </c>
      <c r="Q422" s="4">
        <v>4029</v>
      </c>
      <c r="R422" s="4">
        <v>2550</v>
      </c>
      <c r="S422" s="4">
        <v>0</v>
      </c>
      <c r="T422" s="4">
        <v>1475</v>
      </c>
      <c r="U422" s="4">
        <v>118</v>
      </c>
      <c r="V422" s="4">
        <v>5976</v>
      </c>
      <c r="W422" s="9">
        <v>554852</v>
      </c>
      <c r="X422" s="4"/>
      <c r="Y422" s="4"/>
      <c r="Z422" s="4"/>
      <c r="AA422" s="4"/>
      <c r="AB422" s="4"/>
      <c r="AC422" s="8">
        <v>1.4999999999999999E-2</v>
      </c>
      <c r="AD422" s="49">
        <f t="shared" si="80"/>
        <v>8535</v>
      </c>
      <c r="AE422" s="10">
        <v>0.18</v>
      </c>
      <c r="AF422" s="49">
        <f t="shared" si="81"/>
        <v>7233.0508474576272</v>
      </c>
      <c r="AG422" s="4"/>
      <c r="AH422" s="4"/>
      <c r="AI422" s="8">
        <v>5.0000000000000001E-3</v>
      </c>
      <c r="AJ422" s="70">
        <f t="shared" si="82"/>
        <v>2845</v>
      </c>
      <c r="AK422" s="10">
        <v>0.05</v>
      </c>
      <c r="AL422" s="49">
        <f t="shared" si="83"/>
        <v>142.25</v>
      </c>
      <c r="AM422" s="49"/>
      <c r="AN422" s="49"/>
      <c r="AO422" s="49">
        <f t="shared" si="84"/>
        <v>2702.75</v>
      </c>
      <c r="AP422" s="49"/>
      <c r="AQ422" s="49">
        <f t="shared" si="85"/>
        <v>2702.75</v>
      </c>
      <c r="AR422" s="80">
        <f t="shared" si="79"/>
        <v>4388.0508474576272</v>
      </c>
      <c r="AS422" s="4"/>
      <c r="AT422" s="4"/>
      <c r="AU422" s="4"/>
      <c r="AV422" s="4"/>
    </row>
    <row r="423" spans="1:48" hidden="1">
      <c r="A423" s="4">
        <v>421</v>
      </c>
      <c r="B423" s="5">
        <v>44896</v>
      </c>
      <c r="C423" s="6">
        <v>44926</v>
      </c>
      <c r="D423" s="4" t="s">
        <v>527</v>
      </c>
      <c r="E423" s="4" t="s">
        <v>528</v>
      </c>
      <c r="F423" s="4" t="s">
        <v>732</v>
      </c>
      <c r="G423" s="4" t="s">
        <v>512</v>
      </c>
      <c r="H423" s="4" t="s">
        <v>492</v>
      </c>
      <c r="I423" s="4" t="s">
        <v>566</v>
      </c>
      <c r="J423" s="4" t="s">
        <v>57</v>
      </c>
      <c r="K423" s="4" t="s">
        <v>567</v>
      </c>
      <c r="L423" s="30" t="s">
        <v>49</v>
      </c>
      <c r="M423" s="7">
        <v>700000</v>
      </c>
      <c r="N423" s="4">
        <v>14701</v>
      </c>
      <c r="O423" s="4">
        <v>60</v>
      </c>
      <c r="P423" s="8">
        <v>9.5000000000000001E-2</v>
      </c>
      <c r="Q423" s="4">
        <v>4557</v>
      </c>
      <c r="R423" s="4">
        <v>2850</v>
      </c>
      <c r="S423" s="4">
        <v>0</v>
      </c>
      <c r="T423" s="4">
        <v>1475</v>
      </c>
      <c r="U423" s="4">
        <v>118</v>
      </c>
      <c r="V423" s="4">
        <v>0</v>
      </c>
      <c r="W423" s="9">
        <v>691000</v>
      </c>
      <c r="X423" s="4"/>
      <c r="Y423" s="4"/>
      <c r="Z423" s="4"/>
      <c r="AA423" s="4"/>
      <c r="AB423" s="4"/>
      <c r="AC423" s="8">
        <v>1.4999999999999999E-2</v>
      </c>
      <c r="AD423" s="49">
        <f t="shared" si="80"/>
        <v>10500</v>
      </c>
      <c r="AE423" s="10">
        <v>0.18</v>
      </c>
      <c r="AF423" s="49">
        <f t="shared" si="81"/>
        <v>8898.3050847457635</v>
      </c>
      <c r="AG423" s="4"/>
      <c r="AH423" s="4"/>
      <c r="AI423" s="8">
        <v>5.0000000000000001E-3</v>
      </c>
      <c r="AJ423" s="70">
        <f t="shared" si="82"/>
        <v>3500</v>
      </c>
      <c r="AK423" s="10">
        <v>0.05</v>
      </c>
      <c r="AL423" s="49">
        <f t="shared" si="83"/>
        <v>175</v>
      </c>
      <c r="AM423" s="49"/>
      <c r="AN423" s="49"/>
      <c r="AO423" s="49">
        <f t="shared" si="84"/>
        <v>3325</v>
      </c>
      <c r="AP423" s="49"/>
      <c r="AQ423" s="49">
        <f t="shared" si="85"/>
        <v>3325</v>
      </c>
      <c r="AR423" s="80">
        <f t="shared" si="79"/>
        <v>5398.3050847457635</v>
      </c>
      <c r="AS423" s="4"/>
      <c r="AT423" s="4"/>
      <c r="AU423" s="4"/>
      <c r="AV423" s="4"/>
    </row>
    <row r="424" spans="1:48" hidden="1">
      <c r="A424" s="4">
        <v>422</v>
      </c>
      <c r="B424" s="5">
        <v>44896</v>
      </c>
      <c r="C424" s="6">
        <v>44926</v>
      </c>
      <c r="D424" s="4" t="s">
        <v>527</v>
      </c>
      <c r="E424" s="4" t="s">
        <v>528</v>
      </c>
      <c r="F424" s="4" t="s">
        <v>733</v>
      </c>
      <c r="G424" s="4" t="s">
        <v>512</v>
      </c>
      <c r="H424" s="4" t="s">
        <v>492</v>
      </c>
      <c r="I424" s="4" t="s">
        <v>566</v>
      </c>
      <c r="J424" s="4" t="s">
        <v>125</v>
      </c>
      <c r="K424" s="4" t="s">
        <v>58</v>
      </c>
      <c r="L424" s="30" t="s">
        <v>49</v>
      </c>
      <c r="M424" s="7">
        <v>1607998</v>
      </c>
      <c r="N424" s="4">
        <v>37415</v>
      </c>
      <c r="O424" s="4">
        <v>60</v>
      </c>
      <c r="P424" s="8">
        <v>0.14000000000000001</v>
      </c>
      <c r="Q424" s="4">
        <v>5900</v>
      </c>
      <c r="R424" s="4">
        <v>5133</v>
      </c>
      <c r="S424" s="4">
        <v>590</v>
      </c>
      <c r="T424" s="4">
        <v>590</v>
      </c>
      <c r="U424" s="4">
        <v>0</v>
      </c>
      <c r="V424" s="4">
        <v>7998</v>
      </c>
      <c r="W424" s="9">
        <v>1587020</v>
      </c>
      <c r="X424" s="4"/>
      <c r="Y424" s="4"/>
      <c r="Z424" s="4"/>
      <c r="AA424" s="4"/>
      <c r="AB424" s="4"/>
      <c r="AC424" s="8">
        <v>4.2500000000000003E-2</v>
      </c>
      <c r="AD424" s="49">
        <f t="shared" si="80"/>
        <v>68339.915000000008</v>
      </c>
      <c r="AE424" s="10">
        <v>0.09</v>
      </c>
      <c r="AF424" s="49">
        <f t="shared" si="81"/>
        <v>62697.169724770647</v>
      </c>
      <c r="AG424" s="4"/>
      <c r="AH424" s="4"/>
      <c r="AI424" s="8">
        <v>3.5000000000000003E-2</v>
      </c>
      <c r="AJ424" s="49">
        <f>W424*AI424</f>
        <v>55545.700000000004</v>
      </c>
      <c r="AK424" s="10">
        <v>0.05</v>
      </c>
      <c r="AL424" s="49">
        <f t="shared" si="83"/>
        <v>2777.2850000000003</v>
      </c>
      <c r="AM424" s="49"/>
      <c r="AN424" s="49"/>
      <c r="AO424" s="49">
        <f t="shared" si="84"/>
        <v>52768.415000000001</v>
      </c>
      <c r="AP424" s="49"/>
      <c r="AQ424" s="49">
        <f t="shared" si="85"/>
        <v>52768.415000000001</v>
      </c>
      <c r="AR424" s="80">
        <f t="shared" si="79"/>
        <v>7151.4697247706426</v>
      </c>
      <c r="AS424" s="4"/>
      <c r="AT424" s="4"/>
      <c r="AU424" s="4"/>
      <c r="AV424" s="4"/>
    </row>
    <row r="425" spans="1:48" hidden="1">
      <c r="A425" s="12">
        <v>423</v>
      </c>
      <c r="B425" s="5">
        <v>44896</v>
      </c>
      <c r="C425" s="6">
        <v>44926</v>
      </c>
      <c r="D425" s="4" t="s">
        <v>507</v>
      </c>
      <c r="E425" s="4" t="s">
        <v>508</v>
      </c>
      <c r="F425" s="4" t="s">
        <v>734</v>
      </c>
      <c r="G425" s="4" t="s">
        <v>512</v>
      </c>
      <c r="H425" s="4" t="s">
        <v>492</v>
      </c>
      <c r="I425" s="4" t="s">
        <v>518</v>
      </c>
      <c r="J425" s="4" t="s">
        <v>57</v>
      </c>
      <c r="K425" s="4" t="s">
        <v>517</v>
      </c>
      <c r="L425" s="30" t="s">
        <v>49</v>
      </c>
      <c r="M425" s="7">
        <v>700000</v>
      </c>
      <c r="N425" s="4">
        <v>17775</v>
      </c>
      <c r="O425" s="4">
        <v>60</v>
      </c>
      <c r="P425" s="8">
        <v>0.18</v>
      </c>
      <c r="Q425" s="4">
        <v>10325</v>
      </c>
      <c r="R425" s="4">
        <v>2850</v>
      </c>
      <c r="S425" s="4">
        <v>0</v>
      </c>
      <c r="T425" s="4">
        <v>1475</v>
      </c>
      <c r="U425" s="4">
        <v>118</v>
      </c>
      <c r="V425" s="4">
        <v>7253</v>
      </c>
      <c r="W425" s="9">
        <v>677979</v>
      </c>
      <c r="X425" s="4"/>
      <c r="Y425" s="4"/>
      <c r="Z425" s="4"/>
      <c r="AA425" s="4"/>
      <c r="AB425" s="4"/>
      <c r="AC425" s="8">
        <v>3.5000000000000003E-2</v>
      </c>
      <c r="AD425" s="49">
        <f t="shared" si="80"/>
        <v>24500.000000000004</v>
      </c>
      <c r="AE425" s="10">
        <v>0.18</v>
      </c>
      <c r="AF425" s="49">
        <f t="shared" si="81"/>
        <v>20762.711864406785</v>
      </c>
      <c r="AG425" s="4"/>
      <c r="AH425" s="4"/>
      <c r="AI425" s="8">
        <v>2.2499999999999999E-2</v>
      </c>
      <c r="AJ425" s="70">
        <f t="shared" si="82"/>
        <v>15750</v>
      </c>
      <c r="AK425" s="10">
        <v>0.05</v>
      </c>
      <c r="AL425" s="49">
        <f t="shared" si="83"/>
        <v>787.5</v>
      </c>
      <c r="AM425" s="49"/>
      <c r="AN425" s="49"/>
      <c r="AO425" s="49">
        <f t="shared" si="84"/>
        <v>14962.5</v>
      </c>
      <c r="AP425" s="49"/>
      <c r="AQ425" s="49">
        <f t="shared" si="85"/>
        <v>14962.5</v>
      </c>
      <c r="AR425" s="80">
        <f t="shared" si="79"/>
        <v>5012.711864406785</v>
      </c>
      <c r="AS425" s="4"/>
      <c r="AT425" s="4"/>
      <c r="AU425" s="4"/>
      <c r="AV425" s="4"/>
    </row>
    <row r="426" spans="1:48" hidden="1">
      <c r="A426" s="4">
        <v>424</v>
      </c>
      <c r="B426" s="5">
        <v>44896</v>
      </c>
      <c r="C426" s="6">
        <v>44926</v>
      </c>
      <c r="D426" s="4" t="s">
        <v>507</v>
      </c>
      <c r="E426" s="4" t="s">
        <v>508</v>
      </c>
      <c r="F426" s="4" t="s">
        <v>735</v>
      </c>
      <c r="G426" s="4" t="s">
        <v>512</v>
      </c>
      <c r="H426" s="4" t="s">
        <v>492</v>
      </c>
      <c r="I426" s="4" t="s">
        <v>518</v>
      </c>
      <c r="J426" s="4" t="s">
        <v>57</v>
      </c>
      <c r="K426" s="4" t="s">
        <v>673</v>
      </c>
      <c r="L426" s="30" t="s">
        <v>49</v>
      </c>
      <c r="M426" s="7">
        <v>200000</v>
      </c>
      <c r="N426" s="4">
        <v>7332</v>
      </c>
      <c r="O426" s="4">
        <v>36</v>
      </c>
      <c r="P426" s="8">
        <v>0.19009999999999999</v>
      </c>
      <c r="Q426" s="4">
        <v>2360</v>
      </c>
      <c r="R426" s="4">
        <v>1600</v>
      </c>
      <c r="S426" s="4">
        <v>708</v>
      </c>
      <c r="T426" s="4">
        <v>1475</v>
      </c>
      <c r="U426" s="4">
        <v>118</v>
      </c>
      <c r="V426" s="4">
        <v>1545</v>
      </c>
      <c r="W426" s="9">
        <v>192194</v>
      </c>
      <c r="X426" s="4"/>
      <c r="Y426" s="4"/>
      <c r="Z426" s="4"/>
      <c r="AA426" s="4"/>
      <c r="AB426" s="4"/>
      <c r="AC426" s="8">
        <v>4.2500000000000003E-2</v>
      </c>
      <c r="AD426" s="49">
        <f t="shared" si="80"/>
        <v>8500</v>
      </c>
      <c r="AE426" s="10">
        <v>0.18</v>
      </c>
      <c r="AF426" s="49">
        <f t="shared" si="81"/>
        <v>7203.3898305084749</v>
      </c>
      <c r="AG426" s="4"/>
      <c r="AH426" s="4"/>
      <c r="AI426" s="8">
        <v>2.5000000000000001E-2</v>
      </c>
      <c r="AJ426" s="70">
        <f t="shared" si="82"/>
        <v>5000</v>
      </c>
      <c r="AK426" s="10">
        <v>0.05</v>
      </c>
      <c r="AL426" s="49">
        <f t="shared" si="83"/>
        <v>250</v>
      </c>
      <c r="AM426" s="49"/>
      <c r="AN426" s="49"/>
      <c r="AO426" s="49">
        <f t="shared" si="84"/>
        <v>4750</v>
      </c>
      <c r="AP426" s="49"/>
      <c r="AQ426" s="49">
        <f t="shared" si="85"/>
        <v>4750</v>
      </c>
      <c r="AR426" s="80">
        <f t="shared" si="79"/>
        <v>2203.3898305084749</v>
      </c>
      <c r="AS426" s="4"/>
      <c r="AT426" s="4"/>
      <c r="AU426" s="4"/>
      <c r="AV426" s="4"/>
    </row>
    <row r="427" spans="1:48" hidden="1">
      <c r="A427" s="4">
        <v>425</v>
      </c>
      <c r="B427" s="5">
        <v>44896</v>
      </c>
      <c r="C427" s="6">
        <v>44926</v>
      </c>
      <c r="D427" s="4" t="s">
        <v>527</v>
      </c>
      <c r="E427" s="4" t="s">
        <v>528</v>
      </c>
      <c r="F427" s="4" t="s">
        <v>736</v>
      </c>
      <c r="G427" s="4" t="s">
        <v>512</v>
      </c>
      <c r="H427" s="4" t="s">
        <v>492</v>
      </c>
      <c r="I427" s="4" t="s">
        <v>566</v>
      </c>
      <c r="J427" s="4" t="s">
        <v>57</v>
      </c>
      <c r="K427" s="4" t="s">
        <v>567</v>
      </c>
      <c r="L427" s="30" t="s">
        <v>49</v>
      </c>
      <c r="M427" s="7">
        <v>620000</v>
      </c>
      <c r="N427" s="4">
        <v>10231</v>
      </c>
      <c r="O427" s="4">
        <v>84</v>
      </c>
      <c r="P427" s="8">
        <v>9.7500000000000003E-2</v>
      </c>
      <c r="Q427" s="4">
        <v>4024</v>
      </c>
      <c r="R427" s="4">
        <v>2650</v>
      </c>
      <c r="S427" s="4">
        <v>0</v>
      </c>
      <c r="T427" s="4">
        <v>1475</v>
      </c>
      <c r="U427" s="4">
        <v>118</v>
      </c>
      <c r="V427" s="4">
        <v>14894</v>
      </c>
      <c r="W427" s="9">
        <v>596839</v>
      </c>
      <c r="X427" s="4"/>
      <c r="Y427" s="4"/>
      <c r="Z427" s="4"/>
      <c r="AA427" s="4"/>
      <c r="AB427" s="4"/>
      <c r="AC427" s="8">
        <v>1.4999999999999999E-2</v>
      </c>
      <c r="AD427" s="49">
        <f t="shared" si="80"/>
        <v>9300</v>
      </c>
      <c r="AE427" s="10">
        <v>0.18</v>
      </c>
      <c r="AF427" s="49">
        <f t="shared" si="81"/>
        <v>7881.3559322033907</v>
      </c>
      <c r="AG427" s="4"/>
      <c r="AH427" s="4"/>
      <c r="AI427" s="8">
        <v>5.0000000000000001E-3</v>
      </c>
      <c r="AJ427" s="70">
        <f t="shared" si="82"/>
        <v>3100</v>
      </c>
      <c r="AK427" s="10">
        <v>0.05</v>
      </c>
      <c r="AL427" s="49">
        <f t="shared" si="83"/>
        <v>155</v>
      </c>
      <c r="AM427" s="49"/>
      <c r="AN427" s="49"/>
      <c r="AO427" s="49">
        <f t="shared" si="84"/>
        <v>2945</v>
      </c>
      <c r="AP427" s="49"/>
      <c r="AQ427" s="49">
        <f t="shared" si="85"/>
        <v>2945</v>
      </c>
      <c r="AR427" s="80">
        <f t="shared" si="79"/>
        <v>4781.3559322033907</v>
      </c>
      <c r="AS427" s="4"/>
      <c r="AT427" s="4"/>
      <c r="AU427" s="4"/>
      <c r="AV427" s="4"/>
    </row>
    <row r="428" spans="1:48" hidden="1">
      <c r="A428" s="12">
        <v>426</v>
      </c>
      <c r="B428" s="5">
        <v>44896</v>
      </c>
      <c r="C428" s="6">
        <v>44926</v>
      </c>
      <c r="D428" s="4" t="s">
        <v>737</v>
      </c>
      <c r="E428" s="4" t="s">
        <v>738</v>
      </c>
      <c r="F428" s="4" t="s">
        <v>739</v>
      </c>
      <c r="G428" s="4" t="s">
        <v>491</v>
      </c>
      <c r="H428" s="4" t="s">
        <v>492</v>
      </c>
      <c r="I428" s="4" t="s">
        <v>493</v>
      </c>
      <c r="J428" s="4" t="s">
        <v>57</v>
      </c>
      <c r="K428" s="4" t="s">
        <v>517</v>
      </c>
      <c r="L428" s="30" t="s">
        <v>49</v>
      </c>
      <c r="M428" s="7">
        <v>1200000</v>
      </c>
      <c r="N428" s="4">
        <v>37505</v>
      </c>
      <c r="O428" s="4">
        <v>42</v>
      </c>
      <c r="P428" s="8">
        <v>0.16009999999999999</v>
      </c>
      <c r="Q428" s="4">
        <v>11328</v>
      </c>
      <c r="R428" s="4">
        <v>4100</v>
      </c>
      <c r="S428" s="4">
        <v>0</v>
      </c>
      <c r="T428" s="4">
        <v>1475</v>
      </c>
      <c r="U428" s="4">
        <v>118</v>
      </c>
      <c r="V428" s="4">
        <v>6168</v>
      </c>
      <c r="W428" s="9">
        <v>206811</v>
      </c>
      <c r="X428" s="4"/>
      <c r="Y428" s="4"/>
      <c r="Z428" s="4"/>
      <c r="AA428" s="4"/>
      <c r="AB428" s="4"/>
      <c r="AC428" s="8">
        <v>3.5000000000000003E-2</v>
      </c>
      <c r="AD428" s="49">
        <f t="shared" si="80"/>
        <v>42000.000000000007</v>
      </c>
      <c r="AE428" s="10">
        <v>0.18</v>
      </c>
      <c r="AF428" s="49">
        <f t="shared" si="81"/>
        <v>35593.220338983061</v>
      </c>
      <c r="AG428" s="4"/>
      <c r="AH428" s="4"/>
      <c r="AI428" s="8">
        <v>0.02</v>
      </c>
      <c r="AJ428" s="70">
        <f t="shared" si="82"/>
        <v>24000</v>
      </c>
      <c r="AK428" s="10">
        <v>0.05</v>
      </c>
      <c r="AL428" s="49">
        <f t="shared" si="83"/>
        <v>1200</v>
      </c>
      <c r="AM428" s="49"/>
      <c r="AN428" s="49"/>
      <c r="AO428" s="49">
        <f t="shared" si="84"/>
        <v>22800</v>
      </c>
      <c r="AP428" s="49"/>
      <c r="AQ428" s="49">
        <f t="shared" si="85"/>
        <v>22800</v>
      </c>
      <c r="AR428" s="80">
        <f t="shared" si="79"/>
        <v>11593.220338983061</v>
      </c>
      <c r="AS428" s="4"/>
      <c r="AT428" s="4"/>
      <c r="AU428" s="4"/>
      <c r="AV428" s="4"/>
    </row>
    <row r="429" spans="1:48" hidden="1">
      <c r="A429" s="4">
        <v>427</v>
      </c>
      <c r="B429" s="5">
        <v>44896</v>
      </c>
      <c r="C429" s="6">
        <v>44926</v>
      </c>
      <c r="D429" s="4" t="s">
        <v>737</v>
      </c>
      <c r="E429" s="4" t="s">
        <v>738</v>
      </c>
      <c r="F429" s="4" t="s">
        <v>740</v>
      </c>
      <c r="G429" s="4" t="s">
        <v>491</v>
      </c>
      <c r="H429" s="4" t="s">
        <v>492</v>
      </c>
      <c r="I429" s="4" t="s">
        <v>493</v>
      </c>
      <c r="J429" s="4" t="s">
        <v>57</v>
      </c>
      <c r="K429" s="4" t="s">
        <v>673</v>
      </c>
      <c r="L429" s="30" t="s">
        <v>49</v>
      </c>
      <c r="M429" s="7">
        <v>340000</v>
      </c>
      <c r="N429" s="4">
        <v>10866</v>
      </c>
      <c r="O429" s="4">
        <v>42</v>
      </c>
      <c r="P429" s="8">
        <v>0.17399999999999999</v>
      </c>
      <c r="Q429" s="4">
        <v>3210</v>
      </c>
      <c r="R429" s="4">
        <v>1950</v>
      </c>
      <c r="S429" s="4">
        <v>708</v>
      </c>
      <c r="T429" s="4">
        <v>1475</v>
      </c>
      <c r="U429" s="4">
        <v>118</v>
      </c>
      <c r="V429" s="4">
        <v>5289</v>
      </c>
      <c r="W429" s="9">
        <v>327250</v>
      </c>
      <c r="X429" s="4"/>
      <c r="Y429" s="4"/>
      <c r="Z429" s="4"/>
      <c r="AA429" s="4"/>
      <c r="AB429" s="4"/>
      <c r="AC429" s="8">
        <v>4.2500000000000003E-2</v>
      </c>
      <c r="AD429" s="49">
        <f t="shared" si="80"/>
        <v>14450.000000000002</v>
      </c>
      <c r="AE429" s="10">
        <v>0.18</v>
      </c>
      <c r="AF429" s="49">
        <f t="shared" si="81"/>
        <v>12245.762711864409</v>
      </c>
      <c r="AG429" s="4"/>
      <c r="AH429" s="4"/>
      <c r="AI429" s="8">
        <v>0.02</v>
      </c>
      <c r="AJ429" s="70">
        <f t="shared" si="82"/>
        <v>6800</v>
      </c>
      <c r="AK429" s="10">
        <v>0.05</v>
      </c>
      <c r="AL429" s="49">
        <f t="shared" si="83"/>
        <v>340</v>
      </c>
      <c r="AM429" s="49"/>
      <c r="AN429" s="49"/>
      <c r="AO429" s="49">
        <f t="shared" si="84"/>
        <v>6460</v>
      </c>
      <c r="AP429" s="49"/>
      <c r="AQ429" s="49">
        <f t="shared" si="85"/>
        <v>6460</v>
      </c>
      <c r="AR429" s="80">
        <f t="shared" si="79"/>
        <v>5445.7627118644086</v>
      </c>
      <c r="AS429" s="4"/>
      <c r="AT429" s="4"/>
      <c r="AU429" s="4"/>
      <c r="AV429" s="4"/>
    </row>
    <row r="430" spans="1:48" hidden="1">
      <c r="A430" s="4">
        <v>428</v>
      </c>
      <c r="B430" s="5">
        <v>44896</v>
      </c>
      <c r="C430" s="6">
        <v>44926</v>
      </c>
      <c r="D430" s="4" t="s">
        <v>631</v>
      </c>
      <c r="E430" s="4" t="s">
        <v>632</v>
      </c>
      <c r="F430" s="4" t="s">
        <v>741</v>
      </c>
      <c r="G430" s="4" t="s">
        <v>512</v>
      </c>
      <c r="H430" s="4" t="s">
        <v>492</v>
      </c>
      <c r="I430" s="4" t="s">
        <v>566</v>
      </c>
      <c r="J430" s="4" t="s">
        <v>57</v>
      </c>
      <c r="K430" s="4" t="s">
        <v>517</v>
      </c>
      <c r="L430" s="30" t="s">
        <v>49</v>
      </c>
      <c r="M430" s="7">
        <v>500000</v>
      </c>
      <c r="N430" s="4">
        <v>15880</v>
      </c>
      <c r="O430" s="4">
        <v>42</v>
      </c>
      <c r="P430" s="8">
        <v>0.1701</v>
      </c>
      <c r="Q430" s="4">
        <v>8850</v>
      </c>
      <c r="R430" s="4">
        <v>2350</v>
      </c>
      <c r="S430" s="4">
        <v>708</v>
      </c>
      <c r="T430" s="4">
        <v>1475</v>
      </c>
      <c r="U430" s="4">
        <v>118</v>
      </c>
      <c r="V430" s="4">
        <v>3940</v>
      </c>
      <c r="W430" s="9">
        <v>482559</v>
      </c>
      <c r="X430" s="4"/>
      <c r="Y430" s="4"/>
      <c r="Z430" s="4"/>
      <c r="AA430" s="4"/>
      <c r="AB430" s="4"/>
      <c r="AC430" s="8">
        <v>3.5000000000000003E-2</v>
      </c>
      <c r="AD430" s="49">
        <f t="shared" si="80"/>
        <v>17500</v>
      </c>
      <c r="AE430" s="10">
        <v>0.18</v>
      </c>
      <c r="AF430" s="49">
        <f t="shared" si="81"/>
        <v>14830.508474576272</v>
      </c>
      <c r="AG430" s="4"/>
      <c r="AH430" s="4"/>
      <c r="AI430" s="8">
        <v>0.02</v>
      </c>
      <c r="AJ430" s="70">
        <f t="shared" si="82"/>
        <v>10000</v>
      </c>
      <c r="AK430" s="10">
        <v>0.05</v>
      </c>
      <c r="AL430" s="49">
        <f t="shared" si="83"/>
        <v>500</v>
      </c>
      <c r="AM430" s="49"/>
      <c r="AN430" s="49"/>
      <c r="AO430" s="49">
        <f t="shared" si="84"/>
        <v>9500</v>
      </c>
      <c r="AP430" s="49"/>
      <c r="AQ430" s="49">
        <f t="shared" si="85"/>
        <v>9500</v>
      </c>
      <c r="AR430" s="80">
        <f t="shared" si="79"/>
        <v>4830.5084745762724</v>
      </c>
      <c r="AS430" s="4"/>
      <c r="AT430" s="4"/>
      <c r="AU430" s="4"/>
      <c r="AV430" s="4"/>
    </row>
    <row r="431" spans="1:48" hidden="1">
      <c r="A431" s="12">
        <v>429</v>
      </c>
      <c r="B431" s="5">
        <v>44896</v>
      </c>
      <c r="C431" s="6">
        <v>44926</v>
      </c>
      <c r="D431" s="4" t="s">
        <v>485</v>
      </c>
      <c r="E431" s="4" t="s">
        <v>486</v>
      </c>
      <c r="F431" s="4" t="s">
        <v>742</v>
      </c>
      <c r="G431" s="4" t="s">
        <v>491</v>
      </c>
      <c r="H431" s="4" t="s">
        <v>492</v>
      </c>
      <c r="I431" s="4" t="s">
        <v>493</v>
      </c>
      <c r="J431" s="4" t="s">
        <v>57</v>
      </c>
      <c r="K431" s="4" t="s">
        <v>673</v>
      </c>
      <c r="L431" s="30" t="s">
        <v>49</v>
      </c>
      <c r="M431" s="7">
        <v>400000</v>
      </c>
      <c r="N431" s="4">
        <v>14102</v>
      </c>
      <c r="O431" s="4">
        <v>36</v>
      </c>
      <c r="P431" s="8">
        <v>0.16020000000000001</v>
      </c>
      <c r="Q431" s="4"/>
      <c r="R431" s="4"/>
      <c r="S431" s="4"/>
      <c r="T431" s="4"/>
      <c r="U431" s="4"/>
      <c r="V431" s="4"/>
      <c r="W431" s="9"/>
      <c r="X431" s="4"/>
      <c r="Y431" s="4"/>
      <c r="Z431" s="4"/>
      <c r="AA431" s="4"/>
      <c r="AB431" s="4"/>
      <c r="AC431" s="8">
        <v>4.2500000000000003E-2</v>
      </c>
      <c r="AD431" s="49">
        <f t="shared" si="80"/>
        <v>17000</v>
      </c>
      <c r="AE431" s="10">
        <v>0.18</v>
      </c>
      <c r="AF431" s="49">
        <f t="shared" si="81"/>
        <v>14406.77966101695</v>
      </c>
      <c r="AG431" s="4"/>
      <c r="AH431" s="4"/>
      <c r="AI431" s="8">
        <v>0.02</v>
      </c>
      <c r="AJ431" s="70">
        <f t="shared" si="82"/>
        <v>8000</v>
      </c>
      <c r="AK431" s="10">
        <v>0.05</v>
      </c>
      <c r="AL431" s="49">
        <f t="shared" si="83"/>
        <v>400</v>
      </c>
      <c r="AM431" s="49"/>
      <c r="AN431" s="49"/>
      <c r="AO431" s="49">
        <f t="shared" si="84"/>
        <v>7600</v>
      </c>
      <c r="AP431" s="49"/>
      <c r="AQ431" s="49">
        <f t="shared" si="85"/>
        <v>7600</v>
      </c>
      <c r="AR431" s="80">
        <f t="shared" si="79"/>
        <v>6406.7796610169498</v>
      </c>
      <c r="AS431" s="4"/>
      <c r="AT431" s="4"/>
      <c r="AU431" s="4"/>
      <c r="AV431" s="4"/>
    </row>
    <row r="432" spans="1:48" hidden="1">
      <c r="A432" s="4">
        <v>430</v>
      </c>
      <c r="B432" s="5">
        <v>44896</v>
      </c>
      <c r="C432" s="6">
        <v>44926</v>
      </c>
      <c r="D432" s="4" t="s">
        <v>524</v>
      </c>
      <c r="E432" s="4" t="s">
        <v>525</v>
      </c>
      <c r="F432" s="4" t="s">
        <v>743</v>
      </c>
      <c r="G432" s="4" t="s">
        <v>512</v>
      </c>
      <c r="H432" s="4" t="s">
        <v>492</v>
      </c>
      <c r="I432" s="4" t="s">
        <v>514</v>
      </c>
      <c r="J432" s="4" t="s">
        <v>68</v>
      </c>
      <c r="K432" s="4" t="s">
        <v>76</v>
      </c>
      <c r="L432" s="30" t="s">
        <v>49</v>
      </c>
      <c r="M432" s="7">
        <v>901439</v>
      </c>
      <c r="N432" s="4">
        <v>26228</v>
      </c>
      <c r="O432" s="4">
        <v>46</v>
      </c>
      <c r="P432" s="8">
        <v>0.1575</v>
      </c>
      <c r="Q432" s="4">
        <v>5000</v>
      </c>
      <c r="R432" s="4">
        <v>6000</v>
      </c>
      <c r="S432" s="4">
        <v>885</v>
      </c>
      <c r="T432" s="4">
        <v>590</v>
      </c>
      <c r="U432" s="4">
        <v>0</v>
      </c>
      <c r="V432" s="4">
        <v>15439</v>
      </c>
      <c r="W432" s="9">
        <v>873925</v>
      </c>
      <c r="X432" s="4"/>
      <c r="Y432" s="4"/>
      <c r="Z432" s="4"/>
      <c r="AA432" s="4"/>
      <c r="AB432" s="4"/>
      <c r="AC432" s="8">
        <v>4.4999999999999998E-2</v>
      </c>
      <c r="AD432" s="49">
        <f t="shared" si="80"/>
        <v>40564.754999999997</v>
      </c>
      <c r="AE432" s="10">
        <v>0.09</v>
      </c>
      <c r="AF432" s="49">
        <f t="shared" si="81"/>
        <v>37215.371559633022</v>
      </c>
      <c r="AG432" s="4"/>
      <c r="AH432" s="4"/>
      <c r="AI432" s="8">
        <v>0.03</v>
      </c>
      <c r="AJ432" s="70">
        <f t="shared" si="82"/>
        <v>27043.17</v>
      </c>
      <c r="AK432" s="10">
        <v>0.05</v>
      </c>
      <c r="AL432" s="49">
        <f t="shared" si="83"/>
        <v>1352.1585</v>
      </c>
      <c r="AM432" s="49"/>
      <c r="AN432" s="49"/>
      <c r="AO432" s="49">
        <f t="shared" si="84"/>
        <v>25691.011499999997</v>
      </c>
      <c r="AP432" s="49"/>
      <c r="AQ432" s="49">
        <f t="shared" si="85"/>
        <v>25691.011499999997</v>
      </c>
      <c r="AR432" s="80">
        <f t="shared" si="79"/>
        <v>10172.201559633024</v>
      </c>
      <c r="AS432" s="4"/>
      <c r="AT432" s="4"/>
      <c r="AU432" s="4"/>
      <c r="AV432" s="4"/>
    </row>
    <row r="433" spans="1:48" hidden="1">
      <c r="A433" s="4">
        <v>431</v>
      </c>
      <c r="B433" s="5">
        <v>44896</v>
      </c>
      <c r="C433" s="6">
        <v>44926</v>
      </c>
      <c r="D433" s="4" t="s">
        <v>744</v>
      </c>
      <c r="E433" s="4" t="s">
        <v>745</v>
      </c>
      <c r="F433" s="4" t="s">
        <v>746</v>
      </c>
      <c r="G433" s="4" t="s">
        <v>512</v>
      </c>
      <c r="H433" s="4" t="s">
        <v>492</v>
      </c>
      <c r="I433" s="4" t="s">
        <v>514</v>
      </c>
      <c r="J433" s="4" t="s">
        <v>569</v>
      </c>
      <c r="K433" s="4" t="s">
        <v>48</v>
      </c>
      <c r="L433" s="30" t="s">
        <v>49</v>
      </c>
      <c r="M433" s="14">
        <v>1219558</v>
      </c>
      <c r="N433" s="4">
        <v>38932</v>
      </c>
      <c r="O433" s="4">
        <v>40</v>
      </c>
      <c r="P433" s="8">
        <v>0.15</v>
      </c>
      <c r="Q433" s="4">
        <v>9001</v>
      </c>
      <c r="R433" s="4">
        <v>1400</v>
      </c>
      <c r="S433" s="4">
        <v>0</v>
      </c>
      <c r="T433" s="4">
        <v>2360</v>
      </c>
      <c r="U433" s="4">
        <v>0</v>
      </c>
      <c r="V433" s="4"/>
      <c r="W433" s="9">
        <v>1186000</v>
      </c>
      <c r="X433" s="4"/>
      <c r="Y433" s="4"/>
      <c r="Z433" s="4"/>
      <c r="AA433" s="4"/>
      <c r="AB433" s="4"/>
      <c r="AC433" s="10">
        <v>0.04</v>
      </c>
      <c r="AD433" s="49">
        <f t="shared" si="80"/>
        <v>48782.32</v>
      </c>
      <c r="AE433" s="10">
        <v>0.18</v>
      </c>
      <c r="AF433" s="49">
        <f t="shared" si="81"/>
        <v>41340.949152542373</v>
      </c>
      <c r="AG433" s="4"/>
      <c r="AH433" s="4"/>
      <c r="AI433" s="8">
        <v>0.03</v>
      </c>
      <c r="AJ433" s="70">
        <f t="shared" si="82"/>
        <v>36586.74</v>
      </c>
      <c r="AK433" s="10">
        <v>0.05</v>
      </c>
      <c r="AL433" s="49">
        <f t="shared" si="83"/>
        <v>1829.337</v>
      </c>
      <c r="AM433" s="49"/>
      <c r="AN433" s="49"/>
      <c r="AO433" s="49">
        <f t="shared" si="84"/>
        <v>34757.402999999998</v>
      </c>
      <c r="AP433" s="49"/>
      <c r="AQ433" s="49">
        <f t="shared" si="85"/>
        <v>34757.402999999998</v>
      </c>
      <c r="AR433" s="80">
        <f t="shared" si="79"/>
        <v>4754.2091525423748</v>
      </c>
      <c r="AS433" s="4"/>
      <c r="AT433" s="4"/>
      <c r="AU433" s="4"/>
      <c r="AV433" s="4"/>
    </row>
    <row r="434" spans="1:48" hidden="1">
      <c r="A434" s="12">
        <v>432</v>
      </c>
      <c r="B434" s="5">
        <v>44896</v>
      </c>
      <c r="C434" s="6">
        <v>44926</v>
      </c>
      <c r="D434" s="4" t="s">
        <v>521</v>
      </c>
      <c r="E434" s="4" t="s">
        <v>522</v>
      </c>
      <c r="F434" s="4" t="s">
        <v>747</v>
      </c>
      <c r="G434" s="4" t="s">
        <v>512</v>
      </c>
      <c r="H434" s="4" t="s">
        <v>492</v>
      </c>
      <c r="I434" s="4" t="s">
        <v>514</v>
      </c>
      <c r="J434" s="4" t="s">
        <v>57</v>
      </c>
      <c r="K434" s="4" t="s">
        <v>517</v>
      </c>
      <c r="L434" s="30" t="s">
        <v>49</v>
      </c>
      <c r="M434" s="7">
        <v>450000</v>
      </c>
      <c r="N434" s="4">
        <v>16269</v>
      </c>
      <c r="O434" s="4">
        <v>36</v>
      </c>
      <c r="P434" s="8">
        <v>0.18</v>
      </c>
      <c r="Q434" s="4">
        <v>6637</v>
      </c>
      <c r="R434" s="4">
        <v>2250</v>
      </c>
      <c r="S434" s="4">
        <v>708</v>
      </c>
      <c r="T434" s="4">
        <v>1475</v>
      </c>
      <c r="U434" s="4">
        <v>118</v>
      </c>
      <c r="V434" s="4">
        <v>2879</v>
      </c>
      <c r="W434" s="9">
        <v>435932</v>
      </c>
      <c r="X434" s="4"/>
      <c r="Y434" s="4"/>
      <c r="Z434" s="4"/>
      <c r="AA434" s="4"/>
      <c r="AB434" s="4"/>
      <c r="AC434" s="8">
        <v>3.5000000000000003E-2</v>
      </c>
      <c r="AD434" s="49">
        <f t="shared" si="80"/>
        <v>15750.000000000002</v>
      </c>
      <c r="AE434" s="10">
        <v>0.18</v>
      </c>
      <c r="AF434" s="49">
        <f t="shared" si="81"/>
        <v>13347.457627118647</v>
      </c>
      <c r="AG434" s="4"/>
      <c r="AH434" s="4"/>
      <c r="AI434" s="8">
        <v>0.02</v>
      </c>
      <c r="AJ434" s="70">
        <f t="shared" si="82"/>
        <v>9000</v>
      </c>
      <c r="AK434" s="10">
        <v>0.05</v>
      </c>
      <c r="AL434" s="49">
        <f t="shared" si="83"/>
        <v>450</v>
      </c>
      <c r="AM434" s="49"/>
      <c r="AN434" s="49"/>
      <c r="AO434" s="49">
        <f t="shared" si="84"/>
        <v>8550</v>
      </c>
      <c r="AP434" s="49"/>
      <c r="AQ434" s="49">
        <f t="shared" si="85"/>
        <v>8550</v>
      </c>
      <c r="AR434" s="80">
        <f t="shared" si="79"/>
        <v>4347.457627118647</v>
      </c>
      <c r="AS434" s="4"/>
      <c r="AT434" s="4"/>
      <c r="AU434" s="4"/>
      <c r="AV434" s="4"/>
    </row>
    <row r="435" spans="1:48" hidden="1">
      <c r="A435" s="4">
        <v>433</v>
      </c>
      <c r="B435" s="5">
        <v>44896</v>
      </c>
      <c r="C435" s="6">
        <v>44926</v>
      </c>
      <c r="D435" s="4" t="s">
        <v>521</v>
      </c>
      <c r="E435" s="4" t="s">
        <v>522</v>
      </c>
      <c r="F435" s="4" t="s">
        <v>748</v>
      </c>
      <c r="G435" s="4" t="s">
        <v>512</v>
      </c>
      <c r="H435" s="4" t="s">
        <v>492</v>
      </c>
      <c r="I435" s="4" t="s">
        <v>514</v>
      </c>
      <c r="J435" s="4" t="s">
        <v>57</v>
      </c>
      <c r="K435" s="4" t="s">
        <v>517</v>
      </c>
      <c r="L435" s="30" t="s">
        <v>49</v>
      </c>
      <c r="M435" s="7">
        <v>280000</v>
      </c>
      <c r="N435" s="4">
        <v>14114</v>
      </c>
      <c r="O435" s="4">
        <v>24</v>
      </c>
      <c r="P435" s="8">
        <v>0.19</v>
      </c>
      <c r="Q435" s="4">
        <v>4962</v>
      </c>
      <c r="R435" s="4">
        <v>1800</v>
      </c>
      <c r="S435" s="4">
        <v>708</v>
      </c>
      <c r="T435" s="4">
        <v>1475</v>
      </c>
      <c r="U435" s="4">
        <v>118</v>
      </c>
      <c r="V435" s="4">
        <v>1677</v>
      </c>
      <c r="W435" s="9">
        <v>269260</v>
      </c>
      <c r="X435" s="4"/>
      <c r="Y435" s="4"/>
      <c r="Z435" s="4"/>
      <c r="AA435" s="4"/>
      <c r="AB435" s="4"/>
      <c r="AC435" s="8">
        <v>3.5000000000000003E-2</v>
      </c>
      <c r="AD435" s="49">
        <f t="shared" si="80"/>
        <v>9800.0000000000018</v>
      </c>
      <c r="AE435" s="10">
        <v>0.18</v>
      </c>
      <c r="AF435" s="49">
        <f t="shared" si="81"/>
        <v>8305.0847457627133</v>
      </c>
      <c r="AG435" s="4"/>
      <c r="AH435" s="4"/>
      <c r="AI435" s="8">
        <v>0.02</v>
      </c>
      <c r="AJ435" s="70">
        <f t="shared" si="82"/>
        <v>5600</v>
      </c>
      <c r="AK435" s="10">
        <v>0.05</v>
      </c>
      <c r="AL435" s="49">
        <f t="shared" si="83"/>
        <v>280</v>
      </c>
      <c r="AM435" s="49"/>
      <c r="AN435" s="49"/>
      <c r="AO435" s="49">
        <f t="shared" si="84"/>
        <v>5320</v>
      </c>
      <c r="AP435" s="49"/>
      <c r="AQ435" s="49">
        <f t="shared" si="85"/>
        <v>5320</v>
      </c>
      <c r="AR435" s="80">
        <f t="shared" si="79"/>
        <v>2705.0847457627133</v>
      </c>
      <c r="AS435" s="4"/>
      <c r="AT435" s="4"/>
      <c r="AU435" s="4"/>
      <c r="AV435" s="4"/>
    </row>
    <row r="436" spans="1:48" hidden="1">
      <c r="A436" s="4">
        <v>434</v>
      </c>
      <c r="B436" s="5">
        <v>44896</v>
      </c>
      <c r="C436" s="6">
        <v>44926</v>
      </c>
      <c r="D436" s="4" t="s">
        <v>538</v>
      </c>
      <c r="E436" s="4" t="s">
        <v>539</v>
      </c>
      <c r="F436" s="4" t="s">
        <v>749</v>
      </c>
      <c r="G436" s="4" t="s">
        <v>512</v>
      </c>
      <c r="H436" s="4" t="s">
        <v>492</v>
      </c>
      <c r="I436" s="4" t="s">
        <v>514</v>
      </c>
      <c r="J436" s="4" t="s">
        <v>57</v>
      </c>
      <c r="K436" s="4" t="s">
        <v>673</v>
      </c>
      <c r="L436" s="30" t="s">
        <v>49</v>
      </c>
      <c r="M436" s="7">
        <v>500000</v>
      </c>
      <c r="N436" s="4">
        <v>14430</v>
      </c>
      <c r="O436" s="4">
        <v>48</v>
      </c>
      <c r="P436" s="8">
        <v>0.1701</v>
      </c>
      <c r="Q436" s="4">
        <v>6438</v>
      </c>
      <c r="R436" s="4">
        <v>2350</v>
      </c>
      <c r="S436" s="4">
        <v>708</v>
      </c>
      <c r="T436" s="4">
        <v>1475</v>
      </c>
      <c r="U436" s="4">
        <v>118</v>
      </c>
      <c r="V436" s="4">
        <v>3911</v>
      </c>
      <c r="W436" s="9">
        <v>485000</v>
      </c>
      <c r="X436" s="4"/>
      <c r="Y436" s="4"/>
      <c r="Z436" s="4"/>
      <c r="AA436" s="4"/>
      <c r="AB436" s="4"/>
      <c r="AC436" s="8">
        <v>4.2500000000000003E-2</v>
      </c>
      <c r="AD436" s="49">
        <f t="shared" si="80"/>
        <v>21250</v>
      </c>
      <c r="AE436" s="10">
        <v>0.18</v>
      </c>
      <c r="AF436" s="49">
        <f t="shared" si="81"/>
        <v>18008.474576271186</v>
      </c>
      <c r="AG436" s="4"/>
      <c r="AH436" s="4"/>
      <c r="AI436" s="8">
        <v>0.02</v>
      </c>
      <c r="AJ436" s="70">
        <f t="shared" si="82"/>
        <v>10000</v>
      </c>
      <c r="AK436" s="10">
        <v>0.05</v>
      </c>
      <c r="AL436" s="49">
        <f t="shared" si="83"/>
        <v>500</v>
      </c>
      <c r="AM436" s="49"/>
      <c r="AN436" s="49"/>
      <c r="AO436" s="49">
        <f t="shared" si="84"/>
        <v>9500</v>
      </c>
      <c r="AP436" s="49"/>
      <c r="AQ436" s="49">
        <f t="shared" si="85"/>
        <v>9500</v>
      </c>
      <c r="AR436" s="80">
        <f t="shared" si="79"/>
        <v>8008.4745762711864</v>
      </c>
      <c r="AS436" s="4"/>
      <c r="AT436" s="4"/>
      <c r="AU436" s="4"/>
      <c r="AV436" s="4"/>
    </row>
    <row r="437" spans="1:48" hidden="1">
      <c r="A437" s="12">
        <v>435</v>
      </c>
      <c r="B437" s="5">
        <v>44896</v>
      </c>
      <c r="C437" s="6">
        <v>44926</v>
      </c>
      <c r="D437" s="4" t="s">
        <v>538</v>
      </c>
      <c r="E437" s="4" t="s">
        <v>539</v>
      </c>
      <c r="F437" s="4" t="s">
        <v>750</v>
      </c>
      <c r="G437" s="4" t="s">
        <v>512</v>
      </c>
      <c r="H437" s="4" t="s">
        <v>492</v>
      </c>
      <c r="I437" s="4" t="s">
        <v>514</v>
      </c>
      <c r="J437" s="4" t="s">
        <v>57</v>
      </c>
      <c r="K437" s="4" t="s">
        <v>673</v>
      </c>
      <c r="L437" s="30" t="s">
        <v>49</v>
      </c>
      <c r="M437" s="7">
        <v>180000</v>
      </c>
      <c r="N437" s="4">
        <v>7674</v>
      </c>
      <c r="O437" s="4">
        <v>30</v>
      </c>
      <c r="P437" s="8">
        <v>0.2001</v>
      </c>
      <c r="Q437" s="4">
        <v>4248</v>
      </c>
      <c r="R437" s="4">
        <v>1550</v>
      </c>
      <c r="S437" s="4">
        <v>708</v>
      </c>
      <c r="T437" s="4">
        <v>1475</v>
      </c>
      <c r="U437" s="4">
        <v>118</v>
      </c>
      <c r="V437" s="4">
        <v>1588</v>
      </c>
      <c r="W437" s="9">
        <v>170313</v>
      </c>
      <c r="X437" s="4"/>
      <c r="Y437" s="4"/>
      <c r="Z437" s="4"/>
      <c r="AA437" s="4"/>
      <c r="AB437" s="4"/>
      <c r="AC437" s="8">
        <v>4.2500000000000003E-2</v>
      </c>
      <c r="AD437" s="49">
        <f t="shared" si="80"/>
        <v>7650.0000000000009</v>
      </c>
      <c r="AE437" s="10">
        <v>0.18</v>
      </c>
      <c r="AF437" s="49">
        <f t="shared" si="81"/>
        <v>6483.0508474576282</v>
      </c>
      <c r="AG437" s="4"/>
      <c r="AH437" s="4"/>
      <c r="AI437" s="8">
        <v>0.02</v>
      </c>
      <c r="AJ437" s="70">
        <f t="shared" si="82"/>
        <v>3600</v>
      </c>
      <c r="AK437" s="10">
        <v>0.05</v>
      </c>
      <c r="AL437" s="49">
        <f t="shared" si="83"/>
        <v>180</v>
      </c>
      <c r="AM437" s="49"/>
      <c r="AN437" s="49"/>
      <c r="AO437" s="49">
        <f t="shared" si="84"/>
        <v>3420</v>
      </c>
      <c r="AP437" s="49"/>
      <c r="AQ437" s="49">
        <f t="shared" si="85"/>
        <v>3420</v>
      </c>
      <c r="AR437" s="80">
        <f t="shared" si="79"/>
        <v>2883.0508474576282</v>
      </c>
      <c r="AS437" s="4"/>
      <c r="AT437" s="4"/>
      <c r="AU437" s="4"/>
      <c r="AV437" s="4"/>
    </row>
    <row r="438" spans="1:48" hidden="1">
      <c r="A438" s="4">
        <v>436</v>
      </c>
      <c r="B438" s="5">
        <v>44896</v>
      </c>
      <c r="C438" s="6">
        <v>44926</v>
      </c>
      <c r="D438" s="4" t="s">
        <v>538</v>
      </c>
      <c r="E438" s="4" t="s">
        <v>539</v>
      </c>
      <c r="F438" s="4" t="s">
        <v>751</v>
      </c>
      <c r="G438" s="4" t="s">
        <v>512</v>
      </c>
      <c r="H438" s="4" t="s">
        <v>492</v>
      </c>
      <c r="I438" s="4" t="s">
        <v>514</v>
      </c>
      <c r="J438" s="4" t="s">
        <v>57</v>
      </c>
      <c r="K438" s="4" t="s">
        <v>754</v>
      </c>
      <c r="L438" s="30" t="s">
        <v>49</v>
      </c>
      <c r="M438" s="7">
        <v>300000</v>
      </c>
      <c r="N438" s="4">
        <v>10847</v>
      </c>
      <c r="O438" s="4">
        <v>36</v>
      </c>
      <c r="P438" s="8">
        <v>0.18010000000000001</v>
      </c>
      <c r="Q438" s="4">
        <v>3540</v>
      </c>
      <c r="R438" s="4">
        <v>1850</v>
      </c>
      <c r="S438" s="4">
        <v>708</v>
      </c>
      <c r="T438" s="4">
        <v>1475</v>
      </c>
      <c r="U438" s="4">
        <v>118</v>
      </c>
      <c r="V438" s="4">
        <v>2192</v>
      </c>
      <c r="W438" s="9">
        <v>290117</v>
      </c>
      <c r="X438" s="4"/>
      <c r="Y438" s="4"/>
      <c r="Z438" s="4"/>
      <c r="AA438" s="4"/>
      <c r="AB438" s="4"/>
      <c r="AC438" s="8">
        <v>3.5000000000000003E-2</v>
      </c>
      <c r="AD438" s="49">
        <f t="shared" si="80"/>
        <v>10500.000000000002</v>
      </c>
      <c r="AE438" s="10">
        <v>0.18</v>
      </c>
      <c r="AF438" s="49">
        <f t="shared" si="81"/>
        <v>8898.3050847457653</v>
      </c>
      <c r="AG438" s="4"/>
      <c r="AH438" s="4"/>
      <c r="AI438" s="8">
        <v>0.02</v>
      </c>
      <c r="AJ438" s="70">
        <f t="shared" si="82"/>
        <v>6000</v>
      </c>
      <c r="AK438" s="10">
        <v>0.05</v>
      </c>
      <c r="AL438" s="49">
        <f t="shared" si="83"/>
        <v>300</v>
      </c>
      <c r="AM438" s="49"/>
      <c r="AN438" s="49"/>
      <c r="AO438" s="49">
        <f t="shared" si="84"/>
        <v>5700</v>
      </c>
      <c r="AP438" s="49"/>
      <c r="AQ438" s="49">
        <f t="shared" si="85"/>
        <v>5700</v>
      </c>
      <c r="AR438" s="80">
        <f t="shared" si="79"/>
        <v>2898.3050847457653</v>
      </c>
      <c r="AS438" s="4"/>
      <c r="AT438" s="4"/>
      <c r="AU438" s="4"/>
      <c r="AV438" s="4"/>
    </row>
    <row r="439" spans="1:48" hidden="1">
      <c r="A439" s="4">
        <v>437</v>
      </c>
      <c r="B439" s="5">
        <v>44896</v>
      </c>
      <c r="C439" s="6">
        <v>44926</v>
      </c>
      <c r="D439" s="4" t="s">
        <v>538</v>
      </c>
      <c r="E439" s="4" t="s">
        <v>539</v>
      </c>
      <c r="F439" s="4" t="s">
        <v>752</v>
      </c>
      <c r="G439" s="4" t="s">
        <v>512</v>
      </c>
      <c r="H439" s="4" t="s">
        <v>492</v>
      </c>
      <c r="I439" s="4" t="s">
        <v>514</v>
      </c>
      <c r="J439" s="4" t="s">
        <v>125</v>
      </c>
      <c r="K439" s="4" t="s">
        <v>76</v>
      </c>
      <c r="L439" s="30" t="s">
        <v>49</v>
      </c>
      <c r="M439" s="7">
        <v>278354</v>
      </c>
      <c r="N439" s="4">
        <v>13430</v>
      </c>
      <c r="O439" s="4">
        <v>24</v>
      </c>
      <c r="P439" s="8">
        <v>0.14499999999999999</v>
      </c>
      <c r="Q439" s="4">
        <v>4130</v>
      </c>
      <c r="R439" s="4">
        <v>1808</v>
      </c>
      <c r="S439" s="4">
        <v>590</v>
      </c>
      <c r="T439" s="4">
        <v>767</v>
      </c>
      <c r="U439" s="4">
        <v>590</v>
      </c>
      <c r="V439" s="4">
        <v>7998</v>
      </c>
      <c r="W439" s="9">
        <v>267184</v>
      </c>
      <c r="X439" s="4"/>
      <c r="Y439" s="4"/>
      <c r="Z439" s="4"/>
      <c r="AA439" s="4"/>
      <c r="AB439" s="4"/>
      <c r="AC439" s="19">
        <v>3.7499999999999999E-2</v>
      </c>
      <c r="AD439" s="49">
        <f t="shared" si="80"/>
        <v>10438.275</v>
      </c>
      <c r="AE439" s="10">
        <v>0.09</v>
      </c>
      <c r="AF439" s="49">
        <f t="shared" si="81"/>
        <v>9576.399082568807</v>
      </c>
      <c r="AG439" s="4"/>
      <c r="AH439" s="4"/>
      <c r="AI439" s="8">
        <v>0.03</v>
      </c>
      <c r="AJ439" s="49">
        <f>W439*AI439</f>
        <v>8015.5199999999995</v>
      </c>
      <c r="AK439" s="10">
        <v>0.05</v>
      </c>
      <c r="AL439" s="49">
        <f t="shared" si="83"/>
        <v>400.77600000000001</v>
      </c>
      <c r="AM439" s="49"/>
      <c r="AN439" s="49"/>
      <c r="AO439" s="49">
        <f t="shared" si="84"/>
        <v>7614.7439999999997</v>
      </c>
      <c r="AP439" s="49"/>
      <c r="AQ439" s="49">
        <f t="shared" si="85"/>
        <v>7614.7439999999997</v>
      </c>
      <c r="AR439" s="80">
        <f t="shared" si="79"/>
        <v>1560.8790825688075</v>
      </c>
      <c r="AS439" s="4"/>
      <c r="AT439" s="4"/>
      <c r="AU439" s="4"/>
      <c r="AV439" s="4"/>
    </row>
    <row r="440" spans="1:48" hidden="1">
      <c r="A440" s="12">
        <v>438</v>
      </c>
      <c r="B440" s="5">
        <v>44896</v>
      </c>
      <c r="C440" s="6">
        <v>44926</v>
      </c>
      <c r="D440" s="4" t="s">
        <v>502</v>
      </c>
      <c r="E440" s="4" t="s">
        <v>503</v>
      </c>
      <c r="F440" s="4" t="s">
        <v>753</v>
      </c>
      <c r="G440" s="4" t="s">
        <v>515</v>
      </c>
      <c r="H440" s="4" t="s">
        <v>492</v>
      </c>
      <c r="I440" s="4" t="s">
        <v>516</v>
      </c>
      <c r="J440" s="4" t="s">
        <v>57</v>
      </c>
      <c r="K440" s="4" t="s">
        <v>107</v>
      </c>
      <c r="L440" s="30" t="s">
        <v>49</v>
      </c>
      <c r="M440" s="7">
        <v>450000</v>
      </c>
      <c r="N440" s="4">
        <v>15932</v>
      </c>
      <c r="O440" s="4">
        <v>36</v>
      </c>
      <c r="P440" s="8">
        <v>0.16500000000000001</v>
      </c>
      <c r="Q440" s="4">
        <v>6658</v>
      </c>
      <c r="R440" s="4">
        <v>2250</v>
      </c>
      <c r="S440" s="4">
        <v>0</v>
      </c>
      <c r="T440" s="4">
        <v>1475</v>
      </c>
      <c r="U440" s="4">
        <v>118</v>
      </c>
      <c r="V440" s="4">
        <v>0</v>
      </c>
      <c r="W440" s="9">
        <v>427600</v>
      </c>
      <c r="X440" s="4"/>
      <c r="Y440" s="4"/>
      <c r="Z440" s="4"/>
      <c r="AA440" s="4"/>
      <c r="AB440" s="4"/>
      <c r="AC440" s="8">
        <v>4.2500000000000003E-2</v>
      </c>
      <c r="AD440" s="49">
        <f t="shared" si="80"/>
        <v>19125</v>
      </c>
      <c r="AE440" s="10">
        <v>0.18</v>
      </c>
      <c r="AF440" s="49">
        <f t="shared" si="81"/>
        <v>16207.627118644068</v>
      </c>
      <c r="AG440" s="4"/>
      <c r="AH440" s="4"/>
      <c r="AI440" s="8">
        <v>2.5000000000000001E-2</v>
      </c>
      <c r="AJ440" s="70">
        <f t="shared" si="82"/>
        <v>11250</v>
      </c>
      <c r="AK440" s="10">
        <v>0.05</v>
      </c>
      <c r="AL440" s="49">
        <f t="shared" si="83"/>
        <v>562.5</v>
      </c>
      <c r="AM440" s="49"/>
      <c r="AN440" s="49"/>
      <c r="AO440" s="49">
        <f t="shared" si="84"/>
        <v>10687.5</v>
      </c>
      <c r="AP440" s="49"/>
      <c r="AQ440" s="49">
        <f t="shared" si="85"/>
        <v>10687.5</v>
      </c>
      <c r="AR440" s="80">
        <f t="shared" si="79"/>
        <v>4957.6271186440681</v>
      </c>
      <c r="AS440" s="4"/>
      <c r="AT440" s="4"/>
      <c r="AU440" s="4"/>
      <c r="AV440" s="4"/>
    </row>
    <row r="441" spans="1:48" hidden="1">
      <c r="A441" s="4">
        <v>439</v>
      </c>
      <c r="B441" s="5">
        <v>44896</v>
      </c>
      <c r="C441" s="6">
        <v>44926</v>
      </c>
      <c r="D441" s="4" t="s">
        <v>589</v>
      </c>
      <c r="E441" s="4" t="s">
        <v>544</v>
      </c>
      <c r="F441" s="4" t="s">
        <v>755</v>
      </c>
      <c r="G441" s="4" t="s">
        <v>512</v>
      </c>
      <c r="H441" s="4" t="s">
        <v>492</v>
      </c>
      <c r="I441" s="4" t="s">
        <v>518</v>
      </c>
      <c r="J441" s="4" t="s">
        <v>68</v>
      </c>
      <c r="K441" s="4" t="s">
        <v>48</v>
      </c>
      <c r="L441" s="30" t="s">
        <v>49</v>
      </c>
      <c r="M441" s="7">
        <v>1016565</v>
      </c>
      <c r="N441" s="4">
        <v>24721</v>
      </c>
      <c r="O441" s="4">
        <v>60</v>
      </c>
      <c r="P441" s="8">
        <v>0.16</v>
      </c>
      <c r="Q441" s="4">
        <v>7500</v>
      </c>
      <c r="R441" s="4">
        <v>6700</v>
      </c>
      <c r="S441" s="4">
        <v>885</v>
      </c>
      <c r="T441" s="4">
        <v>590</v>
      </c>
      <c r="U441" s="4">
        <v>0</v>
      </c>
      <c r="V441" s="4">
        <v>16567</v>
      </c>
      <c r="W441" s="9">
        <v>984325</v>
      </c>
      <c r="X441" s="4"/>
      <c r="Y441" s="4"/>
      <c r="Z441" s="4"/>
      <c r="AA441" s="4"/>
      <c r="AB441" s="4"/>
      <c r="AC441" s="8">
        <v>4.4999999999999998E-2</v>
      </c>
      <c r="AD441" s="49">
        <f t="shared" si="80"/>
        <v>45745.424999999996</v>
      </c>
      <c r="AE441" s="10">
        <v>0.09</v>
      </c>
      <c r="AF441" s="49">
        <f t="shared" si="81"/>
        <v>41968.279816513757</v>
      </c>
      <c r="AG441" s="4"/>
      <c r="AH441" s="4"/>
      <c r="AI441" s="8">
        <v>0.04</v>
      </c>
      <c r="AJ441" s="70">
        <f t="shared" si="82"/>
        <v>40662.6</v>
      </c>
      <c r="AK441" s="10">
        <v>0.05</v>
      </c>
      <c r="AL441" s="49">
        <f t="shared" si="83"/>
        <v>2033.13</v>
      </c>
      <c r="AM441" s="49"/>
      <c r="AN441" s="49"/>
      <c r="AO441" s="49">
        <f t="shared" si="84"/>
        <v>38629.47</v>
      </c>
      <c r="AP441" s="49"/>
      <c r="AQ441" s="49">
        <f t="shared" si="85"/>
        <v>38629.47</v>
      </c>
      <c r="AR441" s="80">
        <f t="shared" si="79"/>
        <v>1305.6798165137589</v>
      </c>
      <c r="AS441" s="4"/>
      <c r="AT441" s="4"/>
      <c r="AU441" s="4"/>
      <c r="AV441" s="4"/>
    </row>
    <row r="442" spans="1:48" hidden="1">
      <c r="A442" s="4">
        <v>440</v>
      </c>
      <c r="B442" s="5">
        <v>44896</v>
      </c>
      <c r="C442" s="6">
        <v>44926</v>
      </c>
      <c r="D442" s="4" t="s">
        <v>502</v>
      </c>
      <c r="E442" s="4" t="s">
        <v>503</v>
      </c>
      <c r="F442" s="4" t="s">
        <v>756</v>
      </c>
      <c r="G442" s="4" t="s">
        <v>512</v>
      </c>
      <c r="H442" s="4" t="s">
        <v>492</v>
      </c>
      <c r="I442" s="4" t="s">
        <v>516</v>
      </c>
      <c r="J442" s="4" t="s">
        <v>57</v>
      </c>
      <c r="K442" s="4" t="s">
        <v>673</v>
      </c>
      <c r="L442" s="30" t="s">
        <v>49</v>
      </c>
      <c r="M442" s="7">
        <v>800000</v>
      </c>
      <c r="N442" s="4">
        <v>23500</v>
      </c>
      <c r="O442" s="4">
        <v>48</v>
      </c>
      <c r="P442" s="8">
        <v>0.18</v>
      </c>
      <c r="Q442" s="4">
        <v>9935</v>
      </c>
      <c r="R442" s="4">
        <v>3100</v>
      </c>
      <c r="S442" s="4">
        <v>0</v>
      </c>
      <c r="T442" s="4">
        <v>1475</v>
      </c>
      <c r="U442" s="4">
        <v>118</v>
      </c>
      <c r="V442" s="4">
        <v>45368</v>
      </c>
      <c r="W442" s="9">
        <v>740000</v>
      </c>
      <c r="X442" s="4"/>
      <c r="Y442" s="4"/>
      <c r="Z442" s="4"/>
      <c r="AA442" s="4"/>
      <c r="AB442" s="4"/>
      <c r="AC442" s="8">
        <v>4.2500000000000003E-2</v>
      </c>
      <c r="AD442" s="49">
        <f t="shared" si="80"/>
        <v>34000</v>
      </c>
      <c r="AE442" s="10">
        <v>0.18</v>
      </c>
      <c r="AF442" s="49">
        <f t="shared" si="81"/>
        <v>28813.5593220339</v>
      </c>
      <c r="AG442" s="4"/>
      <c r="AH442" s="4"/>
      <c r="AI442" s="8">
        <v>2.5000000000000001E-2</v>
      </c>
      <c r="AJ442" s="70">
        <f t="shared" si="82"/>
        <v>20000</v>
      </c>
      <c r="AK442" s="10">
        <v>0.05</v>
      </c>
      <c r="AL442" s="49">
        <f t="shared" si="83"/>
        <v>1000</v>
      </c>
      <c r="AM442" s="49"/>
      <c r="AN442" s="49"/>
      <c r="AO442" s="49">
        <f t="shared" si="84"/>
        <v>19000</v>
      </c>
      <c r="AP442" s="49"/>
      <c r="AQ442" s="49">
        <f t="shared" si="85"/>
        <v>19000</v>
      </c>
      <c r="AR442" s="80">
        <f t="shared" si="79"/>
        <v>8813.5593220338997</v>
      </c>
      <c r="AS442" s="4"/>
      <c r="AT442" s="4"/>
      <c r="AU442" s="4"/>
      <c r="AV442" s="4"/>
    </row>
    <row r="443" spans="1:48" hidden="1">
      <c r="A443" s="12">
        <v>441</v>
      </c>
      <c r="B443" s="5">
        <v>44896</v>
      </c>
      <c r="C443" s="6">
        <v>44926</v>
      </c>
      <c r="D443" s="4" t="s">
        <v>502</v>
      </c>
      <c r="E443" s="4" t="s">
        <v>503</v>
      </c>
      <c r="F443" s="4" t="s">
        <v>757</v>
      </c>
      <c r="G443" s="4" t="s">
        <v>512</v>
      </c>
      <c r="H443" s="4" t="s">
        <v>492</v>
      </c>
      <c r="I443" s="4" t="s">
        <v>516</v>
      </c>
      <c r="J443" s="4" t="s">
        <v>57</v>
      </c>
      <c r="K443" s="4" t="s">
        <v>673</v>
      </c>
      <c r="L443" s="30" t="s">
        <v>49</v>
      </c>
      <c r="M443" s="7">
        <v>325000</v>
      </c>
      <c r="N443" s="4">
        <v>11946</v>
      </c>
      <c r="O443" s="4">
        <v>36</v>
      </c>
      <c r="P443" s="8">
        <v>0.192</v>
      </c>
      <c r="Q443" s="4">
        <v>5797</v>
      </c>
      <c r="R443" s="4">
        <v>1950</v>
      </c>
      <c r="S443" s="4">
        <v>0</v>
      </c>
      <c r="T443" s="4">
        <v>1475</v>
      </c>
      <c r="U443" s="4">
        <v>115</v>
      </c>
      <c r="V443" s="4">
        <v>18462</v>
      </c>
      <c r="W443" s="9">
        <v>297198</v>
      </c>
      <c r="X443" s="4"/>
      <c r="Y443" s="4"/>
      <c r="Z443" s="4"/>
      <c r="AA443" s="4"/>
      <c r="AB443" s="4"/>
      <c r="AC443" s="8">
        <v>4.2500000000000003E-2</v>
      </c>
      <c r="AD443" s="49">
        <f t="shared" si="80"/>
        <v>13812.500000000002</v>
      </c>
      <c r="AE443" s="10">
        <v>0.18</v>
      </c>
      <c r="AF443" s="49">
        <f t="shared" si="81"/>
        <v>11705.508474576274</v>
      </c>
      <c r="AG443" s="4"/>
      <c r="AH443" s="4"/>
      <c r="AI443" s="8">
        <v>2.5000000000000001E-2</v>
      </c>
      <c r="AJ443" s="70">
        <f t="shared" si="82"/>
        <v>8125</v>
      </c>
      <c r="AK443" s="10">
        <v>0.05</v>
      </c>
      <c r="AL443" s="49">
        <f t="shared" si="83"/>
        <v>406.25</v>
      </c>
      <c r="AM443" s="49"/>
      <c r="AN443" s="49"/>
      <c r="AO443" s="49">
        <f t="shared" si="84"/>
        <v>7718.75</v>
      </c>
      <c r="AP443" s="49"/>
      <c r="AQ443" s="49">
        <f t="shared" si="85"/>
        <v>7718.75</v>
      </c>
      <c r="AR443" s="80">
        <f t="shared" si="79"/>
        <v>3580.5084745762742</v>
      </c>
      <c r="AS443" s="4"/>
      <c r="AT443" s="4"/>
      <c r="AU443" s="4"/>
      <c r="AV443" s="4"/>
    </row>
    <row r="444" spans="1:48" hidden="1">
      <c r="A444" s="4">
        <v>442</v>
      </c>
      <c r="B444" s="5">
        <v>44896</v>
      </c>
      <c r="C444" s="6">
        <v>44926</v>
      </c>
      <c r="D444" s="4" t="s">
        <v>589</v>
      </c>
      <c r="E444" s="4" t="s">
        <v>544</v>
      </c>
      <c r="F444" s="4" t="s">
        <v>719</v>
      </c>
      <c r="G444" s="4" t="s">
        <v>512</v>
      </c>
      <c r="H444" s="4" t="s">
        <v>492</v>
      </c>
      <c r="I444" s="4" t="s">
        <v>518</v>
      </c>
      <c r="J444" s="4" t="s">
        <v>68</v>
      </c>
      <c r="K444" s="4" t="s">
        <v>48</v>
      </c>
      <c r="L444" s="30" t="s">
        <v>49</v>
      </c>
      <c r="M444" s="7">
        <v>795510</v>
      </c>
      <c r="N444" s="4">
        <v>19345</v>
      </c>
      <c r="O444" s="4">
        <v>60</v>
      </c>
      <c r="P444" s="10">
        <v>0.16</v>
      </c>
      <c r="Q444" s="4"/>
      <c r="R444" s="4"/>
      <c r="S444" s="4"/>
      <c r="T444" s="4"/>
      <c r="U444" s="4"/>
      <c r="V444" s="4"/>
      <c r="W444" s="9"/>
      <c r="X444" s="4"/>
      <c r="Y444" s="4"/>
      <c r="Z444" s="4"/>
      <c r="AA444" s="4"/>
      <c r="AB444" s="4"/>
      <c r="AC444" s="8">
        <v>4.4999999999999998E-2</v>
      </c>
      <c r="AD444" s="49">
        <f t="shared" si="80"/>
        <v>35797.949999999997</v>
      </c>
      <c r="AE444" s="10">
        <v>0.09</v>
      </c>
      <c r="AF444" s="49">
        <f t="shared" si="81"/>
        <v>32842.15596330275</v>
      </c>
      <c r="AG444" s="4"/>
      <c r="AH444" s="4"/>
      <c r="AI444" s="8">
        <v>0.04</v>
      </c>
      <c r="AJ444" s="70">
        <f t="shared" si="82"/>
        <v>31820.400000000001</v>
      </c>
      <c r="AK444" s="10">
        <v>0.05</v>
      </c>
      <c r="AL444" s="49">
        <f t="shared" si="83"/>
        <v>1591.0200000000002</v>
      </c>
      <c r="AM444" s="49"/>
      <c r="AN444" s="49"/>
      <c r="AO444" s="49">
        <f t="shared" si="84"/>
        <v>30229.38</v>
      </c>
      <c r="AP444" s="49"/>
      <c r="AQ444" s="49">
        <f t="shared" si="85"/>
        <v>30229.38</v>
      </c>
      <c r="AR444" s="80">
        <f t="shared" si="79"/>
        <v>1021.7559633027486</v>
      </c>
      <c r="AS444" s="4"/>
      <c r="AT444" s="4"/>
      <c r="AU444" s="4"/>
      <c r="AV444" s="4"/>
    </row>
    <row r="445" spans="1:48" hidden="1">
      <c r="A445" s="4">
        <v>443</v>
      </c>
      <c r="B445" s="5">
        <v>44896</v>
      </c>
      <c r="C445" s="6">
        <v>44926</v>
      </c>
      <c r="D445" s="4" t="s">
        <v>546</v>
      </c>
      <c r="E445" s="4" t="s">
        <v>547</v>
      </c>
      <c r="F445" s="4" t="s">
        <v>758</v>
      </c>
      <c r="G445" s="4" t="s">
        <v>512</v>
      </c>
      <c r="H445" s="4" t="s">
        <v>492</v>
      </c>
      <c r="I445" s="4" t="s">
        <v>514</v>
      </c>
      <c r="J445" s="4" t="s">
        <v>57</v>
      </c>
      <c r="K445" s="4" t="s">
        <v>754</v>
      </c>
      <c r="L445" s="30" t="s">
        <v>49</v>
      </c>
      <c r="M445" s="7">
        <v>300000</v>
      </c>
      <c r="N445" s="4">
        <v>14979</v>
      </c>
      <c r="O445" s="4">
        <v>24</v>
      </c>
      <c r="P445" s="8">
        <v>0.18010000000000001</v>
      </c>
      <c r="Q445" s="4">
        <v>5310</v>
      </c>
      <c r="R445" s="4">
        <v>1850</v>
      </c>
      <c r="S445" s="4">
        <v>708</v>
      </c>
      <c r="T445" s="4">
        <v>1475</v>
      </c>
      <c r="U445" s="4">
        <v>118</v>
      </c>
      <c r="V445" s="4">
        <v>1632</v>
      </c>
      <c r="W445" s="9">
        <v>288701</v>
      </c>
      <c r="X445" s="4"/>
      <c r="Y445" s="4"/>
      <c r="Z445" s="4"/>
      <c r="AA445" s="4"/>
      <c r="AB445" s="4"/>
      <c r="AC445" s="8">
        <v>3.5000000000000003E-2</v>
      </c>
      <c r="AD445" s="49">
        <f t="shared" si="80"/>
        <v>10500.000000000002</v>
      </c>
      <c r="AE445" s="10">
        <v>0.18</v>
      </c>
      <c r="AF445" s="49">
        <f t="shared" si="81"/>
        <v>8898.3050847457653</v>
      </c>
      <c r="AG445" s="4"/>
      <c r="AH445" s="4"/>
      <c r="AI445" s="8">
        <v>0.02</v>
      </c>
      <c r="AJ445" s="70">
        <f t="shared" si="82"/>
        <v>6000</v>
      </c>
      <c r="AK445" s="10">
        <v>0.05</v>
      </c>
      <c r="AL445" s="49">
        <f t="shared" si="83"/>
        <v>300</v>
      </c>
      <c r="AM445" s="49"/>
      <c r="AN445" s="49"/>
      <c r="AO445" s="49">
        <f t="shared" si="84"/>
        <v>5700</v>
      </c>
      <c r="AP445" s="49"/>
      <c r="AQ445" s="49">
        <f t="shared" si="85"/>
        <v>5700</v>
      </c>
      <c r="AR445" s="80">
        <f t="shared" si="79"/>
        <v>2898.3050847457653</v>
      </c>
      <c r="AS445" s="4"/>
      <c r="AT445" s="4"/>
      <c r="AU445" s="4"/>
      <c r="AV445" s="4"/>
    </row>
    <row r="446" spans="1:48" hidden="1">
      <c r="A446" s="12">
        <v>444</v>
      </c>
      <c r="B446" s="5">
        <v>44896</v>
      </c>
      <c r="C446" s="6">
        <v>44926</v>
      </c>
      <c r="D446" s="4" t="s">
        <v>521</v>
      </c>
      <c r="E446" s="4" t="s">
        <v>522</v>
      </c>
      <c r="F446" s="27" t="s">
        <v>759</v>
      </c>
      <c r="G446" s="4" t="s">
        <v>512</v>
      </c>
      <c r="H446" s="4" t="s">
        <v>492</v>
      </c>
      <c r="I446" s="4" t="s">
        <v>514</v>
      </c>
      <c r="J446" s="4" t="s">
        <v>57</v>
      </c>
      <c r="K446" s="4" t="s">
        <v>673</v>
      </c>
      <c r="L446" s="30" t="s">
        <v>49</v>
      </c>
      <c r="M446" s="7">
        <v>500000</v>
      </c>
      <c r="N446" s="4">
        <v>17705</v>
      </c>
      <c r="O446" s="4">
        <v>36</v>
      </c>
      <c r="P446" s="8">
        <v>0.1651</v>
      </c>
      <c r="Q446" s="4"/>
      <c r="R446" s="4"/>
      <c r="S446" s="4"/>
      <c r="T446" s="4"/>
      <c r="U446" s="4"/>
      <c r="V446" s="4"/>
      <c r="W446" s="9"/>
      <c r="X446" s="4"/>
      <c r="Y446" s="4"/>
      <c r="Z446" s="4"/>
      <c r="AA446" s="4"/>
      <c r="AB446" s="4"/>
      <c r="AC446" s="8">
        <v>4.2500000000000003E-2</v>
      </c>
      <c r="AD446" s="49">
        <f t="shared" si="80"/>
        <v>21250</v>
      </c>
      <c r="AE446" s="10">
        <v>0.18</v>
      </c>
      <c r="AF446" s="49">
        <f t="shared" si="81"/>
        <v>18008.474576271186</v>
      </c>
      <c r="AG446" s="4"/>
      <c r="AH446" s="4"/>
      <c r="AI446" s="8">
        <v>0.02</v>
      </c>
      <c r="AJ446" s="70">
        <f t="shared" si="82"/>
        <v>10000</v>
      </c>
      <c r="AK446" s="10">
        <v>0.05</v>
      </c>
      <c r="AL446" s="49">
        <f t="shared" si="83"/>
        <v>500</v>
      </c>
      <c r="AM446" s="49"/>
      <c r="AN446" s="49"/>
      <c r="AO446" s="49">
        <f t="shared" si="84"/>
        <v>9500</v>
      </c>
      <c r="AP446" s="49"/>
      <c r="AQ446" s="49">
        <f t="shared" si="85"/>
        <v>9500</v>
      </c>
      <c r="AR446" s="80">
        <f t="shared" si="79"/>
        <v>8008.4745762711864</v>
      </c>
      <c r="AS446" s="4"/>
      <c r="AT446" s="4"/>
      <c r="AU446" s="4"/>
      <c r="AV446" s="4"/>
    </row>
    <row r="447" spans="1:48">
      <c r="AC447" s="62"/>
    </row>
    <row r="448" spans="1:48">
      <c r="R448" s="62"/>
      <c r="S448" s="62"/>
      <c r="AC448" s="62"/>
      <c r="AD448" s="62"/>
    </row>
    <row r="449" spans="16:31">
      <c r="P449" s="62"/>
      <c r="AC449" s="62"/>
      <c r="AD449" s="61"/>
      <c r="AE449" s="62"/>
    </row>
  </sheetData>
  <autoFilter ref="A2:AW446" xr:uid="{5D8E5E6B-717D-40DE-B4BA-C80AF3915FE6}">
    <filterColumn colId="4">
      <filters>
        <filter val="Bhavna Likha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Payout Data</vt:lpstr>
      <vt:lpstr>Working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2023-01-06T08:31:10Z</dcterms:created>
  <dcterms:modified xsi:type="dcterms:W3CDTF">2023-01-12T12:32:40Z</dcterms:modified>
</cp:coreProperties>
</file>