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finqyhr_finqy_onmicrosoft_com/Documents/"/>
    </mc:Choice>
  </mc:AlternateContent>
  <xr:revisionPtr revIDLastSave="0" documentId="8_{2D0437EA-5962-4FF6-9EBB-5530EA330129}" xr6:coauthVersionLast="47" xr6:coauthVersionMax="47" xr10:uidLastSave="{00000000-0000-0000-0000-000000000000}"/>
  <bookViews>
    <workbookView xWindow="-110" yWindow="-110" windowWidth="19420" windowHeight="10300" xr2:uid="{3489F66B-878F-4E64-B7C1-6ED1F6439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3" i="1" l="1"/>
  <c r="AJ33" i="1"/>
  <c r="AR10" i="1"/>
  <c r="AP10" i="1"/>
  <c r="AJ10" i="1"/>
  <c r="AD10" i="1"/>
  <c r="AC10" i="1"/>
  <c r="AB10" i="1"/>
  <c r="AA10" i="1"/>
  <c r="Z10" i="1"/>
  <c r="AT13" i="1"/>
  <c r="AS13" i="1"/>
  <c r="AY13" i="1" s="1"/>
  <c r="AP13" i="1"/>
  <c r="AH13" i="1"/>
  <c r="AG13" i="1"/>
  <c r="AF13" i="1"/>
  <c r="AE13" i="1"/>
  <c r="AC13" i="1"/>
  <c r="AB13" i="1"/>
  <c r="AA13" i="1"/>
  <c r="Q13" i="1"/>
  <c r="P13" i="1"/>
  <c r="Z13" i="1" s="1"/>
  <c r="AT2" i="1"/>
  <c r="AS2" i="1"/>
  <c r="AM2" i="1"/>
  <c r="AH2" i="1"/>
  <c r="AG2" i="1"/>
  <c r="AF2" i="1"/>
  <c r="AE2" i="1"/>
  <c r="AC2" i="1"/>
  <c r="AB2" i="1"/>
  <c r="P2" i="1"/>
  <c r="Q2" i="1" s="1"/>
  <c r="AA2" i="1" s="1"/>
  <c r="AZ33" i="1" l="1"/>
  <c r="BA33" i="1" s="1"/>
  <c r="AQ33" i="1"/>
  <c r="AU33" i="1"/>
  <c r="AY33" i="1" s="1"/>
  <c r="AQ10" i="1"/>
  <c r="AU10" i="1"/>
  <c r="AY10" i="1" s="1"/>
  <c r="AZ10" i="1" s="1"/>
  <c r="BA10" i="1" s="1"/>
  <c r="T13" i="1"/>
  <c r="AD13" i="1" s="1"/>
  <c r="AJ13" i="1" s="1"/>
  <c r="T2" i="1"/>
  <c r="AD2" i="1" s="1"/>
  <c r="Z2" i="1"/>
  <c r="AZ13" i="1" l="1"/>
  <c r="BA13" i="1" s="1"/>
  <c r="AQ13" i="1"/>
  <c r="AL2" i="1"/>
  <c r="AK2" i="1"/>
  <c r="AP2" i="1" s="1"/>
  <c r="AJ2" i="1"/>
  <c r="AR2" i="1"/>
  <c r="AY2" i="1" s="1"/>
  <c r="AZ2" i="1" l="1"/>
  <c r="BA2" i="1" s="1"/>
  <c r="AQ2" i="1"/>
</calcChain>
</file>

<file path=xl/sharedStrings.xml><?xml version="1.0" encoding="utf-8"?>
<sst xmlns="http://schemas.openxmlformats.org/spreadsheetml/2006/main" count="476" uniqueCount="161">
  <si>
    <t>Sr.No</t>
  </si>
  <si>
    <t>CAT</t>
  </si>
  <si>
    <t>Emp. Code</t>
  </si>
  <si>
    <t>Employee Name</t>
  </si>
  <si>
    <t>DOJ</t>
  </si>
  <si>
    <t>Location</t>
  </si>
  <si>
    <t>Department</t>
  </si>
  <si>
    <t>Designation</t>
  </si>
  <si>
    <t>Sub</t>
  </si>
  <si>
    <t>Sub Department</t>
  </si>
  <si>
    <t>Fixed Pay/ Variable Pay</t>
  </si>
  <si>
    <t>Status</t>
  </si>
  <si>
    <t>Working Day</t>
  </si>
  <si>
    <t>Total Days</t>
  </si>
  <si>
    <t>Basic</t>
  </si>
  <si>
    <t>HRA</t>
  </si>
  <si>
    <t>Telephone Allowance</t>
  </si>
  <si>
    <t xml:space="preserve">Medical Allowance </t>
  </si>
  <si>
    <t>CCA</t>
  </si>
  <si>
    <t>LTA</t>
  </si>
  <si>
    <t>Books &amp; Periodical Allowance</t>
  </si>
  <si>
    <t>Meal Allowance</t>
  </si>
  <si>
    <t>Maid Allowance</t>
  </si>
  <si>
    <t>Gross Salary</t>
  </si>
  <si>
    <t>Earned Basic</t>
  </si>
  <si>
    <t>Earned HRA</t>
  </si>
  <si>
    <t>Earned Telephone Allowance</t>
  </si>
  <si>
    <t xml:space="preserve">Earned Medical Allowance </t>
  </si>
  <si>
    <t>Earned CCA</t>
  </si>
  <si>
    <t>Earned LTA</t>
  </si>
  <si>
    <t>Earned Books &amp; Periodical Allowance</t>
  </si>
  <si>
    <t>Earned Meal Allowance</t>
  </si>
  <si>
    <t>Earned Maid Allowance</t>
  </si>
  <si>
    <t>Incentive</t>
  </si>
  <si>
    <t>Earned Gross Salary</t>
  </si>
  <si>
    <t>PF Employer (12%)</t>
  </si>
  <si>
    <t>PF Admin Charges (1%)</t>
  </si>
  <si>
    <t>ESIC Employer (3.25%)</t>
  </si>
  <si>
    <t>Employer Insurance Premium</t>
  </si>
  <si>
    <t>MLWF Employer</t>
  </si>
  <si>
    <t>Total (B)</t>
  </si>
  <si>
    <t>Total CTC</t>
  </si>
  <si>
    <t>PF Employee (12%)</t>
  </si>
  <si>
    <t>ESIC Employee (0.75%)</t>
  </si>
  <si>
    <t>PT</t>
  </si>
  <si>
    <t>TDS</t>
  </si>
  <si>
    <t>Employee Insurance Premium</t>
  </si>
  <si>
    <t>MLWF Employee</t>
  </si>
  <si>
    <t>Other Deduction</t>
  </si>
  <si>
    <t>Total Deduction (Employee)</t>
  </si>
  <si>
    <t>Net Salary</t>
  </si>
  <si>
    <t>Paid Salary</t>
  </si>
  <si>
    <t>UnPaid Salary</t>
  </si>
  <si>
    <t>Date of Payement</t>
  </si>
  <si>
    <t>Bank Name</t>
  </si>
  <si>
    <t>Transaction ID</t>
  </si>
  <si>
    <t>Remarks</t>
  </si>
  <si>
    <t>Q</t>
  </si>
  <si>
    <t>ERB/FTE</t>
  </si>
  <si>
    <t>ERBP100004</t>
  </si>
  <si>
    <t>Pooja Chaubey</t>
  </si>
  <si>
    <t>Mumbai</t>
  </si>
  <si>
    <t>Admin</t>
  </si>
  <si>
    <t>Partner Acquisition Manager</t>
  </si>
  <si>
    <t>ERB</t>
  </si>
  <si>
    <t>Fixed Pay</t>
  </si>
  <si>
    <t>Active</t>
  </si>
  <si>
    <t>Paid</t>
  </si>
  <si>
    <t>C</t>
  </si>
  <si>
    <t>31k - 50K</t>
  </si>
  <si>
    <t>ERBP100031</t>
  </si>
  <si>
    <t>Monica Patel</t>
  </si>
  <si>
    <t>Finance</t>
  </si>
  <si>
    <t>Sr. Account Manager</t>
  </si>
  <si>
    <t>ERBP100055</t>
  </si>
  <si>
    <t>Pravin Sawant</t>
  </si>
  <si>
    <t>Accounts Executive</t>
  </si>
  <si>
    <t>B</t>
  </si>
  <si>
    <t>21K - 30K</t>
  </si>
  <si>
    <t>ERBP100220</t>
  </si>
  <si>
    <t>Aman Khan</t>
  </si>
  <si>
    <t>A</t>
  </si>
  <si>
    <t>0 - 20K</t>
  </si>
  <si>
    <t>ERBP100252</t>
  </si>
  <si>
    <t>Rohit B. Pal</t>
  </si>
  <si>
    <t>ERBP100306</t>
  </si>
  <si>
    <t>Avinash Bhosale</t>
  </si>
  <si>
    <t>Accounts Manager</t>
  </si>
  <si>
    <t>D</t>
  </si>
  <si>
    <t>51k - 1L</t>
  </si>
  <si>
    <t>ERBP100339</t>
  </si>
  <si>
    <t xml:space="preserve">Unnati Patade </t>
  </si>
  <si>
    <t>Accounts Execut</t>
  </si>
  <si>
    <t>ERB/FTC</t>
  </si>
  <si>
    <t>ERBC100083</t>
  </si>
  <si>
    <t>Riya Panda</t>
  </si>
  <si>
    <t>Hold</t>
  </si>
  <si>
    <t>ERBPP0002</t>
  </si>
  <si>
    <t>Piyush Satikuvar</t>
  </si>
  <si>
    <t>Legal</t>
  </si>
  <si>
    <t>Legal Manager</t>
  </si>
  <si>
    <t>ERBPP0003</t>
  </si>
  <si>
    <t>Jinesh Rathod</t>
  </si>
  <si>
    <t>Assistant -Legal</t>
  </si>
  <si>
    <t>ERBP100151</t>
  </si>
  <si>
    <t>Manish Masih</t>
  </si>
  <si>
    <t>Goa</t>
  </si>
  <si>
    <t>Marketing</t>
  </si>
  <si>
    <t>Marketing Head</t>
  </si>
  <si>
    <t>ERBP100386</t>
  </si>
  <si>
    <t>Ramesh Dhandar</t>
  </si>
  <si>
    <t>Tech</t>
  </si>
  <si>
    <t xml:space="preserve">Business Analyst </t>
  </si>
  <si>
    <t>ERBT00008</t>
  </si>
  <si>
    <t>Harsh Joshi</t>
  </si>
  <si>
    <t>Data Analyst</t>
  </si>
  <si>
    <t>ERBP100384</t>
  </si>
  <si>
    <t>Suraj Soni</t>
  </si>
  <si>
    <t>ERBP100385</t>
  </si>
  <si>
    <t>Harsh Shah</t>
  </si>
  <si>
    <t>ERBT00024</t>
  </si>
  <si>
    <t>Hrutik Jadhav</t>
  </si>
  <si>
    <t>System Analyst</t>
  </si>
  <si>
    <t>ERBT00010</t>
  </si>
  <si>
    <t>Niharika Girish Bhende</t>
  </si>
  <si>
    <t>ERBT00011</t>
  </si>
  <si>
    <t>Nilay Nitish Gaitonde</t>
  </si>
  <si>
    <t>ERBT00012</t>
  </si>
  <si>
    <t>Anirbaan Siddhartha Ghatak</t>
  </si>
  <si>
    <t>ERBT00013</t>
  </si>
  <si>
    <t>Vihaan Prashant Jadhav</t>
  </si>
  <si>
    <t>ERBT00014</t>
  </si>
  <si>
    <t>Parth Ravi Jain</t>
  </si>
  <si>
    <t>ERBT00015</t>
  </si>
  <si>
    <t>Krisha Samir Joshi</t>
  </si>
  <si>
    <t>ERBT00016</t>
  </si>
  <si>
    <t>Satyajeet Pradeep Kadu</t>
  </si>
  <si>
    <t>ERBT00017</t>
  </si>
  <si>
    <t>Tanay  Kelkar</t>
  </si>
  <si>
    <t>ERBT00018</t>
  </si>
  <si>
    <t>Aakash Rajesh Nanda</t>
  </si>
  <si>
    <t>ERBT00019</t>
  </si>
  <si>
    <t>Hasshya Vaibhav Shah</t>
  </si>
  <si>
    <t>ERBT00020</t>
  </si>
  <si>
    <t>Harshi Jayesh Shah</t>
  </si>
  <si>
    <t>ERBT00021</t>
  </si>
  <si>
    <t>Darshil Anish Shah</t>
  </si>
  <si>
    <t>ERBT00022</t>
  </si>
  <si>
    <t>Devanshu Maheshwari</t>
  </si>
  <si>
    <t>ERBT00023</t>
  </si>
  <si>
    <t>Krish Sandeep Mehta</t>
  </si>
  <si>
    <t>ERBP100221</t>
  </si>
  <si>
    <t>Manoj Kumar</t>
  </si>
  <si>
    <t>Hoogle</t>
  </si>
  <si>
    <t xml:space="preserve">Insurance </t>
  </si>
  <si>
    <t>Agency Development Manager</t>
  </si>
  <si>
    <t>Agency</t>
  </si>
  <si>
    <t>ERBC100148</t>
  </si>
  <si>
    <t>Sunny Singh</t>
  </si>
  <si>
    <t>NA</t>
  </si>
  <si>
    <t>MLB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</si>
</sst>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" fontId="2" fillId="4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1" fontId="2" fillId="6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/>
    </xf>
    <xf numFmtId="164" fontId="0" fillId="0" borderId="1" xfId="1" applyNumberFormat="1" applyFont="1" applyFill="1" applyBorder="1"/>
    <xf numFmtId="165" fontId="0" fillId="0" borderId="1" xfId="1" applyNumberFormat="1" applyFont="1" applyFill="1" applyBorder="1"/>
    <xf numFmtId="164" fontId="0" fillId="0" borderId="1" xfId="1" applyNumberFormat="1" applyFont="1" applyBorder="1"/>
    <xf numFmtId="164" fontId="0" fillId="0" borderId="1" xfId="0" applyNumberFormat="1" applyBorder="1"/>
    <xf numFmtId="164" fontId="3" fillId="0" borderId="1" xfId="1" applyNumberFormat="1" applyFont="1" applyFill="1" applyBorder="1" applyAlignment="1">
      <alignment vertical="center"/>
    </xf>
    <xf numFmtId="164" fontId="0" fillId="0" borderId="1" xfId="1" applyNumberFormat="1" applyFont="1" applyFill="1" applyBorder="1" applyAlignment="1"/>
    <xf numFmtId="0" fontId="0" fillId="0" borderId="2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5801-36D5-4070-AEA2-094CC1A8BA12}">
  <dimension ref="A1:BH33"/>
  <sheetViews>
    <sheetView tabSelected="1" workbookViewId="0">
      <selection sqref="A1:XFD1048576"/>
    </sheetView>
  </sheetViews>
  <sheetFormatPr defaultRowHeight="14.5" x14ac:dyDescent="0.35"/>
  <cols>
    <col min="1" max="1" width="5.36328125" bestFit="1" customWidth="1"/>
    <col min="2" max="2" width="8.6328125" bestFit="1" customWidth="1"/>
    <col min="3" max="3" width="11.08984375" bestFit="1" customWidth="1"/>
    <col min="4" max="4" width="24.6328125" bestFit="1" customWidth="1"/>
    <col min="5" max="5" width="10.08984375" bestFit="1" customWidth="1"/>
    <col min="6" max="6" width="7.90625" bestFit="1" customWidth="1"/>
    <col min="7" max="7" width="11.08984375" bestFit="1" customWidth="1"/>
    <col min="8" max="8" width="27.54296875" bestFit="1" customWidth="1"/>
    <col min="9" max="9" width="4.90625" bestFit="1" customWidth="1"/>
    <col min="10" max="10" width="14.7265625" bestFit="1" customWidth="1"/>
    <col min="11" max="11" width="9.453125" bestFit="1" customWidth="1"/>
    <col min="12" max="12" width="8.26953125" bestFit="1" customWidth="1"/>
    <col min="13" max="13" width="6.7265625" bestFit="1" customWidth="1"/>
    <col min="14" max="14" width="7.90625" bestFit="1" customWidth="1"/>
    <col min="15" max="15" width="5.08984375" bestFit="1" customWidth="1"/>
    <col min="16" max="17" width="7.1796875" bestFit="1" customWidth="1"/>
    <col min="18" max="18" width="8.6328125" bestFit="1" customWidth="1"/>
    <col min="19" max="19" width="8.36328125" bestFit="1" customWidth="1"/>
    <col min="20" max="20" width="6.1796875" bestFit="1" customWidth="1"/>
    <col min="21" max="21" width="4.36328125" bestFit="1" customWidth="1"/>
    <col min="22" max="22" width="8.54296875" bestFit="1" customWidth="1"/>
    <col min="23" max="24" width="8.36328125" bestFit="1" customWidth="1"/>
    <col min="25" max="27" width="7.1796875" bestFit="1" customWidth="1"/>
    <col min="28" max="28" width="8.6328125" bestFit="1" customWidth="1"/>
    <col min="29" max="29" width="8.36328125" bestFit="1" customWidth="1"/>
    <col min="30" max="31" width="6.7265625" bestFit="1" customWidth="1"/>
    <col min="32" max="32" width="8.54296875" bestFit="1" customWidth="1"/>
    <col min="33" max="34" width="8.36328125" bestFit="1" customWidth="1"/>
    <col min="35" max="35" width="8.453125" bestFit="1" customWidth="1"/>
    <col min="36" max="36" width="7.1796875" bestFit="1" customWidth="1"/>
    <col min="42" max="42" width="7.90625" bestFit="1" customWidth="1"/>
    <col min="44" max="44" width="8" bestFit="1" customWidth="1"/>
    <col min="45" max="45" width="8.54296875" bestFit="1" customWidth="1"/>
    <col min="46" max="46" width="4.7265625" bestFit="1" customWidth="1"/>
    <col min="47" max="47" width="6.1796875" bestFit="1" customWidth="1"/>
    <col min="48" max="48" width="8.453125" bestFit="1" customWidth="1"/>
    <col min="49" max="49" width="8" bestFit="1" customWidth="1"/>
    <col min="50" max="50" width="8.36328125" bestFit="1" customWidth="1"/>
    <col min="51" max="51" width="24.36328125" bestFit="1" customWidth="1"/>
    <col min="52" max="53" width="7.1796875" bestFit="1" customWidth="1"/>
    <col min="54" max="54" width="6.81640625" bestFit="1" customWidth="1"/>
    <col min="55" max="55" width="8.54296875" bestFit="1" customWidth="1"/>
    <col min="56" max="56" width="5.7265625" bestFit="1" customWidth="1"/>
    <col min="57" max="57" width="8.453125" bestFit="1" customWidth="1"/>
    <col min="58" max="58" width="8.08984375" bestFit="1" customWidth="1"/>
    <col min="59" max="59" width="2.1796875" bestFit="1" customWidth="1"/>
    <col min="60" max="60" width="8.36328125" bestFit="1" customWidth="1"/>
  </cols>
  <sheetData>
    <row r="1" spans="1:60" customFormat="1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9</v>
      </c>
      <c r="M1" s="4" t="s">
        <v>11</v>
      </c>
      <c r="N1" s="5" t="s">
        <v>12</v>
      </c>
      <c r="O1" s="4" t="s">
        <v>13</v>
      </c>
      <c r="P1" s="1" t="s">
        <v>14</v>
      </c>
      <c r="Q1" s="1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8" t="s">
        <v>40</v>
      </c>
      <c r="AQ1" s="8" t="s">
        <v>41</v>
      </c>
      <c r="AR1" s="9" t="s">
        <v>42</v>
      </c>
      <c r="AS1" s="9" t="s">
        <v>43</v>
      </c>
      <c r="AT1" s="10" t="s">
        <v>44</v>
      </c>
      <c r="AU1" s="10" t="s">
        <v>45</v>
      </c>
      <c r="AV1" s="9" t="s">
        <v>46</v>
      </c>
      <c r="AW1" s="9" t="s">
        <v>47</v>
      </c>
      <c r="AX1" s="9" t="s">
        <v>48</v>
      </c>
      <c r="AY1" s="10" t="s">
        <v>49</v>
      </c>
      <c r="AZ1" s="11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3" t="s">
        <v>57</v>
      </c>
      <c r="BH1" s="14"/>
    </row>
    <row r="2" spans="1:60" customFormat="1" x14ac:dyDescent="0.35">
      <c r="A2" s="15">
        <v>1</v>
      </c>
      <c r="B2" s="16" t="s">
        <v>58</v>
      </c>
      <c r="C2" s="16" t="s">
        <v>59</v>
      </c>
      <c r="D2" s="17" t="s">
        <v>60</v>
      </c>
      <c r="E2" s="18">
        <v>43709</v>
      </c>
      <c r="F2" s="19" t="s">
        <v>61</v>
      </c>
      <c r="G2" s="16" t="s">
        <v>62</v>
      </c>
      <c r="H2" s="20" t="s">
        <v>63</v>
      </c>
      <c r="I2" s="20" t="s">
        <v>64</v>
      </c>
      <c r="J2" s="20" t="s">
        <v>64</v>
      </c>
      <c r="K2" s="20" t="s">
        <v>65</v>
      </c>
      <c r="L2" s="20"/>
      <c r="M2" s="20" t="s">
        <v>66</v>
      </c>
      <c r="N2" s="21">
        <v>31</v>
      </c>
      <c r="O2" s="15">
        <v>31</v>
      </c>
      <c r="P2" s="22">
        <f t="shared" ref="P2" si="0">ROUND(Y2*50%,0)</f>
        <v>16507</v>
      </c>
      <c r="Q2" s="22">
        <f t="shared" ref="Q2" si="1">ROUND(P2*50%,0)</f>
        <v>8254</v>
      </c>
      <c r="R2" s="22">
        <v>1600</v>
      </c>
      <c r="S2" s="22">
        <v>1250</v>
      </c>
      <c r="T2" s="22">
        <f>ROUND(P2-Q2-R2-S2-U2-V2-W2-X2,0)</f>
        <v>5403</v>
      </c>
      <c r="U2" s="22">
        <v>0</v>
      </c>
      <c r="V2" s="22">
        <v>0</v>
      </c>
      <c r="W2" s="22">
        <v>0</v>
      </c>
      <c r="X2" s="22">
        <v>0</v>
      </c>
      <c r="Y2" s="22">
        <v>33014</v>
      </c>
      <c r="Z2" s="22">
        <f t="shared" ref="Z2" si="2">ROUND(P2*N2/O2,0)</f>
        <v>16507</v>
      </c>
      <c r="AA2" s="22">
        <f t="shared" ref="AA2" si="3">ROUND(Q2*N2/O2,0)</f>
        <v>8254</v>
      </c>
      <c r="AB2" s="22">
        <f t="shared" ref="AB2" si="4">ROUND(R2*N2/O2,0)</f>
        <v>1600</v>
      </c>
      <c r="AC2" s="22">
        <f t="shared" ref="AC2" si="5">ROUND(S2*N2/O2,0)</f>
        <v>1250</v>
      </c>
      <c r="AD2" s="22">
        <f t="shared" ref="AD2" si="6">ROUND(T2*N2/O2,0)</f>
        <v>5403</v>
      </c>
      <c r="AE2" s="22">
        <f t="shared" ref="AE2" si="7">ROUND(U2*N2/O2,0)</f>
        <v>0</v>
      </c>
      <c r="AF2" s="22">
        <f t="shared" ref="AF2" si="8">ROUND(V2*N2/O2,0)</f>
        <v>0</v>
      </c>
      <c r="AG2" s="22">
        <f t="shared" ref="AG2" si="9">ROUND(W2*N2/O2,0)</f>
        <v>0</v>
      </c>
      <c r="AH2" s="22">
        <f t="shared" ref="AH2" si="10">ROUND(X2*N2/O2,0)</f>
        <v>0</v>
      </c>
      <c r="AI2" s="22">
        <v>0</v>
      </c>
      <c r="AJ2" s="22">
        <f t="shared" ref="AJ2" si="11">SUM(Z2:AI2)</f>
        <v>33014</v>
      </c>
      <c r="AK2" s="22">
        <f t="shared" ref="AK2" si="12">IF(Z2&gt;=15000,1800,Z2*12%)</f>
        <v>1800</v>
      </c>
      <c r="AL2" s="22">
        <f t="shared" ref="AL2" si="13">IF(Z2&gt;=15000,150,Z2*1%)</f>
        <v>150</v>
      </c>
      <c r="AM2" s="22">
        <f t="shared" ref="AM2" si="14">IF(Y2&gt;=21000,0,Y2*3.25%)</f>
        <v>0</v>
      </c>
      <c r="AN2" s="22"/>
      <c r="AO2" s="22">
        <v>36</v>
      </c>
      <c r="AP2" s="22">
        <f t="shared" ref="AP2" si="15">SUM(AK2:AO2)</f>
        <v>1986</v>
      </c>
      <c r="AQ2" s="22">
        <f t="shared" ref="AQ2" si="16">+AJ2+AP2</f>
        <v>35000</v>
      </c>
      <c r="AR2" s="22">
        <f t="shared" ref="AR2" si="17">IF(Z2&gt;=15000,1800,Z2*12%)</f>
        <v>1800</v>
      </c>
      <c r="AS2" s="22">
        <f t="shared" ref="AS2" si="18">IF(Y2&gt;=21000,0,Y2*0.75%)</f>
        <v>0</v>
      </c>
      <c r="AT2" s="22">
        <f t="shared" ref="AT2" si="19">IF(Y2&lt;10001,175,IF(Y2&gt;10000,200))</f>
        <v>200</v>
      </c>
      <c r="AU2" s="22">
        <v>0</v>
      </c>
      <c r="AV2" s="22"/>
      <c r="AW2" s="22">
        <v>12</v>
      </c>
      <c r="AX2" s="22">
        <v>0</v>
      </c>
      <c r="AY2" s="22">
        <f t="shared" ref="AY2" si="20">SUM(AR2:AX2)</f>
        <v>2012</v>
      </c>
      <c r="AZ2" s="22">
        <f t="shared" ref="AZ2" si="21">AJ2-AY2</f>
        <v>31002</v>
      </c>
      <c r="BA2" s="23">
        <f t="shared" ref="BA2" si="22">AZ2</f>
        <v>31002</v>
      </c>
      <c r="BB2" s="16" t="s">
        <v>67</v>
      </c>
      <c r="BC2" s="16"/>
      <c r="BD2" s="16"/>
      <c r="BE2" s="16"/>
      <c r="BF2" s="16"/>
      <c r="BG2" t="s">
        <v>68</v>
      </c>
      <c r="BH2" t="s">
        <v>69</v>
      </c>
    </row>
    <row r="3" spans="1:60" customFormat="1" x14ac:dyDescent="0.35">
      <c r="A3" s="15">
        <v>2</v>
      </c>
      <c r="B3" s="16" t="s">
        <v>58</v>
      </c>
      <c r="C3" s="16" t="s">
        <v>70</v>
      </c>
      <c r="D3" s="17" t="s">
        <v>71</v>
      </c>
      <c r="E3" s="18">
        <v>44531</v>
      </c>
      <c r="F3" s="19" t="s">
        <v>61</v>
      </c>
      <c r="G3" s="16" t="s">
        <v>72</v>
      </c>
      <c r="H3" s="20" t="s">
        <v>73</v>
      </c>
      <c r="I3" s="20" t="s">
        <v>64</v>
      </c>
      <c r="J3" s="20" t="s">
        <v>64</v>
      </c>
      <c r="K3" s="20" t="s">
        <v>65</v>
      </c>
      <c r="L3" s="20"/>
      <c r="M3" s="20" t="s">
        <v>66</v>
      </c>
      <c r="N3" s="21">
        <v>27</v>
      </c>
      <c r="O3" s="15">
        <v>31</v>
      </c>
      <c r="P3" s="22">
        <v>23875</v>
      </c>
      <c r="Q3" s="22">
        <v>11938</v>
      </c>
      <c r="R3" s="22">
        <v>1600</v>
      </c>
      <c r="S3" s="22">
        <v>1250</v>
      </c>
      <c r="T3" s="22">
        <v>3386</v>
      </c>
      <c r="U3" s="22">
        <v>0</v>
      </c>
      <c r="V3" s="22">
        <v>3500</v>
      </c>
      <c r="W3" s="22">
        <v>2200</v>
      </c>
      <c r="X3" s="22">
        <v>0</v>
      </c>
      <c r="Y3" s="22">
        <v>47749</v>
      </c>
      <c r="Z3" s="22">
        <v>20794</v>
      </c>
      <c r="AA3" s="22">
        <v>10398</v>
      </c>
      <c r="AB3" s="22">
        <v>1394</v>
      </c>
      <c r="AC3" s="22">
        <v>1089</v>
      </c>
      <c r="AD3" s="22">
        <v>2949</v>
      </c>
      <c r="AE3" s="22">
        <v>0</v>
      </c>
      <c r="AF3" s="22">
        <v>3048</v>
      </c>
      <c r="AG3" s="22">
        <v>1916</v>
      </c>
      <c r="AH3" s="22">
        <v>0</v>
      </c>
      <c r="AI3" s="22">
        <v>0</v>
      </c>
      <c r="AJ3" s="22">
        <v>41588</v>
      </c>
      <c r="AK3" s="22">
        <v>1800</v>
      </c>
      <c r="AL3" s="22">
        <v>150</v>
      </c>
      <c r="AM3" s="22">
        <v>0</v>
      </c>
      <c r="AN3" s="22">
        <v>264.5</v>
      </c>
      <c r="AO3" s="22">
        <v>36</v>
      </c>
      <c r="AP3" s="22">
        <v>2250.5</v>
      </c>
      <c r="AQ3" s="22">
        <v>43838.5</v>
      </c>
      <c r="AR3" s="22">
        <v>1800</v>
      </c>
      <c r="AS3" s="22">
        <v>0</v>
      </c>
      <c r="AT3" s="22">
        <v>200</v>
      </c>
      <c r="AU3" s="22">
        <v>0</v>
      </c>
      <c r="AV3" s="22">
        <v>264.5</v>
      </c>
      <c r="AW3" s="22">
        <v>12</v>
      </c>
      <c r="AX3" s="22">
        <v>0</v>
      </c>
      <c r="AY3" s="22">
        <v>2276.5</v>
      </c>
      <c r="AZ3" s="22">
        <v>39311.5</v>
      </c>
      <c r="BA3" s="23">
        <v>39311.5</v>
      </c>
      <c r="BB3" s="16" t="s">
        <v>67</v>
      </c>
      <c r="BC3" s="16"/>
      <c r="BD3" s="16"/>
      <c r="BE3" s="16"/>
      <c r="BF3" s="16"/>
      <c r="BG3" t="s">
        <v>68</v>
      </c>
      <c r="BH3" t="s">
        <v>69</v>
      </c>
    </row>
    <row r="4" spans="1:60" customFormat="1" x14ac:dyDescent="0.35">
      <c r="A4" s="15">
        <v>3</v>
      </c>
      <c r="B4" s="16" t="s">
        <v>58</v>
      </c>
      <c r="C4" s="16" t="s">
        <v>74</v>
      </c>
      <c r="D4" s="17" t="s">
        <v>75</v>
      </c>
      <c r="E4" s="18">
        <v>44652</v>
      </c>
      <c r="F4" s="19" t="s">
        <v>61</v>
      </c>
      <c r="G4" s="16" t="s">
        <v>72</v>
      </c>
      <c r="H4" s="20" t="s">
        <v>76</v>
      </c>
      <c r="I4" s="20" t="s">
        <v>64</v>
      </c>
      <c r="J4" s="20" t="s">
        <v>64</v>
      </c>
      <c r="K4" s="20" t="s">
        <v>65</v>
      </c>
      <c r="L4" s="20"/>
      <c r="M4" s="20" t="s">
        <v>66</v>
      </c>
      <c r="N4" s="21">
        <v>31</v>
      </c>
      <c r="O4" s="15">
        <v>31</v>
      </c>
      <c r="P4" s="22">
        <v>11596</v>
      </c>
      <c r="Q4" s="22">
        <v>5798</v>
      </c>
      <c r="R4" s="22">
        <v>1600</v>
      </c>
      <c r="S4" s="22">
        <v>1250</v>
      </c>
      <c r="T4" s="22">
        <v>2947</v>
      </c>
      <c r="U4" s="22">
        <v>0</v>
      </c>
      <c r="V4" s="22">
        <v>0</v>
      </c>
      <c r="W4" s="22">
        <v>0</v>
      </c>
      <c r="X4" s="22">
        <v>0</v>
      </c>
      <c r="Y4" s="22">
        <v>23192.9</v>
      </c>
      <c r="Z4" s="22">
        <v>11596</v>
      </c>
      <c r="AA4" s="22">
        <v>5798</v>
      </c>
      <c r="AB4" s="22">
        <v>1600</v>
      </c>
      <c r="AC4" s="22">
        <v>1250</v>
      </c>
      <c r="AD4" s="22">
        <v>2947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23191</v>
      </c>
      <c r="AK4" s="22">
        <v>1391.52</v>
      </c>
      <c r="AL4" s="22">
        <v>115.96000000000001</v>
      </c>
      <c r="AM4" s="22">
        <v>0</v>
      </c>
      <c r="AN4" s="22">
        <v>264.5</v>
      </c>
      <c r="AO4" s="22">
        <v>36</v>
      </c>
      <c r="AP4" s="22">
        <v>1807.98</v>
      </c>
      <c r="AQ4" s="22">
        <v>24998.98</v>
      </c>
      <c r="AR4" s="22">
        <v>1391.52</v>
      </c>
      <c r="AS4" s="22">
        <v>0</v>
      </c>
      <c r="AT4" s="22">
        <v>200</v>
      </c>
      <c r="AU4" s="22">
        <v>0</v>
      </c>
      <c r="AV4" s="22">
        <v>264.5</v>
      </c>
      <c r="AW4" s="22">
        <v>12</v>
      </c>
      <c r="AX4" s="22">
        <v>0</v>
      </c>
      <c r="AY4" s="22">
        <v>1868.02</v>
      </c>
      <c r="AZ4" s="22">
        <v>21322.98</v>
      </c>
      <c r="BA4" s="23">
        <v>21322.98</v>
      </c>
      <c r="BB4" s="16" t="s">
        <v>67</v>
      </c>
      <c r="BC4" s="16"/>
      <c r="BD4" s="16"/>
      <c r="BE4" s="16"/>
      <c r="BF4" s="16"/>
      <c r="BG4" t="s">
        <v>77</v>
      </c>
      <c r="BH4" t="s">
        <v>78</v>
      </c>
    </row>
    <row r="5" spans="1:60" customFormat="1" x14ac:dyDescent="0.35">
      <c r="A5" s="15">
        <v>4</v>
      </c>
      <c r="B5" s="16" t="s">
        <v>58</v>
      </c>
      <c r="C5" s="16" t="s">
        <v>79</v>
      </c>
      <c r="D5" s="17" t="s">
        <v>80</v>
      </c>
      <c r="E5" s="18">
        <v>44866</v>
      </c>
      <c r="F5" s="19" t="s">
        <v>61</v>
      </c>
      <c r="G5" s="24" t="s">
        <v>72</v>
      </c>
      <c r="H5" s="20" t="s">
        <v>76</v>
      </c>
      <c r="I5" s="20" t="s">
        <v>64</v>
      </c>
      <c r="J5" s="20" t="s">
        <v>64</v>
      </c>
      <c r="K5" s="20" t="s">
        <v>65</v>
      </c>
      <c r="L5" s="20"/>
      <c r="M5" s="20" t="s">
        <v>66</v>
      </c>
      <c r="N5" s="21">
        <v>31</v>
      </c>
      <c r="O5" s="15">
        <v>31</v>
      </c>
      <c r="P5" s="22">
        <v>8184</v>
      </c>
      <c r="Q5" s="22">
        <v>4092</v>
      </c>
      <c r="R5" s="22">
        <v>1600</v>
      </c>
      <c r="S5" s="22">
        <v>1250</v>
      </c>
      <c r="T5" s="22">
        <v>1241</v>
      </c>
      <c r="U5" s="22">
        <v>0</v>
      </c>
      <c r="V5" s="22">
        <v>0</v>
      </c>
      <c r="W5" s="22">
        <v>0</v>
      </c>
      <c r="X5" s="22">
        <v>0</v>
      </c>
      <c r="Y5" s="22">
        <v>16368</v>
      </c>
      <c r="Z5" s="22">
        <v>8184</v>
      </c>
      <c r="AA5" s="22">
        <v>4092</v>
      </c>
      <c r="AB5" s="22">
        <v>1600</v>
      </c>
      <c r="AC5" s="22">
        <v>1250</v>
      </c>
      <c r="AD5" s="22">
        <v>1241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16367</v>
      </c>
      <c r="AK5" s="22">
        <v>982.07999999999993</v>
      </c>
      <c r="AL5" s="22">
        <v>81.84</v>
      </c>
      <c r="AM5" s="22">
        <v>531.92750000000001</v>
      </c>
      <c r="AN5" s="22"/>
      <c r="AO5" s="22">
        <v>36</v>
      </c>
      <c r="AP5" s="22">
        <v>1631.8474999999999</v>
      </c>
      <c r="AQ5" s="22">
        <v>17998.8475</v>
      </c>
      <c r="AR5" s="22">
        <v>982.07999999999993</v>
      </c>
      <c r="AS5" s="22">
        <v>122.7525</v>
      </c>
      <c r="AT5" s="22">
        <v>200</v>
      </c>
      <c r="AU5" s="22">
        <v>0</v>
      </c>
      <c r="AV5" s="22"/>
      <c r="AW5" s="22">
        <v>12</v>
      </c>
      <c r="AX5" s="22">
        <v>0</v>
      </c>
      <c r="AY5" s="22">
        <v>1316.8325</v>
      </c>
      <c r="AZ5" s="22">
        <v>15050.1675</v>
      </c>
      <c r="BA5" s="23">
        <v>15050.1675</v>
      </c>
      <c r="BB5" s="16" t="s">
        <v>67</v>
      </c>
      <c r="BC5" s="16"/>
      <c r="BD5" s="16"/>
      <c r="BE5" s="16"/>
      <c r="BF5" s="16"/>
      <c r="BG5" t="s">
        <v>81</v>
      </c>
      <c r="BH5" t="s">
        <v>82</v>
      </c>
    </row>
    <row r="6" spans="1:60" customFormat="1" x14ac:dyDescent="0.35">
      <c r="A6" s="15">
        <v>5</v>
      </c>
      <c r="B6" s="16" t="s">
        <v>58</v>
      </c>
      <c r="C6" s="16" t="s">
        <v>83</v>
      </c>
      <c r="D6" s="17" t="s">
        <v>84</v>
      </c>
      <c r="E6" s="18">
        <v>44872</v>
      </c>
      <c r="F6" s="19" t="s">
        <v>61</v>
      </c>
      <c r="G6" s="24" t="s">
        <v>72</v>
      </c>
      <c r="H6" s="20" t="s">
        <v>76</v>
      </c>
      <c r="I6" s="20" t="s">
        <v>64</v>
      </c>
      <c r="J6" s="20" t="s">
        <v>64</v>
      </c>
      <c r="K6" s="20" t="s">
        <v>65</v>
      </c>
      <c r="L6" s="20"/>
      <c r="M6" s="20" t="s">
        <v>66</v>
      </c>
      <c r="N6" s="21">
        <v>31</v>
      </c>
      <c r="O6" s="15">
        <v>31</v>
      </c>
      <c r="P6" s="22">
        <v>8184</v>
      </c>
      <c r="Q6" s="22">
        <v>4092</v>
      </c>
      <c r="R6" s="22">
        <v>1600</v>
      </c>
      <c r="S6" s="22">
        <v>1250</v>
      </c>
      <c r="T6" s="22">
        <v>1242</v>
      </c>
      <c r="U6" s="22">
        <v>0</v>
      </c>
      <c r="V6" s="22">
        <v>0</v>
      </c>
      <c r="W6" s="22">
        <v>0</v>
      </c>
      <c r="X6" s="22">
        <v>0</v>
      </c>
      <c r="Y6" s="22">
        <v>16368</v>
      </c>
      <c r="Z6" s="22">
        <v>8184</v>
      </c>
      <c r="AA6" s="22">
        <v>4092</v>
      </c>
      <c r="AB6" s="22">
        <v>1600</v>
      </c>
      <c r="AC6" s="22">
        <v>1250</v>
      </c>
      <c r="AD6" s="22">
        <v>1242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16368</v>
      </c>
      <c r="AK6" s="22">
        <v>982.07999999999993</v>
      </c>
      <c r="AL6" s="22">
        <v>81.84</v>
      </c>
      <c r="AM6" s="22">
        <v>531.96</v>
      </c>
      <c r="AN6" s="22"/>
      <c r="AO6" s="22">
        <v>36</v>
      </c>
      <c r="AP6" s="22">
        <v>1631.8799999999999</v>
      </c>
      <c r="AQ6" s="22">
        <v>17999.88</v>
      </c>
      <c r="AR6" s="22">
        <v>982.07999999999993</v>
      </c>
      <c r="AS6" s="22">
        <v>122.75999999999999</v>
      </c>
      <c r="AT6" s="22">
        <v>200</v>
      </c>
      <c r="AU6" s="22">
        <v>0</v>
      </c>
      <c r="AV6" s="22"/>
      <c r="AW6" s="22">
        <v>12</v>
      </c>
      <c r="AX6" s="22">
        <v>0</v>
      </c>
      <c r="AY6" s="22">
        <v>1316.84</v>
      </c>
      <c r="AZ6" s="22">
        <v>15051.16</v>
      </c>
      <c r="BA6" s="23">
        <v>15051.16</v>
      </c>
      <c r="BB6" s="16" t="s">
        <v>67</v>
      </c>
      <c r="BC6" s="16"/>
      <c r="BD6" s="16"/>
      <c r="BE6" s="16"/>
      <c r="BF6" s="16"/>
      <c r="BG6" t="s">
        <v>81</v>
      </c>
      <c r="BH6" t="s">
        <v>82</v>
      </c>
    </row>
    <row r="7" spans="1:60" customFormat="1" x14ac:dyDescent="0.35">
      <c r="A7" s="15">
        <v>6</v>
      </c>
      <c r="B7" s="16" t="s">
        <v>58</v>
      </c>
      <c r="C7" s="16" t="s">
        <v>85</v>
      </c>
      <c r="D7" s="17" t="s">
        <v>86</v>
      </c>
      <c r="E7" s="18">
        <v>44884</v>
      </c>
      <c r="F7" s="19" t="s">
        <v>61</v>
      </c>
      <c r="G7" s="24" t="s">
        <v>72</v>
      </c>
      <c r="H7" s="20" t="s">
        <v>87</v>
      </c>
      <c r="I7" s="20" t="s">
        <v>64</v>
      </c>
      <c r="J7" s="20" t="s">
        <v>64</v>
      </c>
      <c r="K7" s="20" t="s">
        <v>65</v>
      </c>
      <c r="L7" s="20"/>
      <c r="M7" s="20" t="s">
        <v>66</v>
      </c>
      <c r="N7" s="21">
        <v>31</v>
      </c>
      <c r="O7" s="15">
        <v>31</v>
      </c>
      <c r="P7" s="22">
        <v>26507</v>
      </c>
      <c r="Q7" s="22">
        <v>13254</v>
      </c>
      <c r="R7" s="22">
        <v>1600</v>
      </c>
      <c r="S7" s="22">
        <v>1250</v>
      </c>
      <c r="T7" s="22">
        <v>4703</v>
      </c>
      <c r="U7" s="22">
        <v>0</v>
      </c>
      <c r="V7" s="22">
        <v>3500</v>
      </c>
      <c r="W7" s="22">
        <v>2200</v>
      </c>
      <c r="X7" s="22">
        <v>0</v>
      </c>
      <c r="Y7" s="22">
        <v>53014</v>
      </c>
      <c r="Z7" s="22">
        <v>26507</v>
      </c>
      <c r="AA7" s="22">
        <v>13254</v>
      </c>
      <c r="AB7" s="22">
        <v>1600</v>
      </c>
      <c r="AC7" s="22">
        <v>1250</v>
      </c>
      <c r="AD7" s="22">
        <v>4703</v>
      </c>
      <c r="AE7" s="22">
        <v>0</v>
      </c>
      <c r="AF7" s="22">
        <v>3500</v>
      </c>
      <c r="AG7" s="22">
        <v>2200</v>
      </c>
      <c r="AH7" s="22">
        <v>0</v>
      </c>
      <c r="AI7" s="22">
        <v>0</v>
      </c>
      <c r="AJ7" s="22">
        <v>53014</v>
      </c>
      <c r="AK7" s="22">
        <v>1800</v>
      </c>
      <c r="AL7" s="22">
        <v>150</v>
      </c>
      <c r="AM7" s="22">
        <v>0</v>
      </c>
      <c r="AN7" s="22"/>
      <c r="AO7" s="22">
        <v>36</v>
      </c>
      <c r="AP7" s="22">
        <v>1986</v>
      </c>
      <c r="AQ7" s="22">
        <v>55000</v>
      </c>
      <c r="AR7" s="22">
        <v>1800</v>
      </c>
      <c r="AS7" s="22">
        <v>0</v>
      </c>
      <c r="AT7" s="22">
        <v>200</v>
      </c>
      <c r="AU7" s="22">
        <v>0</v>
      </c>
      <c r="AV7" s="22"/>
      <c r="AW7" s="22">
        <v>12</v>
      </c>
      <c r="AX7" s="22">
        <v>0</v>
      </c>
      <c r="AY7" s="22">
        <v>2012</v>
      </c>
      <c r="AZ7" s="22">
        <v>51002</v>
      </c>
      <c r="BA7" s="23">
        <v>51002</v>
      </c>
      <c r="BB7" s="16" t="s">
        <v>67</v>
      </c>
      <c r="BC7" s="16"/>
      <c r="BD7" s="16"/>
      <c r="BE7" s="16"/>
      <c r="BF7" s="16"/>
      <c r="BG7" t="s">
        <v>88</v>
      </c>
      <c r="BH7" t="s">
        <v>89</v>
      </c>
    </row>
    <row r="8" spans="1:60" customFormat="1" x14ac:dyDescent="0.35">
      <c r="A8" s="15">
        <v>7</v>
      </c>
      <c r="B8" s="24" t="s">
        <v>58</v>
      </c>
      <c r="C8" s="16" t="s">
        <v>90</v>
      </c>
      <c r="D8" s="25" t="s">
        <v>91</v>
      </c>
      <c r="E8" s="18">
        <v>44900</v>
      </c>
      <c r="F8" s="19" t="s">
        <v>61</v>
      </c>
      <c r="G8" s="16" t="s">
        <v>72</v>
      </c>
      <c r="H8" s="20" t="s">
        <v>92</v>
      </c>
      <c r="I8" s="20" t="s">
        <v>64</v>
      </c>
      <c r="J8" s="20" t="s">
        <v>64</v>
      </c>
      <c r="K8" s="20" t="s">
        <v>65</v>
      </c>
      <c r="L8" s="20"/>
      <c r="M8" s="20" t="s">
        <v>66</v>
      </c>
      <c r="N8" s="21">
        <v>26.5</v>
      </c>
      <c r="O8" s="15">
        <v>31</v>
      </c>
      <c r="P8" s="22">
        <v>7182</v>
      </c>
      <c r="Q8" s="22">
        <v>3591</v>
      </c>
      <c r="R8" s="22">
        <v>1600</v>
      </c>
      <c r="S8" s="22">
        <v>1250</v>
      </c>
      <c r="T8" s="22">
        <v>741</v>
      </c>
      <c r="U8" s="22">
        <v>0</v>
      </c>
      <c r="V8" s="22">
        <v>0</v>
      </c>
      <c r="W8" s="22">
        <v>0</v>
      </c>
      <c r="X8" s="22">
        <v>0</v>
      </c>
      <c r="Y8" s="22">
        <v>14363</v>
      </c>
      <c r="Z8" s="22">
        <v>6139</v>
      </c>
      <c r="AA8" s="22">
        <v>3070</v>
      </c>
      <c r="AB8" s="22">
        <v>1368</v>
      </c>
      <c r="AC8" s="22">
        <v>1069</v>
      </c>
      <c r="AD8" s="22">
        <v>633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12279</v>
      </c>
      <c r="AK8" s="22">
        <v>736.68</v>
      </c>
      <c r="AL8" s="22">
        <v>61.39</v>
      </c>
      <c r="AM8" s="22">
        <v>399.0675</v>
      </c>
      <c r="AN8" s="22"/>
      <c r="AO8" s="22">
        <v>36</v>
      </c>
      <c r="AP8" s="22">
        <v>1233.1374999999998</v>
      </c>
      <c r="AQ8" s="22">
        <v>13512.137500000001</v>
      </c>
      <c r="AR8" s="22">
        <v>736.68</v>
      </c>
      <c r="AS8" s="22">
        <v>92.092500000000001</v>
      </c>
      <c r="AT8" s="22">
        <v>200</v>
      </c>
      <c r="AU8" s="22">
        <v>0</v>
      </c>
      <c r="AV8" s="22"/>
      <c r="AW8" s="22">
        <v>12</v>
      </c>
      <c r="AX8" s="22">
        <v>0</v>
      </c>
      <c r="AY8" s="22">
        <v>1040.7725</v>
      </c>
      <c r="AZ8" s="22">
        <v>11238.227500000001</v>
      </c>
      <c r="BA8" s="23">
        <v>11238.227500000001</v>
      </c>
      <c r="BB8" s="16" t="s">
        <v>67</v>
      </c>
      <c r="BC8" s="16"/>
      <c r="BD8" s="16"/>
      <c r="BE8" s="16"/>
      <c r="BF8" s="16"/>
      <c r="BG8" t="s">
        <v>81</v>
      </c>
      <c r="BH8" t="s">
        <v>82</v>
      </c>
    </row>
    <row r="9" spans="1:60" customFormat="1" x14ac:dyDescent="0.35">
      <c r="A9" s="15">
        <v>8</v>
      </c>
      <c r="B9" s="16" t="s">
        <v>93</v>
      </c>
      <c r="C9" s="16" t="s">
        <v>94</v>
      </c>
      <c r="D9" s="17" t="s">
        <v>95</v>
      </c>
      <c r="E9" s="18">
        <v>44866</v>
      </c>
      <c r="F9" s="19" t="s">
        <v>61</v>
      </c>
      <c r="G9" s="20" t="s">
        <v>72</v>
      </c>
      <c r="H9" s="20" t="s">
        <v>76</v>
      </c>
      <c r="I9" s="20" t="s">
        <v>64</v>
      </c>
      <c r="J9" s="20" t="s">
        <v>64</v>
      </c>
      <c r="K9" s="20" t="s">
        <v>65</v>
      </c>
      <c r="L9" s="20"/>
      <c r="M9" s="20" t="s">
        <v>96</v>
      </c>
      <c r="N9" s="21">
        <v>31</v>
      </c>
      <c r="O9" s="15">
        <v>31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0">
        <v>0</v>
      </c>
      <c r="V9" s="20">
        <v>0</v>
      </c>
      <c r="W9" s="20">
        <v>0</v>
      </c>
      <c r="X9" s="20">
        <v>0</v>
      </c>
      <c r="Y9" s="20">
        <v>11735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0"/>
      <c r="AF9" s="20"/>
      <c r="AG9" s="20"/>
      <c r="AH9" s="20"/>
      <c r="AI9" s="20">
        <v>0</v>
      </c>
      <c r="AJ9" s="20">
        <v>11735</v>
      </c>
      <c r="AK9" s="20">
        <v>0</v>
      </c>
      <c r="AL9" s="20">
        <v>0</v>
      </c>
      <c r="AM9" s="20">
        <v>0</v>
      </c>
      <c r="AN9" s="22">
        <v>264.5</v>
      </c>
      <c r="AO9" s="20"/>
      <c r="AP9" s="22">
        <v>264.5</v>
      </c>
      <c r="AQ9" s="20">
        <v>11999.5</v>
      </c>
      <c r="AR9" s="20">
        <v>0</v>
      </c>
      <c r="AS9" s="20">
        <v>0</v>
      </c>
      <c r="AT9" s="20">
        <v>0</v>
      </c>
      <c r="AU9" s="23">
        <v>1174</v>
      </c>
      <c r="AV9" s="22">
        <v>264.5</v>
      </c>
      <c r="AW9" s="20"/>
      <c r="AX9" s="20">
        <v>0</v>
      </c>
      <c r="AY9" s="20">
        <v>1438.5</v>
      </c>
      <c r="AZ9" s="20">
        <v>10296.5</v>
      </c>
      <c r="BA9" s="23">
        <v>10296.5</v>
      </c>
      <c r="BB9" s="16" t="s">
        <v>67</v>
      </c>
      <c r="BC9" s="16"/>
      <c r="BD9" s="16"/>
      <c r="BE9" s="16"/>
      <c r="BF9" s="16"/>
      <c r="BG9" t="s">
        <v>81</v>
      </c>
      <c r="BH9" t="s">
        <v>82</v>
      </c>
    </row>
    <row r="10" spans="1:60" x14ac:dyDescent="0.35">
      <c r="A10" s="15">
        <v>9</v>
      </c>
      <c r="B10" s="16" t="s">
        <v>93</v>
      </c>
      <c r="C10" s="16" t="s">
        <v>151</v>
      </c>
      <c r="D10" s="17" t="s">
        <v>152</v>
      </c>
      <c r="E10" s="18">
        <v>44884</v>
      </c>
      <c r="F10" s="19" t="s">
        <v>153</v>
      </c>
      <c r="G10" s="16" t="s">
        <v>154</v>
      </c>
      <c r="H10" s="20" t="s">
        <v>155</v>
      </c>
      <c r="I10" s="20" t="s">
        <v>64</v>
      </c>
      <c r="J10" s="20" t="s">
        <v>156</v>
      </c>
      <c r="K10" s="20" t="s">
        <v>65</v>
      </c>
      <c r="L10" s="20" t="s">
        <v>156</v>
      </c>
      <c r="M10" s="20" t="s">
        <v>66</v>
      </c>
      <c r="N10" s="21">
        <v>31</v>
      </c>
      <c r="O10" s="15">
        <v>31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32668</v>
      </c>
      <c r="Z10" s="22">
        <f t="shared" ref="Z10" si="23">ROUND(P10*N10/O10,0)</f>
        <v>0</v>
      </c>
      <c r="AA10" s="22">
        <f t="shared" ref="AA10" si="24">ROUND(Q10*N10/O10,0)</f>
        <v>0</v>
      </c>
      <c r="AB10" s="22">
        <f t="shared" ref="AB10" si="25">ROUND(R10*N10/O10,0)</f>
        <v>0</v>
      </c>
      <c r="AC10" s="22">
        <f t="shared" ref="AC10" si="26">ROUND(S10*N10/O10,0)</f>
        <v>0</v>
      </c>
      <c r="AD10" s="22">
        <f t="shared" ref="AD10" si="27">ROUND(T10*N10/O10,0)</f>
        <v>0</v>
      </c>
      <c r="AE10" s="22"/>
      <c r="AF10" s="22"/>
      <c r="AG10" s="22"/>
      <c r="AH10" s="22"/>
      <c r="AI10" s="22">
        <v>0</v>
      </c>
      <c r="AJ10" s="22">
        <f t="shared" ref="AJ10" si="28">Y10*N10/O10</f>
        <v>32668</v>
      </c>
      <c r="AK10" s="20">
        <v>0</v>
      </c>
      <c r="AL10" s="20">
        <v>0</v>
      </c>
      <c r="AM10" s="20">
        <v>0</v>
      </c>
      <c r="AN10" s="22">
        <v>665</v>
      </c>
      <c r="AO10" s="22"/>
      <c r="AP10" s="22">
        <f t="shared" ref="AP10" si="29">SUM(AK10:AO10)</f>
        <v>665</v>
      </c>
      <c r="AQ10" s="22">
        <f t="shared" ref="AQ10" si="30">+AJ10+AP10</f>
        <v>33333</v>
      </c>
      <c r="AR10" s="22">
        <f t="shared" ref="AR10" si="31">IF(P10&gt;15000,1800,P10*12%)</f>
        <v>0</v>
      </c>
      <c r="AS10" s="22">
        <v>0</v>
      </c>
      <c r="AT10" s="20">
        <v>0</v>
      </c>
      <c r="AU10" s="23">
        <f t="shared" ref="AU10" si="32">ROUND(AJ10*10%,0)</f>
        <v>3267</v>
      </c>
      <c r="AV10" s="22">
        <v>665</v>
      </c>
      <c r="AW10" s="22"/>
      <c r="AX10" s="22">
        <v>0</v>
      </c>
      <c r="AY10" s="22">
        <f t="shared" ref="AY10" si="33">SUM(AR10:AX10)</f>
        <v>3932</v>
      </c>
      <c r="AZ10" s="22">
        <f t="shared" ref="AZ10" si="34">AJ10-AY10</f>
        <v>28736</v>
      </c>
      <c r="BA10" s="23">
        <f t="shared" ref="BA10" si="35">AZ10</f>
        <v>28736</v>
      </c>
      <c r="BB10" s="16" t="s">
        <v>67</v>
      </c>
      <c r="BC10" s="16"/>
      <c r="BD10" s="16"/>
      <c r="BE10" s="16"/>
      <c r="BF10" s="16"/>
      <c r="BG10" t="s">
        <v>68</v>
      </c>
      <c r="BH10" t="s">
        <v>69</v>
      </c>
    </row>
    <row r="11" spans="1:60" x14ac:dyDescent="0.35">
      <c r="A11" s="15">
        <v>10</v>
      </c>
      <c r="B11" s="16" t="s">
        <v>93</v>
      </c>
      <c r="C11" s="16" t="s">
        <v>97</v>
      </c>
      <c r="D11" s="17" t="s">
        <v>98</v>
      </c>
      <c r="E11" s="18">
        <v>43818</v>
      </c>
      <c r="F11" s="19" t="s">
        <v>61</v>
      </c>
      <c r="G11" s="20" t="s">
        <v>99</v>
      </c>
      <c r="H11" s="20" t="s">
        <v>100</v>
      </c>
      <c r="I11" s="20" t="s">
        <v>64</v>
      </c>
      <c r="J11" s="20" t="s">
        <v>64</v>
      </c>
      <c r="K11" s="20" t="s">
        <v>65</v>
      </c>
      <c r="L11" s="20"/>
      <c r="M11" s="20" t="s">
        <v>66</v>
      </c>
      <c r="N11" s="21">
        <v>31</v>
      </c>
      <c r="O11" s="15">
        <v>31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50000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/>
      <c r="AF11" s="22"/>
      <c r="AG11" s="22"/>
      <c r="AH11" s="22"/>
      <c r="AI11" s="22">
        <v>0</v>
      </c>
      <c r="AJ11" s="22">
        <v>50000</v>
      </c>
      <c r="AK11" s="20">
        <v>0</v>
      </c>
      <c r="AL11" s="20">
        <v>0</v>
      </c>
      <c r="AM11" s="20">
        <v>0</v>
      </c>
      <c r="AN11" s="22">
        <v>377</v>
      </c>
      <c r="AO11" s="22"/>
      <c r="AP11" s="22">
        <v>377</v>
      </c>
      <c r="AQ11" s="22">
        <v>50377</v>
      </c>
      <c r="AR11" s="22">
        <v>0</v>
      </c>
      <c r="AS11" s="22">
        <v>0</v>
      </c>
      <c r="AT11" s="20">
        <v>0</v>
      </c>
      <c r="AU11" s="23">
        <v>5000</v>
      </c>
      <c r="AV11" s="22">
        <v>377</v>
      </c>
      <c r="AW11" s="22"/>
      <c r="AX11" s="22">
        <v>0</v>
      </c>
      <c r="AY11" s="22">
        <v>5377</v>
      </c>
      <c r="AZ11" s="22">
        <v>44623</v>
      </c>
      <c r="BA11" s="23">
        <v>44623</v>
      </c>
      <c r="BB11" s="16" t="s">
        <v>67</v>
      </c>
      <c r="BC11" s="16"/>
      <c r="BD11" s="16"/>
      <c r="BE11" s="16"/>
      <c r="BF11" s="16"/>
      <c r="BG11" t="s">
        <v>68</v>
      </c>
      <c r="BH11" t="s">
        <v>69</v>
      </c>
    </row>
    <row r="12" spans="1:60" x14ac:dyDescent="0.35">
      <c r="A12" s="15">
        <v>11</v>
      </c>
      <c r="B12" s="19" t="s">
        <v>93</v>
      </c>
      <c r="C12" s="16" t="s">
        <v>101</v>
      </c>
      <c r="D12" s="19" t="s">
        <v>102</v>
      </c>
      <c r="E12" s="18">
        <v>44917</v>
      </c>
      <c r="F12" s="19" t="s">
        <v>61</v>
      </c>
      <c r="G12" s="19" t="s">
        <v>99</v>
      </c>
      <c r="H12" s="20" t="s">
        <v>103</v>
      </c>
      <c r="I12" s="20" t="s">
        <v>64</v>
      </c>
      <c r="J12" s="20" t="s">
        <v>64</v>
      </c>
      <c r="K12" s="20" t="s">
        <v>65</v>
      </c>
      <c r="L12" s="20"/>
      <c r="M12" s="20" t="s">
        <v>66</v>
      </c>
      <c r="N12" s="21">
        <v>10</v>
      </c>
      <c r="O12" s="15">
        <v>31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15000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16"/>
      <c r="AF12" s="16"/>
      <c r="AG12" s="16"/>
      <c r="AH12" s="16"/>
      <c r="AI12" s="22">
        <v>0</v>
      </c>
      <c r="AJ12" s="22">
        <v>4838.7096774193551</v>
      </c>
      <c r="AK12" s="20">
        <v>0</v>
      </c>
      <c r="AL12" s="20">
        <v>0</v>
      </c>
      <c r="AM12" s="20">
        <v>0</v>
      </c>
      <c r="AN12" s="22"/>
      <c r="AO12" s="22"/>
      <c r="AP12" s="22">
        <v>0</v>
      </c>
      <c r="AQ12" s="22">
        <v>4838.7096774193551</v>
      </c>
      <c r="AR12" s="22">
        <v>0</v>
      </c>
      <c r="AS12" s="22">
        <v>0</v>
      </c>
      <c r="AT12" s="20">
        <v>0</v>
      </c>
      <c r="AU12" s="23">
        <v>484</v>
      </c>
      <c r="AV12" s="20"/>
      <c r="AW12" s="22"/>
      <c r="AX12" s="22">
        <v>0</v>
      </c>
      <c r="AY12" s="22">
        <v>484</v>
      </c>
      <c r="AZ12" s="22">
        <v>4354.7096774193551</v>
      </c>
      <c r="BA12" s="23">
        <v>4354.7096774193551</v>
      </c>
      <c r="BB12" s="16" t="s">
        <v>67</v>
      </c>
      <c r="BC12" s="16"/>
      <c r="BD12" s="16"/>
      <c r="BE12" s="16"/>
      <c r="BF12" s="16"/>
      <c r="BG12" t="s">
        <v>81</v>
      </c>
      <c r="BH12" t="s">
        <v>82</v>
      </c>
    </row>
    <row r="13" spans="1:60" x14ac:dyDescent="0.35">
      <c r="A13" s="15">
        <v>12</v>
      </c>
      <c r="B13" s="16" t="s">
        <v>58</v>
      </c>
      <c r="C13" s="16" t="s">
        <v>104</v>
      </c>
      <c r="D13" s="17" t="s">
        <v>105</v>
      </c>
      <c r="E13" s="18">
        <v>44805</v>
      </c>
      <c r="F13" s="19" t="s">
        <v>106</v>
      </c>
      <c r="G13" s="16" t="s">
        <v>107</v>
      </c>
      <c r="H13" s="20" t="s">
        <v>108</v>
      </c>
      <c r="I13" s="20" t="s">
        <v>64</v>
      </c>
      <c r="J13" s="20" t="s">
        <v>64</v>
      </c>
      <c r="K13" s="20" t="s">
        <v>65</v>
      </c>
      <c r="L13" s="20"/>
      <c r="M13" s="20" t="s">
        <v>66</v>
      </c>
      <c r="N13" s="21">
        <v>31</v>
      </c>
      <c r="O13" s="15">
        <v>31</v>
      </c>
      <c r="P13" s="22">
        <f t="shared" ref="P13" si="36">ROUND(Y13*50%,0)</f>
        <v>24188</v>
      </c>
      <c r="Q13" s="22">
        <f t="shared" ref="Q13" si="37">ROUND(P13*50%,0)</f>
        <v>12094</v>
      </c>
      <c r="R13" s="22">
        <v>1600</v>
      </c>
      <c r="S13" s="22">
        <v>1250</v>
      </c>
      <c r="T13" s="22">
        <f>ROUND(P13-Q13-R13-S13-U13-V13-W13-X13-1,0)</f>
        <v>3543</v>
      </c>
      <c r="U13" s="22">
        <v>0</v>
      </c>
      <c r="V13" s="22">
        <v>3500</v>
      </c>
      <c r="W13" s="22">
        <v>2200</v>
      </c>
      <c r="X13" s="22">
        <v>0</v>
      </c>
      <c r="Y13" s="22">
        <v>48375</v>
      </c>
      <c r="Z13" s="22">
        <f t="shared" ref="Z13" si="38">ROUND(P13*N13/O13,0)</f>
        <v>24188</v>
      </c>
      <c r="AA13" s="22">
        <f t="shared" ref="AA13" si="39">ROUND(Q13*N13/O13,0)</f>
        <v>12094</v>
      </c>
      <c r="AB13" s="22">
        <f t="shared" ref="AB13" si="40">ROUND(R13*N13/O13,0)</f>
        <v>1600</v>
      </c>
      <c r="AC13" s="22">
        <f t="shared" ref="AC13" si="41">ROUND(S13*N13/O13,0)</f>
        <v>1250</v>
      </c>
      <c r="AD13" s="22">
        <f t="shared" ref="AD13" si="42">ROUND(T13*N13/O13,0)</f>
        <v>3543</v>
      </c>
      <c r="AE13" s="22">
        <f t="shared" ref="AE13" si="43">ROUND(U13*N13/O13,0)</f>
        <v>0</v>
      </c>
      <c r="AF13" s="22">
        <f t="shared" ref="AF13" si="44">ROUND(V13*N13/O13,0)</f>
        <v>3500</v>
      </c>
      <c r="AG13" s="22">
        <f t="shared" ref="AG13" si="45">ROUND(W13*N13/O13,0)</f>
        <v>2200</v>
      </c>
      <c r="AH13" s="22">
        <f t="shared" ref="AH13" si="46">ROUND(X13*N13/O13,0)</f>
        <v>0</v>
      </c>
      <c r="AI13" s="22">
        <v>0</v>
      </c>
      <c r="AJ13" s="22">
        <f t="shared" ref="AJ13" si="47">SUM(Z13:AI13)</f>
        <v>48375</v>
      </c>
      <c r="AK13" s="22">
        <v>0</v>
      </c>
      <c r="AL13" s="22">
        <v>0</v>
      </c>
      <c r="AM13" s="22">
        <v>0</v>
      </c>
      <c r="AN13" s="22">
        <v>1589</v>
      </c>
      <c r="AO13" s="22">
        <v>36</v>
      </c>
      <c r="AP13" s="22">
        <f t="shared" ref="AP13" si="48">SUM(AK13:AO13)</f>
        <v>1625</v>
      </c>
      <c r="AQ13" s="22">
        <f t="shared" ref="AQ13" si="49">+AJ13+AP13</f>
        <v>50000</v>
      </c>
      <c r="AR13" s="22">
        <v>0</v>
      </c>
      <c r="AS13" s="22">
        <f>IF(Y13&gt;21000,0,Y13*0.75%)</f>
        <v>0</v>
      </c>
      <c r="AT13" s="22">
        <f t="shared" ref="AT13" si="50">IF(Y13&lt;10001,175,IF(Y13&gt;10000,200))</f>
        <v>200</v>
      </c>
      <c r="AU13" s="22">
        <v>0</v>
      </c>
      <c r="AV13" s="22">
        <v>1589</v>
      </c>
      <c r="AW13" s="22">
        <v>12</v>
      </c>
      <c r="AX13" s="22">
        <v>0</v>
      </c>
      <c r="AY13" s="22">
        <f t="shared" ref="AY13" si="51">SUM(AR13:AX13)</f>
        <v>1801</v>
      </c>
      <c r="AZ13" s="22">
        <f t="shared" ref="AZ13" si="52">AJ13-AY13</f>
        <v>46574</v>
      </c>
      <c r="BA13" s="23">
        <f t="shared" ref="BA13" si="53">AZ13</f>
        <v>46574</v>
      </c>
      <c r="BB13" s="16" t="s">
        <v>67</v>
      </c>
      <c r="BC13" s="16"/>
      <c r="BD13" s="16"/>
      <c r="BE13" s="16"/>
      <c r="BF13" s="16"/>
      <c r="BG13" t="s">
        <v>68</v>
      </c>
      <c r="BH13" t="s">
        <v>69</v>
      </c>
    </row>
    <row r="14" spans="1:60" x14ac:dyDescent="0.35">
      <c r="A14" s="15">
        <v>13</v>
      </c>
      <c r="B14" s="16" t="s">
        <v>93</v>
      </c>
      <c r="C14" s="16" t="s">
        <v>109</v>
      </c>
      <c r="D14" s="17" t="s">
        <v>110</v>
      </c>
      <c r="E14" s="18">
        <v>44844</v>
      </c>
      <c r="F14" s="19" t="s">
        <v>61</v>
      </c>
      <c r="G14" s="16" t="s">
        <v>111</v>
      </c>
      <c r="H14" s="20" t="s">
        <v>112</v>
      </c>
      <c r="I14" s="20" t="s">
        <v>64</v>
      </c>
      <c r="J14" s="20" t="s">
        <v>64</v>
      </c>
      <c r="K14" s="20" t="s">
        <v>65</v>
      </c>
      <c r="L14" s="20"/>
      <c r="M14" s="20" t="s">
        <v>66</v>
      </c>
      <c r="N14" s="21">
        <v>31</v>
      </c>
      <c r="O14" s="15">
        <v>31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20000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20000</v>
      </c>
      <c r="AK14" s="20">
        <v>0</v>
      </c>
      <c r="AL14" s="20">
        <v>0</v>
      </c>
      <c r="AM14" s="20">
        <v>0</v>
      </c>
      <c r="AN14" s="22"/>
      <c r="AO14" s="20">
        <v>0</v>
      </c>
      <c r="AP14" s="22">
        <v>0</v>
      </c>
      <c r="AQ14" s="22">
        <v>20000</v>
      </c>
      <c r="AR14" s="22">
        <v>0</v>
      </c>
      <c r="AS14" s="22">
        <v>0</v>
      </c>
      <c r="AT14" s="20">
        <v>0</v>
      </c>
      <c r="AU14" s="16">
        <v>2000</v>
      </c>
      <c r="AV14" s="20"/>
      <c r="AW14" s="22"/>
      <c r="AX14" s="22">
        <v>0</v>
      </c>
      <c r="AY14" s="22">
        <v>2000</v>
      </c>
      <c r="AZ14" s="22">
        <v>18000</v>
      </c>
      <c r="BA14" s="23">
        <v>18000</v>
      </c>
      <c r="BB14" s="16" t="s">
        <v>67</v>
      </c>
      <c r="BC14" s="16"/>
      <c r="BD14" s="16"/>
      <c r="BE14" s="16"/>
      <c r="BF14" s="16"/>
      <c r="BG14" t="s">
        <v>81</v>
      </c>
      <c r="BH14" t="s">
        <v>82</v>
      </c>
    </row>
    <row r="15" spans="1:60" x14ac:dyDescent="0.35">
      <c r="A15" s="15">
        <v>14</v>
      </c>
      <c r="B15" s="16" t="s">
        <v>93</v>
      </c>
      <c r="C15" s="16" t="s">
        <v>113</v>
      </c>
      <c r="D15" s="17" t="s">
        <v>114</v>
      </c>
      <c r="E15" s="18">
        <v>44704</v>
      </c>
      <c r="F15" s="19" t="s">
        <v>61</v>
      </c>
      <c r="G15" s="16" t="s">
        <v>111</v>
      </c>
      <c r="H15" s="20" t="s">
        <v>115</v>
      </c>
      <c r="I15" s="20" t="s">
        <v>64</v>
      </c>
      <c r="J15" s="20" t="s">
        <v>64</v>
      </c>
      <c r="K15" s="20" t="s">
        <v>65</v>
      </c>
      <c r="L15" s="20"/>
      <c r="M15" s="20" t="s">
        <v>66</v>
      </c>
      <c r="N15" s="21">
        <v>31</v>
      </c>
      <c r="O15" s="15">
        <v>31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15000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15000</v>
      </c>
      <c r="AK15" s="20">
        <v>0</v>
      </c>
      <c r="AL15" s="20">
        <v>0</v>
      </c>
      <c r="AM15" s="20">
        <v>0</v>
      </c>
      <c r="AN15" s="22"/>
      <c r="AO15" s="20">
        <v>0</v>
      </c>
      <c r="AP15" s="22">
        <v>0</v>
      </c>
      <c r="AQ15" s="22">
        <v>15000</v>
      </c>
      <c r="AR15" s="22">
        <v>0</v>
      </c>
      <c r="AS15" s="22">
        <v>0</v>
      </c>
      <c r="AT15" s="20">
        <v>0</v>
      </c>
      <c r="AU15" s="16">
        <v>1500</v>
      </c>
      <c r="AV15" s="20"/>
      <c r="AW15" s="22"/>
      <c r="AX15" s="22">
        <v>0</v>
      </c>
      <c r="AY15" s="22">
        <v>1500</v>
      </c>
      <c r="AZ15" s="22">
        <v>13500</v>
      </c>
      <c r="BA15" s="23">
        <v>13500</v>
      </c>
      <c r="BB15" s="16" t="s">
        <v>67</v>
      </c>
      <c r="BC15" s="16"/>
      <c r="BD15" s="16"/>
      <c r="BE15" s="16"/>
      <c r="BF15" s="16"/>
      <c r="BG15" t="s">
        <v>81</v>
      </c>
      <c r="BH15" t="s">
        <v>82</v>
      </c>
    </row>
    <row r="16" spans="1:60" x14ac:dyDescent="0.35">
      <c r="A16" s="15">
        <v>15</v>
      </c>
      <c r="B16" s="16" t="s">
        <v>93</v>
      </c>
      <c r="C16" s="16" t="s">
        <v>116</v>
      </c>
      <c r="D16" s="17" t="s">
        <v>117</v>
      </c>
      <c r="E16" s="18">
        <v>44758</v>
      </c>
      <c r="F16" s="19" t="s">
        <v>61</v>
      </c>
      <c r="G16" s="16" t="s">
        <v>111</v>
      </c>
      <c r="H16" s="20" t="s">
        <v>115</v>
      </c>
      <c r="I16" s="20" t="s">
        <v>64</v>
      </c>
      <c r="J16" s="20" t="s">
        <v>64</v>
      </c>
      <c r="K16" s="20" t="s">
        <v>65</v>
      </c>
      <c r="L16" s="20"/>
      <c r="M16" s="20" t="s">
        <v>66</v>
      </c>
      <c r="N16" s="21">
        <v>31</v>
      </c>
      <c r="O16" s="15">
        <v>31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15000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15000</v>
      </c>
      <c r="AK16" s="20">
        <v>0</v>
      </c>
      <c r="AL16" s="20">
        <v>0</v>
      </c>
      <c r="AM16" s="20">
        <v>0</v>
      </c>
      <c r="AN16" s="22"/>
      <c r="AO16" s="20">
        <v>0</v>
      </c>
      <c r="AP16" s="22">
        <v>0</v>
      </c>
      <c r="AQ16" s="22">
        <v>15000</v>
      </c>
      <c r="AR16" s="22">
        <v>0</v>
      </c>
      <c r="AS16" s="22">
        <v>0</v>
      </c>
      <c r="AT16" s="20">
        <v>0</v>
      </c>
      <c r="AU16" s="16">
        <v>1500</v>
      </c>
      <c r="AV16" s="20"/>
      <c r="AW16" s="22"/>
      <c r="AX16" s="22">
        <v>0</v>
      </c>
      <c r="AY16" s="22">
        <v>1500</v>
      </c>
      <c r="AZ16" s="22">
        <v>13500</v>
      </c>
      <c r="BA16" s="23">
        <v>13500</v>
      </c>
      <c r="BB16" s="16" t="s">
        <v>67</v>
      </c>
      <c r="BC16" s="16"/>
      <c r="BD16" s="16"/>
      <c r="BE16" s="16"/>
      <c r="BF16" s="16"/>
      <c r="BG16" t="s">
        <v>81</v>
      </c>
      <c r="BH16" t="s">
        <v>82</v>
      </c>
    </row>
    <row r="17" spans="1:60" x14ac:dyDescent="0.35">
      <c r="A17" s="15">
        <v>16</v>
      </c>
      <c r="B17" s="16" t="s">
        <v>93</v>
      </c>
      <c r="C17" s="16" t="s">
        <v>118</v>
      </c>
      <c r="D17" s="17" t="s">
        <v>119</v>
      </c>
      <c r="E17" s="18">
        <v>44842</v>
      </c>
      <c r="F17" s="19" t="s">
        <v>61</v>
      </c>
      <c r="G17" s="16" t="s">
        <v>111</v>
      </c>
      <c r="H17" s="20" t="s">
        <v>115</v>
      </c>
      <c r="I17" s="20" t="s">
        <v>64</v>
      </c>
      <c r="J17" s="20" t="s">
        <v>64</v>
      </c>
      <c r="K17" s="20" t="s">
        <v>65</v>
      </c>
      <c r="L17" s="20"/>
      <c r="M17" s="20" t="s">
        <v>66</v>
      </c>
      <c r="N17" s="21">
        <v>31</v>
      </c>
      <c r="O17" s="15">
        <v>31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15000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15000</v>
      </c>
      <c r="AK17" s="20">
        <v>0</v>
      </c>
      <c r="AL17" s="20">
        <v>0</v>
      </c>
      <c r="AM17" s="20">
        <v>0</v>
      </c>
      <c r="AN17" s="22"/>
      <c r="AO17" s="20">
        <v>0</v>
      </c>
      <c r="AP17" s="22">
        <v>0</v>
      </c>
      <c r="AQ17" s="22">
        <v>15000</v>
      </c>
      <c r="AR17" s="22">
        <v>0</v>
      </c>
      <c r="AS17" s="22">
        <v>0</v>
      </c>
      <c r="AT17" s="20">
        <v>0</v>
      </c>
      <c r="AU17" s="16">
        <v>1500</v>
      </c>
      <c r="AV17" s="20"/>
      <c r="AW17" s="22"/>
      <c r="AX17" s="22">
        <v>0</v>
      </c>
      <c r="AY17" s="22">
        <v>1500</v>
      </c>
      <c r="AZ17" s="22">
        <v>13500</v>
      </c>
      <c r="BA17" s="23">
        <v>13500</v>
      </c>
      <c r="BB17" s="16" t="s">
        <v>67</v>
      </c>
      <c r="BC17" s="16"/>
      <c r="BD17" s="16"/>
      <c r="BE17" s="16"/>
      <c r="BF17" s="16"/>
      <c r="BG17" t="s">
        <v>81</v>
      </c>
      <c r="BH17" t="s">
        <v>82</v>
      </c>
    </row>
    <row r="18" spans="1:60" x14ac:dyDescent="0.35">
      <c r="A18" s="15">
        <v>17</v>
      </c>
      <c r="B18" s="16" t="s">
        <v>93</v>
      </c>
      <c r="C18" s="16" t="s">
        <v>120</v>
      </c>
      <c r="D18" s="17" t="s">
        <v>121</v>
      </c>
      <c r="E18" s="18">
        <v>44795</v>
      </c>
      <c r="F18" s="19" t="s">
        <v>61</v>
      </c>
      <c r="G18" s="16" t="s">
        <v>111</v>
      </c>
      <c r="H18" s="20" t="s">
        <v>122</v>
      </c>
      <c r="I18" s="20" t="s">
        <v>64</v>
      </c>
      <c r="J18" s="20" t="s">
        <v>64</v>
      </c>
      <c r="K18" s="20" t="s">
        <v>65</v>
      </c>
      <c r="L18" s="20"/>
      <c r="M18" s="20" t="s">
        <v>66</v>
      </c>
      <c r="N18" s="21">
        <v>31</v>
      </c>
      <c r="O18" s="15">
        <v>31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10581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10581</v>
      </c>
      <c r="AK18" s="20">
        <v>0</v>
      </c>
      <c r="AL18" s="20">
        <v>0</v>
      </c>
      <c r="AM18" s="20">
        <v>0</v>
      </c>
      <c r="AN18" s="22"/>
      <c r="AO18" s="20">
        <v>0</v>
      </c>
      <c r="AP18" s="22">
        <v>0</v>
      </c>
      <c r="AQ18" s="22">
        <v>10581</v>
      </c>
      <c r="AR18" s="22">
        <v>0</v>
      </c>
      <c r="AS18" s="22">
        <v>0</v>
      </c>
      <c r="AT18" s="20">
        <v>0</v>
      </c>
      <c r="AU18" s="23">
        <v>1058</v>
      </c>
      <c r="AV18" s="20"/>
      <c r="AW18" s="22"/>
      <c r="AX18" s="22">
        <v>0</v>
      </c>
      <c r="AY18" s="22">
        <v>1058</v>
      </c>
      <c r="AZ18" s="22">
        <v>9523</v>
      </c>
      <c r="BA18" s="23">
        <v>9523</v>
      </c>
      <c r="BB18" s="16" t="s">
        <v>67</v>
      </c>
      <c r="BC18" s="16"/>
      <c r="BD18" s="16"/>
      <c r="BE18" s="16"/>
      <c r="BF18" s="16"/>
      <c r="BG18" t="s">
        <v>81</v>
      </c>
      <c r="BH18" t="s">
        <v>82</v>
      </c>
    </row>
    <row r="19" spans="1:60" x14ac:dyDescent="0.35">
      <c r="A19" s="15">
        <v>18</v>
      </c>
      <c r="B19" s="16" t="s">
        <v>93</v>
      </c>
      <c r="C19" s="16" t="s">
        <v>123</v>
      </c>
      <c r="D19" s="17" t="s">
        <v>124</v>
      </c>
      <c r="E19" s="18">
        <v>44900</v>
      </c>
      <c r="F19" s="19" t="s">
        <v>61</v>
      </c>
      <c r="G19" s="16" t="s">
        <v>111</v>
      </c>
      <c r="H19" s="20" t="s">
        <v>115</v>
      </c>
      <c r="I19" s="20" t="s">
        <v>64</v>
      </c>
      <c r="J19" s="20" t="s">
        <v>64</v>
      </c>
      <c r="K19" s="20" t="s">
        <v>65</v>
      </c>
      <c r="L19" s="20"/>
      <c r="M19" s="20" t="s">
        <v>66</v>
      </c>
      <c r="N19" s="21">
        <v>23</v>
      </c>
      <c r="O19" s="15">
        <v>31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0">
        <v>0</v>
      </c>
      <c r="V19" s="20">
        <v>0</v>
      </c>
      <c r="W19" s="20">
        <v>0</v>
      </c>
      <c r="X19" s="20">
        <v>0</v>
      </c>
      <c r="Y19" s="20">
        <v>10000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2">
        <v>7419</v>
      </c>
      <c r="AK19" s="20">
        <v>0</v>
      </c>
      <c r="AL19" s="20">
        <v>0</v>
      </c>
      <c r="AM19" s="20">
        <v>0</v>
      </c>
      <c r="AN19" s="22"/>
      <c r="AO19" s="20">
        <v>0</v>
      </c>
      <c r="AP19" s="22">
        <v>0</v>
      </c>
      <c r="AQ19" s="20">
        <v>7419</v>
      </c>
      <c r="AR19" s="20">
        <v>0</v>
      </c>
      <c r="AS19" s="20">
        <v>0</v>
      </c>
      <c r="AT19" s="20">
        <v>0</v>
      </c>
      <c r="AU19" s="23">
        <v>742</v>
      </c>
      <c r="AV19" s="20"/>
      <c r="AW19" s="20"/>
      <c r="AX19" s="20">
        <v>0</v>
      </c>
      <c r="AY19" s="20">
        <v>742</v>
      </c>
      <c r="AZ19" s="20">
        <v>6677</v>
      </c>
      <c r="BA19" s="23">
        <v>6677</v>
      </c>
      <c r="BB19" s="16" t="s">
        <v>67</v>
      </c>
      <c r="BC19" s="16"/>
      <c r="BD19" s="16"/>
      <c r="BE19" s="16"/>
      <c r="BF19" s="16"/>
      <c r="BG19" t="s">
        <v>81</v>
      </c>
      <c r="BH19" t="s">
        <v>82</v>
      </c>
    </row>
    <row r="20" spans="1:60" x14ac:dyDescent="0.35">
      <c r="A20" s="15">
        <v>19</v>
      </c>
      <c r="B20" s="19" t="s">
        <v>93</v>
      </c>
      <c r="C20" s="16" t="s">
        <v>125</v>
      </c>
      <c r="D20" s="19" t="s">
        <v>126</v>
      </c>
      <c r="E20" s="18">
        <v>44900</v>
      </c>
      <c r="F20" s="19" t="s">
        <v>61</v>
      </c>
      <c r="G20" s="16" t="s">
        <v>111</v>
      </c>
      <c r="H20" s="20" t="s">
        <v>115</v>
      </c>
      <c r="I20" s="20" t="s">
        <v>64</v>
      </c>
      <c r="J20" s="20" t="s">
        <v>64</v>
      </c>
      <c r="K20" s="20" t="s">
        <v>65</v>
      </c>
      <c r="L20" s="20"/>
      <c r="M20" s="20" t="s">
        <v>66</v>
      </c>
      <c r="N20" s="21">
        <v>16</v>
      </c>
      <c r="O20" s="15">
        <v>31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0">
        <v>0</v>
      </c>
      <c r="V20" s="20">
        <v>0</v>
      </c>
      <c r="W20" s="20">
        <v>0</v>
      </c>
      <c r="X20" s="20">
        <v>0</v>
      </c>
      <c r="Y20" s="22">
        <v>10000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5161</v>
      </c>
      <c r="AK20" s="20">
        <v>0</v>
      </c>
      <c r="AL20" s="20">
        <v>0</v>
      </c>
      <c r="AM20" s="20">
        <v>0</v>
      </c>
      <c r="AN20" s="22"/>
      <c r="AO20" s="20">
        <v>0</v>
      </c>
      <c r="AP20" s="22">
        <v>0</v>
      </c>
      <c r="AQ20" s="22">
        <v>5161</v>
      </c>
      <c r="AR20" s="22">
        <v>0</v>
      </c>
      <c r="AS20" s="22">
        <v>0</v>
      </c>
      <c r="AT20" s="20">
        <v>0</v>
      </c>
      <c r="AU20" s="23">
        <v>516</v>
      </c>
      <c r="AV20" s="20"/>
      <c r="AW20" s="22"/>
      <c r="AX20" s="22">
        <v>0</v>
      </c>
      <c r="AY20" s="22">
        <v>516</v>
      </c>
      <c r="AZ20" s="22">
        <v>4645</v>
      </c>
      <c r="BA20" s="23">
        <v>4645</v>
      </c>
      <c r="BB20" s="16" t="s">
        <v>67</v>
      </c>
      <c r="BC20" s="16"/>
      <c r="BD20" s="16"/>
      <c r="BE20" s="16"/>
      <c r="BF20" s="16"/>
      <c r="BG20" t="s">
        <v>81</v>
      </c>
      <c r="BH20" t="s">
        <v>82</v>
      </c>
    </row>
    <row r="21" spans="1:60" x14ac:dyDescent="0.35">
      <c r="A21" s="15">
        <v>20</v>
      </c>
      <c r="B21" s="19" t="s">
        <v>93</v>
      </c>
      <c r="C21" s="16" t="s">
        <v>127</v>
      </c>
      <c r="D21" s="19" t="s">
        <v>128</v>
      </c>
      <c r="E21" s="18">
        <v>44900</v>
      </c>
      <c r="F21" s="19" t="s">
        <v>61</v>
      </c>
      <c r="G21" s="16" t="s">
        <v>111</v>
      </c>
      <c r="H21" s="20" t="s">
        <v>115</v>
      </c>
      <c r="I21" s="20" t="s">
        <v>64</v>
      </c>
      <c r="J21" s="20" t="s">
        <v>64</v>
      </c>
      <c r="K21" s="20" t="s">
        <v>65</v>
      </c>
      <c r="L21" s="20"/>
      <c r="M21" s="20" t="s">
        <v>66</v>
      </c>
      <c r="N21" s="21">
        <v>23</v>
      </c>
      <c r="O21" s="15">
        <v>31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0">
        <v>0</v>
      </c>
      <c r="V21" s="20">
        <v>0</v>
      </c>
      <c r="W21" s="20">
        <v>0</v>
      </c>
      <c r="X21" s="20">
        <v>0</v>
      </c>
      <c r="Y21" s="22">
        <v>10000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7419</v>
      </c>
      <c r="AK21" s="20">
        <v>0</v>
      </c>
      <c r="AL21" s="20">
        <v>0</v>
      </c>
      <c r="AM21" s="20">
        <v>0</v>
      </c>
      <c r="AN21" s="22"/>
      <c r="AO21" s="20">
        <v>0</v>
      </c>
      <c r="AP21" s="22">
        <v>0</v>
      </c>
      <c r="AQ21" s="22">
        <v>7419</v>
      </c>
      <c r="AR21" s="22">
        <v>0</v>
      </c>
      <c r="AS21" s="22">
        <v>0</v>
      </c>
      <c r="AT21" s="20">
        <v>0</v>
      </c>
      <c r="AU21" s="23">
        <v>742</v>
      </c>
      <c r="AV21" s="20"/>
      <c r="AW21" s="22"/>
      <c r="AX21" s="22">
        <v>0</v>
      </c>
      <c r="AY21" s="22">
        <v>742</v>
      </c>
      <c r="AZ21" s="22">
        <v>6677</v>
      </c>
      <c r="BA21" s="23">
        <v>6677</v>
      </c>
      <c r="BB21" s="16" t="s">
        <v>67</v>
      </c>
      <c r="BC21" s="16"/>
      <c r="BD21" s="16"/>
      <c r="BE21" s="16"/>
      <c r="BF21" s="16"/>
      <c r="BG21" t="s">
        <v>81</v>
      </c>
      <c r="BH21" t="s">
        <v>82</v>
      </c>
    </row>
    <row r="22" spans="1:60" x14ac:dyDescent="0.35">
      <c r="A22" s="15">
        <v>21</v>
      </c>
      <c r="B22" s="19" t="s">
        <v>93</v>
      </c>
      <c r="C22" s="16" t="s">
        <v>129</v>
      </c>
      <c r="D22" s="19" t="s">
        <v>130</v>
      </c>
      <c r="E22" s="18">
        <v>44900</v>
      </c>
      <c r="F22" s="19" t="s">
        <v>61</v>
      </c>
      <c r="G22" s="16" t="s">
        <v>111</v>
      </c>
      <c r="H22" s="20" t="s">
        <v>115</v>
      </c>
      <c r="I22" s="20" t="s">
        <v>64</v>
      </c>
      <c r="J22" s="20" t="s">
        <v>64</v>
      </c>
      <c r="K22" s="20" t="s">
        <v>65</v>
      </c>
      <c r="L22" s="20"/>
      <c r="M22" s="20" t="s">
        <v>66</v>
      </c>
      <c r="N22" s="21">
        <v>12</v>
      </c>
      <c r="O22" s="15">
        <v>31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0">
        <v>0</v>
      </c>
      <c r="V22" s="20">
        <v>0</v>
      </c>
      <c r="W22" s="20">
        <v>0</v>
      </c>
      <c r="X22" s="20">
        <v>0</v>
      </c>
      <c r="Y22" s="22">
        <v>10000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3871</v>
      </c>
      <c r="AK22" s="20">
        <v>0</v>
      </c>
      <c r="AL22" s="20">
        <v>0</v>
      </c>
      <c r="AM22" s="20">
        <v>0</v>
      </c>
      <c r="AN22" s="22"/>
      <c r="AO22" s="20">
        <v>0</v>
      </c>
      <c r="AP22" s="22">
        <v>0</v>
      </c>
      <c r="AQ22" s="22">
        <v>3871</v>
      </c>
      <c r="AR22" s="22">
        <v>0</v>
      </c>
      <c r="AS22" s="22">
        <v>0</v>
      </c>
      <c r="AT22" s="20">
        <v>0</v>
      </c>
      <c r="AU22" s="23">
        <v>387</v>
      </c>
      <c r="AV22" s="20"/>
      <c r="AW22" s="22"/>
      <c r="AX22" s="22">
        <v>0</v>
      </c>
      <c r="AY22" s="22">
        <v>387</v>
      </c>
      <c r="AZ22" s="22">
        <v>3484</v>
      </c>
      <c r="BA22" s="23">
        <v>3484</v>
      </c>
      <c r="BB22" s="16" t="s">
        <v>67</v>
      </c>
      <c r="BC22" s="16"/>
      <c r="BD22" s="16"/>
      <c r="BE22" s="16"/>
      <c r="BF22" s="16"/>
      <c r="BG22" t="s">
        <v>81</v>
      </c>
      <c r="BH22" t="s">
        <v>82</v>
      </c>
    </row>
    <row r="23" spans="1:60" x14ac:dyDescent="0.35">
      <c r="A23" s="15">
        <v>22</v>
      </c>
      <c r="B23" s="19" t="s">
        <v>93</v>
      </c>
      <c r="C23" s="16" t="s">
        <v>131</v>
      </c>
      <c r="D23" s="19" t="s">
        <v>132</v>
      </c>
      <c r="E23" s="18">
        <v>44900</v>
      </c>
      <c r="F23" s="19" t="s">
        <v>61</v>
      </c>
      <c r="G23" s="16" t="s">
        <v>111</v>
      </c>
      <c r="H23" s="20" t="s">
        <v>115</v>
      </c>
      <c r="I23" s="20" t="s">
        <v>64</v>
      </c>
      <c r="J23" s="20" t="s">
        <v>64</v>
      </c>
      <c r="K23" s="20" t="s">
        <v>65</v>
      </c>
      <c r="L23" s="20"/>
      <c r="M23" s="20" t="s">
        <v>66</v>
      </c>
      <c r="N23" s="21">
        <v>23</v>
      </c>
      <c r="O23" s="15">
        <v>31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0">
        <v>0</v>
      </c>
      <c r="V23" s="20">
        <v>0</v>
      </c>
      <c r="W23" s="20">
        <v>0</v>
      </c>
      <c r="X23" s="20">
        <v>0</v>
      </c>
      <c r="Y23" s="22">
        <v>10000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2">
        <v>0</v>
      </c>
      <c r="AJ23" s="22">
        <v>7419</v>
      </c>
      <c r="AK23" s="20">
        <v>0</v>
      </c>
      <c r="AL23" s="20">
        <v>0</v>
      </c>
      <c r="AM23" s="20">
        <v>0</v>
      </c>
      <c r="AN23" s="22"/>
      <c r="AO23" s="20">
        <v>0</v>
      </c>
      <c r="AP23" s="22">
        <v>0</v>
      </c>
      <c r="AQ23" s="22">
        <v>7419</v>
      </c>
      <c r="AR23" s="22">
        <v>0</v>
      </c>
      <c r="AS23" s="22">
        <v>0</v>
      </c>
      <c r="AT23" s="20">
        <v>0</v>
      </c>
      <c r="AU23" s="23">
        <v>742</v>
      </c>
      <c r="AV23" s="20"/>
      <c r="AW23" s="22"/>
      <c r="AX23" s="22">
        <v>0</v>
      </c>
      <c r="AY23" s="22">
        <v>742</v>
      </c>
      <c r="AZ23" s="22">
        <v>6677</v>
      </c>
      <c r="BA23" s="23">
        <v>6677</v>
      </c>
      <c r="BB23" s="16" t="s">
        <v>67</v>
      </c>
      <c r="BC23" s="16"/>
      <c r="BD23" s="16"/>
      <c r="BE23" s="16"/>
      <c r="BF23" s="16"/>
      <c r="BG23" t="s">
        <v>81</v>
      </c>
      <c r="BH23" t="s">
        <v>82</v>
      </c>
    </row>
    <row r="24" spans="1:60" x14ac:dyDescent="0.35">
      <c r="A24" s="15">
        <v>23</v>
      </c>
      <c r="B24" s="19" t="s">
        <v>93</v>
      </c>
      <c r="C24" s="16" t="s">
        <v>133</v>
      </c>
      <c r="D24" s="19" t="s">
        <v>134</v>
      </c>
      <c r="E24" s="18">
        <v>44900</v>
      </c>
      <c r="F24" s="19" t="s">
        <v>61</v>
      </c>
      <c r="G24" s="16" t="s">
        <v>111</v>
      </c>
      <c r="H24" s="20" t="s">
        <v>115</v>
      </c>
      <c r="I24" s="20" t="s">
        <v>64</v>
      </c>
      <c r="J24" s="20" t="s">
        <v>64</v>
      </c>
      <c r="K24" s="20" t="s">
        <v>65</v>
      </c>
      <c r="L24" s="20"/>
      <c r="M24" s="20" t="s">
        <v>66</v>
      </c>
      <c r="N24" s="21">
        <v>24</v>
      </c>
      <c r="O24" s="15">
        <v>31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0">
        <v>0</v>
      </c>
      <c r="V24" s="20">
        <v>0</v>
      </c>
      <c r="W24" s="20">
        <v>0</v>
      </c>
      <c r="X24" s="20">
        <v>0</v>
      </c>
      <c r="Y24" s="22">
        <v>10000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7742</v>
      </c>
      <c r="AK24" s="20">
        <v>0</v>
      </c>
      <c r="AL24" s="20">
        <v>0</v>
      </c>
      <c r="AM24" s="20">
        <v>0</v>
      </c>
      <c r="AN24" s="22"/>
      <c r="AO24" s="20">
        <v>0</v>
      </c>
      <c r="AP24" s="22">
        <v>0</v>
      </c>
      <c r="AQ24" s="22">
        <v>7742</v>
      </c>
      <c r="AR24" s="22">
        <v>0</v>
      </c>
      <c r="AS24" s="22">
        <v>0</v>
      </c>
      <c r="AT24" s="20">
        <v>0</v>
      </c>
      <c r="AU24" s="23">
        <v>774</v>
      </c>
      <c r="AV24" s="20"/>
      <c r="AW24" s="22"/>
      <c r="AX24" s="22">
        <v>0</v>
      </c>
      <c r="AY24" s="22">
        <v>774</v>
      </c>
      <c r="AZ24" s="22">
        <v>6968</v>
      </c>
      <c r="BA24" s="23">
        <v>6968</v>
      </c>
      <c r="BB24" s="16" t="s">
        <v>67</v>
      </c>
      <c r="BC24" s="16"/>
      <c r="BD24" s="16"/>
      <c r="BE24" s="16"/>
      <c r="BF24" s="16"/>
      <c r="BG24" t="s">
        <v>81</v>
      </c>
      <c r="BH24" t="s">
        <v>82</v>
      </c>
    </row>
    <row r="25" spans="1:60" x14ac:dyDescent="0.35">
      <c r="A25" s="15">
        <v>24</v>
      </c>
      <c r="B25" s="19" t="s">
        <v>93</v>
      </c>
      <c r="C25" s="16" t="s">
        <v>135</v>
      </c>
      <c r="D25" s="19" t="s">
        <v>136</v>
      </c>
      <c r="E25" s="18">
        <v>44900</v>
      </c>
      <c r="F25" s="19" t="s">
        <v>61</v>
      </c>
      <c r="G25" s="16" t="s">
        <v>111</v>
      </c>
      <c r="H25" s="20" t="s">
        <v>115</v>
      </c>
      <c r="I25" s="20" t="s">
        <v>64</v>
      </c>
      <c r="J25" s="20" t="s">
        <v>64</v>
      </c>
      <c r="K25" s="20" t="s">
        <v>65</v>
      </c>
      <c r="L25" s="20"/>
      <c r="M25" s="20" t="s">
        <v>66</v>
      </c>
      <c r="N25" s="21">
        <v>23</v>
      </c>
      <c r="O25" s="15">
        <v>31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0">
        <v>0</v>
      </c>
      <c r="V25" s="20">
        <v>0</v>
      </c>
      <c r="W25" s="20">
        <v>0</v>
      </c>
      <c r="X25" s="20">
        <v>0</v>
      </c>
      <c r="Y25" s="22">
        <v>10000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7419</v>
      </c>
      <c r="AK25" s="20">
        <v>0</v>
      </c>
      <c r="AL25" s="20">
        <v>0</v>
      </c>
      <c r="AM25" s="20">
        <v>0</v>
      </c>
      <c r="AN25" s="22"/>
      <c r="AO25" s="20">
        <v>0</v>
      </c>
      <c r="AP25" s="22">
        <v>0</v>
      </c>
      <c r="AQ25" s="22">
        <v>7419</v>
      </c>
      <c r="AR25" s="22">
        <v>0</v>
      </c>
      <c r="AS25" s="22">
        <v>0</v>
      </c>
      <c r="AT25" s="20">
        <v>0</v>
      </c>
      <c r="AU25" s="23">
        <v>742</v>
      </c>
      <c r="AV25" s="20"/>
      <c r="AW25" s="22"/>
      <c r="AX25" s="22">
        <v>0</v>
      </c>
      <c r="AY25" s="22">
        <v>742</v>
      </c>
      <c r="AZ25" s="22">
        <v>6677</v>
      </c>
      <c r="BA25" s="23">
        <v>6677</v>
      </c>
      <c r="BB25" s="16" t="s">
        <v>67</v>
      </c>
      <c r="BC25" s="16"/>
      <c r="BD25" s="16"/>
      <c r="BE25" s="16"/>
      <c r="BF25" s="16"/>
      <c r="BG25" t="s">
        <v>81</v>
      </c>
      <c r="BH25" t="s">
        <v>82</v>
      </c>
    </row>
    <row r="26" spans="1:60" x14ac:dyDescent="0.35">
      <c r="A26" s="15">
        <v>25</v>
      </c>
      <c r="B26" s="19" t="s">
        <v>93</v>
      </c>
      <c r="C26" s="16" t="s">
        <v>137</v>
      </c>
      <c r="D26" s="19" t="s">
        <v>138</v>
      </c>
      <c r="E26" s="18">
        <v>44900</v>
      </c>
      <c r="F26" s="19" t="s">
        <v>61</v>
      </c>
      <c r="G26" s="16" t="s">
        <v>111</v>
      </c>
      <c r="H26" s="20" t="s">
        <v>115</v>
      </c>
      <c r="I26" s="20" t="s">
        <v>64</v>
      </c>
      <c r="J26" s="20" t="s">
        <v>64</v>
      </c>
      <c r="K26" s="20" t="s">
        <v>65</v>
      </c>
      <c r="L26" s="20"/>
      <c r="M26" s="20" t="s">
        <v>66</v>
      </c>
      <c r="N26" s="21">
        <v>23</v>
      </c>
      <c r="O26" s="15">
        <v>31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0">
        <v>0</v>
      </c>
      <c r="V26" s="20">
        <v>0</v>
      </c>
      <c r="W26" s="20">
        <v>0</v>
      </c>
      <c r="X26" s="20">
        <v>0</v>
      </c>
      <c r="Y26" s="22">
        <v>10000</v>
      </c>
      <c r="Z26" s="22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7419</v>
      </c>
      <c r="AK26" s="20">
        <v>0</v>
      </c>
      <c r="AL26" s="20">
        <v>0</v>
      </c>
      <c r="AM26" s="20">
        <v>0</v>
      </c>
      <c r="AN26" s="22"/>
      <c r="AO26" s="20">
        <v>0</v>
      </c>
      <c r="AP26" s="22">
        <v>0</v>
      </c>
      <c r="AQ26" s="22">
        <v>7419</v>
      </c>
      <c r="AR26" s="22">
        <v>0</v>
      </c>
      <c r="AS26" s="22">
        <v>0</v>
      </c>
      <c r="AT26" s="20">
        <v>0</v>
      </c>
      <c r="AU26" s="23">
        <v>742</v>
      </c>
      <c r="AV26" s="20"/>
      <c r="AW26" s="22"/>
      <c r="AX26" s="22">
        <v>0</v>
      </c>
      <c r="AY26" s="22">
        <v>742</v>
      </c>
      <c r="AZ26" s="22">
        <v>6677</v>
      </c>
      <c r="BA26" s="23">
        <v>6677</v>
      </c>
      <c r="BB26" s="16" t="s">
        <v>67</v>
      </c>
      <c r="BC26" s="16"/>
      <c r="BD26" s="16"/>
      <c r="BE26" s="16"/>
      <c r="BF26" s="16"/>
      <c r="BG26" t="s">
        <v>81</v>
      </c>
      <c r="BH26" t="s">
        <v>82</v>
      </c>
    </row>
    <row r="27" spans="1:60" x14ac:dyDescent="0.35">
      <c r="A27" s="15">
        <v>26</v>
      </c>
      <c r="B27" s="19" t="s">
        <v>93</v>
      </c>
      <c r="C27" s="16" t="s">
        <v>139</v>
      </c>
      <c r="D27" s="19" t="s">
        <v>140</v>
      </c>
      <c r="E27" s="18">
        <v>44900</v>
      </c>
      <c r="F27" s="19" t="s">
        <v>61</v>
      </c>
      <c r="G27" s="16" t="s">
        <v>111</v>
      </c>
      <c r="H27" s="20" t="s">
        <v>115</v>
      </c>
      <c r="I27" s="20" t="s">
        <v>64</v>
      </c>
      <c r="J27" s="20" t="s">
        <v>64</v>
      </c>
      <c r="K27" s="20" t="s">
        <v>65</v>
      </c>
      <c r="L27" s="20"/>
      <c r="M27" s="20" t="s">
        <v>66</v>
      </c>
      <c r="N27" s="21">
        <v>24</v>
      </c>
      <c r="O27" s="15">
        <v>31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0">
        <v>0</v>
      </c>
      <c r="V27" s="20">
        <v>0</v>
      </c>
      <c r="W27" s="20">
        <v>0</v>
      </c>
      <c r="X27" s="20">
        <v>0</v>
      </c>
      <c r="Y27" s="22">
        <v>10000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  <c r="AH27" s="22">
        <v>0</v>
      </c>
      <c r="AI27" s="22">
        <v>0</v>
      </c>
      <c r="AJ27" s="22">
        <v>7742</v>
      </c>
      <c r="AK27" s="20">
        <v>0</v>
      </c>
      <c r="AL27" s="20">
        <v>0</v>
      </c>
      <c r="AM27" s="20">
        <v>0</v>
      </c>
      <c r="AN27" s="22"/>
      <c r="AO27" s="20">
        <v>0</v>
      </c>
      <c r="AP27" s="22">
        <v>0</v>
      </c>
      <c r="AQ27" s="22">
        <v>7742</v>
      </c>
      <c r="AR27" s="22">
        <v>0</v>
      </c>
      <c r="AS27" s="22">
        <v>0</v>
      </c>
      <c r="AT27" s="20">
        <v>0</v>
      </c>
      <c r="AU27" s="23">
        <v>774</v>
      </c>
      <c r="AV27" s="20"/>
      <c r="AW27" s="22"/>
      <c r="AX27" s="22">
        <v>0</v>
      </c>
      <c r="AY27" s="22">
        <v>774</v>
      </c>
      <c r="AZ27" s="22">
        <v>6968</v>
      </c>
      <c r="BA27" s="23">
        <v>6968</v>
      </c>
      <c r="BB27" s="16" t="s">
        <v>67</v>
      </c>
      <c r="BC27" s="16"/>
      <c r="BD27" s="16"/>
      <c r="BE27" s="16"/>
      <c r="BF27" s="16"/>
      <c r="BG27" t="s">
        <v>81</v>
      </c>
      <c r="BH27" t="s">
        <v>82</v>
      </c>
    </row>
    <row r="28" spans="1:60" x14ac:dyDescent="0.35">
      <c r="A28" s="15">
        <v>27</v>
      </c>
      <c r="B28" s="19" t="s">
        <v>93</v>
      </c>
      <c r="C28" s="16" t="s">
        <v>141</v>
      </c>
      <c r="D28" s="19" t="s">
        <v>142</v>
      </c>
      <c r="E28" s="18">
        <v>44900</v>
      </c>
      <c r="F28" s="19" t="s">
        <v>61</v>
      </c>
      <c r="G28" s="16" t="s">
        <v>111</v>
      </c>
      <c r="H28" s="20" t="s">
        <v>115</v>
      </c>
      <c r="I28" s="20" t="s">
        <v>64</v>
      </c>
      <c r="J28" s="20" t="s">
        <v>64</v>
      </c>
      <c r="K28" s="20" t="s">
        <v>65</v>
      </c>
      <c r="L28" s="20"/>
      <c r="M28" s="20" t="s">
        <v>66</v>
      </c>
      <c r="N28" s="21">
        <v>22</v>
      </c>
      <c r="O28" s="15">
        <v>31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0">
        <v>0</v>
      </c>
      <c r="V28" s="20">
        <v>0</v>
      </c>
      <c r="W28" s="20">
        <v>0</v>
      </c>
      <c r="X28" s="20">
        <v>0</v>
      </c>
      <c r="Y28" s="22">
        <v>10000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7097</v>
      </c>
      <c r="AK28" s="20">
        <v>0</v>
      </c>
      <c r="AL28" s="20">
        <v>0</v>
      </c>
      <c r="AM28" s="20">
        <v>0</v>
      </c>
      <c r="AN28" s="22"/>
      <c r="AO28" s="20">
        <v>0</v>
      </c>
      <c r="AP28" s="22">
        <v>0</v>
      </c>
      <c r="AQ28" s="22">
        <v>7097</v>
      </c>
      <c r="AR28" s="22">
        <v>0</v>
      </c>
      <c r="AS28" s="22">
        <v>0</v>
      </c>
      <c r="AT28" s="20">
        <v>0</v>
      </c>
      <c r="AU28" s="23">
        <v>710</v>
      </c>
      <c r="AV28" s="20"/>
      <c r="AW28" s="22"/>
      <c r="AX28" s="22">
        <v>0</v>
      </c>
      <c r="AY28" s="22">
        <v>710</v>
      </c>
      <c r="AZ28" s="22">
        <v>6387</v>
      </c>
      <c r="BA28" s="23">
        <v>6387</v>
      </c>
      <c r="BB28" s="16" t="s">
        <v>67</v>
      </c>
      <c r="BC28" s="16"/>
      <c r="BD28" s="16"/>
      <c r="BE28" s="16"/>
      <c r="BF28" s="16"/>
      <c r="BG28" t="s">
        <v>81</v>
      </c>
      <c r="BH28" t="s">
        <v>82</v>
      </c>
    </row>
    <row r="29" spans="1:60" x14ac:dyDescent="0.35">
      <c r="A29" s="15">
        <v>28</v>
      </c>
      <c r="B29" s="19" t="s">
        <v>93</v>
      </c>
      <c r="C29" s="16" t="s">
        <v>143</v>
      </c>
      <c r="D29" s="19" t="s">
        <v>144</v>
      </c>
      <c r="E29" s="18">
        <v>44900</v>
      </c>
      <c r="F29" s="19" t="s">
        <v>61</v>
      </c>
      <c r="G29" s="16" t="s">
        <v>111</v>
      </c>
      <c r="H29" s="20" t="s">
        <v>115</v>
      </c>
      <c r="I29" s="20" t="s">
        <v>64</v>
      </c>
      <c r="J29" s="20" t="s">
        <v>64</v>
      </c>
      <c r="K29" s="20" t="s">
        <v>65</v>
      </c>
      <c r="L29" s="20"/>
      <c r="M29" s="20" t="s">
        <v>66</v>
      </c>
      <c r="N29" s="21">
        <v>21</v>
      </c>
      <c r="O29" s="15">
        <v>31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0">
        <v>0</v>
      </c>
      <c r="V29" s="20">
        <v>0</v>
      </c>
      <c r="W29" s="20">
        <v>0</v>
      </c>
      <c r="X29" s="20">
        <v>0</v>
      </c>
      <c r="Y29" s="22">
        <v>10000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6774</v>
      </c>
      <c r="AK29" s="20">
        <v>0</v>
      </c>
      <c r="AL29" s="20">
        <v>0</v>
      </c>
      <c r="AM29" s="20">
        <v>0</v>
      </c>
      <c r="AN29" s="22"/>
      <c r="AO29" s="20">
        <v>0</v>
      </c>
      <c r="AP29" s="22">
        <v>0</v>
      </c>
      <c r="AQ29" s="22">
        <v>6774</v>
      </c>
      <c r="AR29" s="22">
        <v>0</v>
      </c>
      <c r="AS29" s="22">
        <v>0</v>
      </c>
      <c r="AT29" s="20">
        <v>0</v>
      </c>
      <c r="AU29" s="23">
        <v>677</v>
      </c>
      <c r="AV29" s="20"/>
      <c r="AW29" s="22"/>
      <c r="AX29" s="22">
        <v>0</v>
      </c>
      <c r="AY29" s="22">
        <v>677</v>
      </c>
      <c r="AZ29" s="22">
        <v>6097</v>
      </c>
      <c r="BA29" s="23">
        <v>6097</v>
      </c>
      <c r="BB29" s="16" t="s">
        <v>67</v>
      </c>
      <c r="BC29" s="16"/>
      <c r="BD29" s="16"/>
      <c r="BE29" s="16"/>
      <c r="BF29" s="16"/>
      <c r="BG29" t="s">
        <v>81</v>
      </c>
      <c r="BH29" t="s">
        <v>82</v>
      </c>
    </row>
    <row r="30" spans="1:60" x14ac:dyDescent="0.35">
      <c r="A30" s="15">
        <v>29</v>
      </c>
      <c r="B30" s="19" t="s">
        <v>93</v>
      </c>
      <c r="C30" s="16" t="s">
        <v>145</v>
      </c>
      <c r="D30" s="19" t="s">
        <v>146</v>
      </c>
      <c r="E30" s="18">
        <v>44900</v>
      </c>
      <c r="F30" s="19" t="s">
        <v>61</v>
      </c>
      <c r="G30" s="16" t="s">
        <v>111</v>
      </c>
      <c r="H30" s="20" t="s">
        <v>115</v>
      </c>
      <c r="I30" s="20" t="s">
        <v>64</v>
      </c>
      <c r="J30" s="20" t="s">
        <v>64</v>
      </c>
      <c r="K30" s="20" t="s">
        <v>65</v>
      </c>
      <c r="L30" s="20"/>
      <c r="M30" s="20" t="s">
        <v>66</v>
      </c>
      <c r="N30" s="21">
        <v>24</v>
      </c>
      <c r="O30" s="15">
        <v>31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0">
        <v>0</v>
      </c>
      <c r="V30" s="20">
        <v>0</v>
      </c>
      <c r="W30" s="20">
        <v>0</v>
      </c>
      <c r="X30" s="20">
        <v>0</v>
      </c>
      <c r="Y30" s="22">
        <v>10000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7742</v>
      </c>
      <c r="AK30" s="20">
        <v>0</v>
      </c>
      <c r="AL30" s="20">
        <v>0</v>
      </c>
      <c r="AM30" s="20">
        <v>0</v>
      </c>
      <c r="AN30" s="22"/>
      <c r="AO30" s="20">
        <v>0</v>
      </c>
      <c r="AP30" s="22">
        <v>0</v>
      </c>
      <c r="AQ30" s="22">
        <v>7742</v>
      </c>
      <c r="AR30" s="22">
        <v>0</v>
      </c>
      <c r="AS30" s="22">
        <v>0</v>
      </c>
      <c r="AT30" s="20">
        <v>0</v>
      </c>
      <c r="AU30" s="23">
        <v>774</v>
      </c>
      <c r="AV30" s="20"/>
      <c r="AW30" s="22"/>
      <c r="AX30" s="22">
        <v>0</v>
      </c>
      <c r="AY30" s="22">
        <v>774</v>
      </c>
      <c r="AZ30" s="22">
        <v>6968</v>
      </c>
      <c r="BA30" s="23">
        <v>6968</v>
      </c>
      <c r="BB30" s="16" t="s">
        <v>67</v>
      </c>
      <c r="BC30" s="16"/>
      <c r="BD30" s="16"/>
      <c r="BE30" s="16"/>
      <c r="BF30" s="16"/>
      <c r="BG30" t="s">
        <v>81</v>
      </c>
      <c r="BH30" t="s">
        <v>82</v>
      </c>
    </row>
    <row r="31" spans="1:60" x14ac:dyDescent="0.35">
      <c r="A31" s="15">
        <v>30</v>
      </c>
      <c r="B31" s="19" t="s">
        <v>93</v>
      </c>
      <c r="C31" s="16" t="s">
        <v>147</v>
      </c>
      <c r="D31" s="19" t="s">
        <v>148</v>
      </c>
      <c r="E31" s="18">
        <v>44900</v>
      </c>
      <c r="F31" s="19" t="s">
        <v>61</v>
      </c>
      <c r="G31" s="16" t="s">
        <v>111</v>
      </c>
      <c r="H31" s="20" t="s">
        <v>115</v>
      </c>
      <c r="I31" s="20" t="s">
        <v>64</v>
      </c>
      <c r="J31" s="20" t="s">
        <v>64</v>
      </c>
      <c r="K31" s="20" t="s">
        <v>65</v>
      </c>
      <c r="L31" s="20"/>
      <c r="M31" s="20" t="s">
        <v>66</v>
      </c>
      <c r="N31" s="21">
        <v>17</v>
      </c>
      <c r="O31" s="15">
        <v>31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0">
        <v>0</v>
      </c>
      <c r="V31" s="20">
        <v>0</v>
      </c>
      <c r="W31" s="20">
        <v>0</v>
      </c>
      <c r="X31" s="20">
        <v>0</v>
      </c>
      <c r="Y31" s="22">
        <v>10000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5484</v>
      </c>
      <c r="AK31" s="20">
        <v>0</v>
      </c>
      <c r="AL31" s="20">
        <v>0</v>
      </c>
      <c r="AM31" s="20">
        <v>0</v>
      </c>
      <c r="AN31" s="22"/>
      <c r="AO31" s="20">
        <v>0</v>
      </c>
      <c r="AP31" s="22">
        <v>0</v>
      </c>
      <c r="AQ31" s="22">
        <v>5484</v>
      </c>
      <c r="AR31" s="22">
        <v>0</v>
      </c>
      <c r="AS31" s="22">
        <v>0</v>
      </c>
      <c r="AT31" s="20">
        <v>0</v>
      </c>
      <c r="AU31" s="23">
        <v>548</v>
      </c>
      <c r="AV31" s="20"/>
      <c r="AW31" s="22"/>
      <c r="AX31" s="22">
        <v>0</v>
      </c>
      <c r="AY31" s="22">
        <v>548</v>
      </c>
      <c r="AZ31" s="22">
        <v>4936</v>
      </c>
      <c r="BA31" s="23">
        <v>4936</v>
      </c>
      <c r="BB31" s="16" t="s">
        <v>67</v>
      </c>
      <c r="BC31" s="16"/>
      <c r="BD31" s="16"/>
      <c r="BE31" s="16"/>
      <c r="BF31" s="16"/>
      <c r="BG31" t="s">
        <v>81</v>
      </c>
      <c r="BH31" t="s">
        <v>82</v>
      </c>
    </row>
    <row r="32" spans="1:60" x14ac:dyDescent="0.35">
      <c r="A32" s="15">
        <v>31</v>
      </c>
      <c r="B32" s="19" t="s">
        <v>93</v>
      </c>
      <c r="C32" s="16" t="s">
        <v>149</v>
      </c>
      <c r="D32" s="19" t="s">
        <v>150</v>
      </c>
      <c r="E32" s="18">
        <v>44900</v>
      </c>
      <c r="F32" s="19" t="s">
        <v>61</v>
      </c>
      <c r="G32" s="16" t="s">
        <v>111</v>
      </c>
      <c r="H32" s="20" t="s">
        <v>115</v>
      </c>
      <c r="I32" s="20" t="s">
        <v>64</v>
      </c>
      <c r="J32" s="20" t="s">
        <v>64</v>
      </c>
      <c r="K32" s="20" t="s">
        <v>65</v>
      </c>
      <c r="L32" s="20"/>
      <c r="M32" s="20" t="s">
        <v>66</v>
      </c>
      <c r="N32" s="21">
        <v>22</v>
      </c>
      <c r="O32" s="15">
        <v>31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0">
        <v>0</v>
      </c>
      <c r="V32" s="20">
        <v>0</v>
      </c>
      <c r="W32" s="20">
        <v>0</v>
      </c>
      <c r="X32" s="20">
        <v>0</v>
      </c>
      <c r="Y32" s="22">
        <v>10000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7097</v>
      </c>
      <c r="AK32" s="20">
        <v>0</v>
      </c>
      <c r="AL32" s="20">
        <v>0</v>
      </c>
      <c r="AM32" s="20">
        <v>0</v>
      </c>
      <c r="AN32" s="22"/>
      <c r="AO32" s="20">
        <v>0</v>
      </c>
      <c r="AP32" s="22">
        <v>0</v>
      </c>
      <c r="AQ32" s="22">
        <v>7097</v>
      </c>
      <c r="AR32" s="22">
        <v>0</v>
      </c>
      <c r="AS32" s="22">
        <v>0</v>
      </c>
      <c r="AT32" s="20">
        <v>0</v>
      </c>
      <c r="AU32" s="23">
        <v>710</v>
      </c>
      <c r="AV32" s="20"/>
      <c r="AW32" s="22"/>
      <c r="AX32" s="22">
        <v>0</v>
      </c>
      <c r="AY32" s="22">
        <v>710</v>
      </c>
      <c r="AZ32" s="22">
        <v>6387</v>
      </c>
      <c r="BA32" s="23">
        <v>6387</v>
      </c>
      <c r="BB32" s="16" t="s">
        <v>67</v>
      </c>
      <c r="BC32" s="16"/>
      <c r="BD32" s="16"/>
      <c r="BE32" s="16"/>
      <c r="BF32" s="16"/>
      <c r="BG32" t="s">
        <v>81</v>
      </c>
      <c r="BH32" t="s">
        <v>82</v>
      </c>
    </row>
    <row r="33" spans="1:60" x14ac:dyDescent="0.35">
      <c r="A33" s="26">
        <v>32</v>
      </c>
      <c r="B33" s="16" t="s">
        <v>93</v>
      </c>
      <c r="C33" s="16" t="s">
        <v>157</v>
      </c>
      <c r="D33" s="16" t="s">
        <v>158</v>
      </c>
      <c r="E33" s="18" t="s">
        <v>159</v>
      </c>
      <c r="F33" s="19" t="s">
        <v>61</v>
      </c>
      <c r="G33" s="20" t="s">
        <v>160</v>
      </c>
      <c r="H33" s="20">
        <v>0</v>
      </c>
      <c r="I33" s="20" t="s">
        <v>64</v>
      </c>
      <c r="J33" s="20" t="s">
        <v>64</v>
      </c>
      <c r="K33" s="20" t="s">
        <v>65</v>
      </c>
      <c r="L33" s="16"/>
      <c r="M33" s="20" t="s">
        <v>66</v>
      </c>
      <c r="N33" s="21">
        <v>26</v>
      </c>
      <c r="O33" s="15">
        <v>31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9000</v>
      </c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22">
        <f t="shared" ref="AJ33" si="54">Y33</f>
        <v>9000</v>
      </c>
      <c r="AK33" s="16"/>
      <c r="AL33" s="16"/>
      <c r="AM33" s="16"/>
      <c r="AN33" s="22"/>
      <c r="AO33" s="16"/>
      <c r="AP33" s="22">
        <f t="shared" ref="AP33" si="55">SUM(AK33:AO33)</f>
        <v>0</v>
      </c>
      <c r="AQ33" s="22">
        <f t="shared" ref="AQ33" si="56">+AJ33+AP33</f>
        <v>9000</v>
      </c>
      <c r="AR33" s="16"/>
      <c r="AS33" s="16"/>
      <c r="AT33" s="16"/>
      <c r="AU33" s="22">
        <f>ROUND(AJ33*10%,0)</f>
        <v>900</v>
      </c>
      <c r="AV33" s="16"/>
      <c r="AW33" s="16"/>
      <c r="AX33" s="16"/>
      <c r="AY33" s="22">
        <f t="shared" ref="AY33" si="57">SUM(AR33:AX33)</f>
        <v>900</v>
      </c>
      <c r="AZ33" s="22">
        <f t="shared" ref="AZ33" si="58">AJ33-AY33</f>
        <v>8100</v>
      </c>
      <c r="BA33" s="23">
        <f t="shared" ref="BA33" si="59">AZ33</f>
        <v>8100</v>
      </c>
      <c r="BB33" s="16" t="s">
        <v>67</v>
      </c>
      <c r="BC33" s="16"/>
      <c r="BD33" s="16"/>
      <c r="BE33" s="16"/>
      <c r="BF33" s="16"/>
      <c r="BG33" t="s">
        <v>81</v>
      </c>
      <c r="BH33" t="s">
        <v>82</v>
      </c>
    </row>
  </sheetData>
  <conditionalFormatting sqref="D1">
    <cfRule type="duplicateValues" dxfId="98" priority="85"/>
    <cfRule type="duplicateValues" dxfId="97" priority="86"/>
  </conditionalFormatting>
  <conditionalFormatting sqref="D1">
    <cfRule type="duplicateValues" dxfId="96" priority="87"/>
  </conditionalFormatting>
  <conditionalFormatting sqref="D1">
    <cfRule type="duplicateValues" dxfId="95" priority="88"/>
    <cfRule type="duplicateValues" dxfId="94" priority="89"/>
  </conditionalFormatting>
  <conditionalFormatting sqref="D1">
    <cfRule type="duplicateValues" dxfId="93" priority="90"/>
    <cfRule type="duplicateValues" dxfId="92" priority="91"/>
    <cfRule type="duplicateValues" dxfId="91" priority="92"/>
    <cfRule type="duplicateValues" dxfId="90" priority="93"/>
  </conditionalFormatting>
  <conditionalFormatting sqref="D1">
    <cfRule type="duplicateValues" dxfId="89" priority="94"/>
  </conditionalFormatting>
  <conditionalFormatting sqref="D2">
    <cfRule type="duplicateValues" dxfId="88" priority="73"/>
    <cfRule type="duplicateValues" dxfId="87" priority="74"/>
  </conditionalFormatting>
  <conditionalFormatting sqref="D2">
    <cfRule type="duplicateValues" dxfId="86" priority="75"/>
  </conditionalFormatting>
  <conditionalFormatting sqref="D2">
    <cfRule type="duplicateValues" dxfId="85" priority="76"/>
  </conditionalFormatting>
  <conditionalFormatting sqref="D2">
    <cfRule type="duplicateValues" dxfId="84" priority="77"/>
    <cfRule type="duplicateValues" dxfId="83" priority="78"/>
  </conditionalFormatting>
  <conditionalFormatting sqref="D2">
    <cfRule type="duplicateValues" dxfId="82" priority="79"/>
    <cfRule type="duplicateValues" dxfId="81" priority="80"/>
    <cfRule type="duplicateValues" dxfId="80" priority="81"/>
    <cfRule type="duplicateValues" dxfId="79" priority="82"/>
  </conditionalFormatting>
  <conditionalFormatting sqref="D2">
    <cfRule type="duplicateValues" dxfId="78" priority="83"/>
  </conditionalFormatting>
  <conditionalFormatting sqref="D2">
    <cfRule type="duplicateValues" dxfId="77" priority="84"/>
  </conditionalFormatting>
  <conditionalFormatting sqref="D3:D7">
    <cfRule type="duplicateValues" dxfId="76" priority="61"/>
    <cfRule type="duplicateValues" dxfId="75" priority="62"/>
  </conditionalFormatting>
  <conditionalFormatting sqref="D9 D3:D7">
    <cfRule type="duplicateValues" dxfId="74" priority="63"/>
  </conditionalFormatting>
  <conditionalFormatting sqref="D3:D9">
    <cfRule type="duplicateValues" dxfId="73" priority="64"/>
  </conditionalFormatting>
  <conditionalFormatting sqref="D3:D9">
    <cfRule type="duplicateValues" dxfId="72" priority="65"/>
    <cfRule type="duplicateValues" dxfId="71" priority="66"/>
  </conditionalFormatting>
  <conditionalFormatting sqref="D3:D9">
    <cfRule type="duplicateValues" dxfId="70" priority="67"/>
    <cfRule type="duplicateValues" dxfId="69" priority="68"/>
    <cfRule type="duplicateValues" dxfId="68" priority="69"/>
    <cfRule type="duplicateValues" dxfId="67" priority="70"/>
  </conditionalFormatting>
  <conditionalFormatting sqref="D3:D9">
    <cfRule type="duplicateValues" dxfId="66" priority="71"/>
  </conditionalFormatting>
  <conditionalFormatting sqref="D3:D9">
    <cfRule type="duplicateValues" dxfId="65" priority="72"/>
  </conditionalFormatting>
  <conditionalFormatting sqref="D11:D12">
    <cfRule type="duplicateValues" dxfId="52" priority="39"/>
  </conditionalFormatting>
  <conditionalFormatting sqref="D11:D12">
    <cfRule type="duplicateValues" dxfId="51" priority="40"/>
  </conditionalFormatting>
  <conditionalFormatting sqref="D11:D12">
    <cfRule type="duplicateValues" dxfId="50" priority="41"/>
    <cfRule type="duplicateValues" dxfId="49" priority="42"/>
  </conditionalFormatting>
  <conditionalFormatting sqref="D11:D12">
    <cfRule type="duplicateValues" dxfId="48" priority="43"/>
    <cfRule type="duplicateValues" dxfId="47" priority="44"/>
    <cfRule type="duplicateValues" dxfId="46" priority="45"/>
    <cfRule type="duplicateValues" dxfId="45" priority="46"/>
  </conditionalFormatting>
  <conditionalFormatting sqref="D11:D12">
    <cfRule type="duplicateValues" dxfId="44" priority="47"/>
  </conditionalFormatting>
  <conditionalFormatting sqref="D11:D12">
    <cfRule type="duplicateValues" dxfId="43" priority="48"/>
  </conditionalFormatting>
  <conditionalFormatting sqref="D13">
    <cfRule type="duplicateValues" dxfId="42" priority="27"/>
    <cfRule type="duplicateValues" dxfId="41" priority="28"/>
  </conditionalFormatting>
  <conditionalFormatting sqref="D13">
    <cfRule type="duplicateValues" dxfId="40" priority="29"/>
  </conditionalFormatting>
  <conditionalFormatting sqref="D13">
    <cfRule type="duplicateValues" dxfId="39" priority="30"/>
  </conditionalFormatting>
  <conditionalFormatting sqref="D13">
    <cfRule type="duplicateValues" dxfId="38" priority="31"/>
    <cfRule type="duplicateValues" dxfId="37" priority="32"/>
  </conditionalFormatting>
  <conditionalFormatting sqref="D13">
    <cfRule type="duplicateValues" dxfId="36" priority="33"/>
    <cfRule type="duplicateValues" dxfId="35" priority="34"/>
    <cfRule type="duplicateValues" dxfId="34" priority="35"/>
    <cfRule type="duplicateValues" dxfId="33" priority="36"/>
  </conditionalFormatting>
  <conditionalFormatting sqref="D13">
    <cfRule type="duplicateValues" dxfId="32" priority="37"/>
  </conditionalFormatting>
  <conditionalFormatting sqref="D13">
    <cfRule type="duplicateValues" dxfId="31" priority="38"/>
  </conditionalFormatting>
  <conditionalFormatting sqref="D14:D19">
    <cfRule type="duplicateValues" dxfId="30" priority="17"/>
  </conditionalFormatting>
  <conditionalFormatting sqref="D14:D19">
    <cfRule type="duplicateValues" dxfId="29" priority="18"/>
  </conditionalFormatting>
  <conditionalFormatting sqref="D14:D32">
    <cfRule type="duplicateValues" dxfId="28" priority="19"/>
    <cfRule type="duplicateValues" dxfId="27" priority="20"/>
  </conditionalFormatting>
  <conditionalFormatting sqref="D14:D32">
    <cfRule type="duplicateValues" dxfId="26" priority="21"/>
    <cfRule type="duplicateValues" dxfId="25" priority="22"/>
    <cfRule type="duplicateValues" dxfId="24" priority="23"/>
    <cfRule type="duplicateValues" dxfId="23" priority="24"/>
  </conditionalFormatting>
  <conditionalFormatting sqref="D14:D32">
    <cfRule type="duplicateValues" dxfId="22" priority="25"/>
  </conditionalFormatting>
  <conditionalFormatting sqref="D14:D32">
    <cfRule type="duplicateValues" dxfId="21" priority="26"/>
  </conditionalFormatting>
  <conditionalFormatting sqref="D19:D32">
    <cfRule type="duplicateValues" dxfId="20" priority="16"/>
  </conditionalFormatting>
  <conditionalFormatting sqref="D10">
    <cfRule type="duplicateValues" dxfId="19" priority="6"/>
  </conditionalFormatting>
  <conditionalFormatting sqref="D10">
    <cfRule type="duplicateValues" dxfId="18" priority="7"/>
  </conditionalFormatting>
  <conditionalFormatting sqref="D10">
    <cfRule type="duplicateValues" dxfId="17" priority="8"/>
    <cfRule type="duplicateValues" dxfId="16" priority="9"/>
  </conditionalFormatting>
  <conditionalFormatting sqref="D10">
    <cfRule type="duplicateValues" dxfId="15" priority="10"/>
    <cfRule type="duplicateValues" dxfId="14" priority="11"/>
    <cfRule type="duplicateValues" dxfId="13" priority="12"/>
    <cfRule type="duplicateValues" dxfId="12" priority="13"/>
  </conditionalFormatting>
  <conditionalFormatting sqref="D10">
    <cfRule type="duplicateValues" dxfId="11" priority="14"/>
  </conditionalFormatting>
  <conditionalFormatting sqref="D10">
    <cfRule type="duplicateValues" dxfId="10" priority="15"/>
  </conditionalFormatting>
  <conditionalFormatting sqref="D33">
    <cfRule type="duplicateValues" dxfId="4" priority="1"/>
    <cfRule type="duplicateValues" dxfId="3" priority="2"/>
    <cfRule type="duplicateValues" dxfId="2" priority="3"/>
    <cfRule type="duplicateValues" dxfId="1" priority="4"/>
  </conditionalFormatting>
  <conditionalFormatting sqref="D33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Anji</cp:lastModifiedBy>
  <dcterms:created xsi:type="dcterms:W3CDTF">2023-01-23T10:24:14Z</dcterms:created>
  <dcterms:modified xsi:type="dcterms:W3CDTF">2023-01-23T10:36:28Z</dcterms:modified>
</cp:coreProperties>
</file>