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45" windowWidth="14625" windowHeight="4425" firstSheet="1" activeTab="3"/>
  </bookViews>
  <sheets>
    <sheet name="Reference" sheetId="1" r:id="rId1"/>
    <sheet name="results" sheetId="2" r:id="rId2"/>
    <sheet name="grids reference - 362" sheetId="3" r:id="rId3"/>
    <sheet name="grid results - 362" sheetId="4" r:id="rId4"/>
    <sheet name="362 110 plots" sheetId="5" r:id="rId5"/>
    <sheet name="362 115 plots" sheetId="6" r:id="rId6"/>
    <sheet name="362 120 plots" sheetId="7" r:id="rId7"/>
  </sheets>
  <calcPr calcId="145621"/>
  <fileRecoveryPr repairLoad="1"/>
</workbook>
</file>

<file path=xl/calcChain.xml><?xml version="1.0" encoding="utf-8"?>
<calcChain xmlns="http://schemas.openxmlformats.org/spreadsheetml/2006/main">
  <c r="F8" i="2" l="1"/>
  <c r="H48" i="4"/>
  <c r="G48" i="4"/>
  <c r="F48" i="4"/>
  <c r="H47" i="4"/>
  <c r="G47" i="4"/>
  <c r="F47" i="4"/>
  <c r="H46" i="4"/>
  <c r="G46" i="4"/>
  <c r="F46" i="4"/>
  <c r="H35" i="4"/>
  <c r="G35" i="4"/>
  <c r="F35" i="4"/>
  <c r="H34" i="4"/>
  <c r="G34" i="4"/>
  <c r="F34" i="4"/>
  <c r="H33" i="4"/>
  <c r="G33" i="4"/>
  <c r="F33" i="4"/>
  <c r="H15" i="4" l="1"/>
  <c r="G15" i="4"/>
  <c r="F15" i="4"/>
  <c r="G52" i="4"/>
  <c r="F52" i="4"/>
  <c r="H51" i="4"/>
  <c r="G51" i="4"/>
  <c r="F51" i="4"/>
  <c r="H50" i="4"/>
  <c r="G50" i="4"/>
  <c r="F50" i="4"/>
  <c r="G11" i="4"/>
  <c r="F11" i="4"/>
  <c r="H11" i="4"/>
  <c r="F26" i="2"/>
  <c r="D4" i="7"/>
  <c r="D3" i="7"/>
  <c r="D2" i="7"/>
  <c r="C4" i="7"/>
  <c r="C3" i="7"/>
  <c r="C2" i="7"/>
  <c r="B4" i="7"/>
  <c r="B3" i="7"/>
  <c r="B2" i="7"/>
  <c r="D3" i="6"/>
  <c r="D4" i="6"/>
  <c r="D2" i="6"/>
  <c r="C4" i="6"/>
  <c r="C3" i="6"/>
  <c r="C2" i="6"/>
  <c r="B4" i="6"/>
  <c r="B3" i="6"/>
  <c r="B2" i="6"/>
  <c r="H4" i="5"/>
  <c r="G4" i="5"/>
  <c r="F4" i="5"/>
  <c r="H3" i="5"/>
  <c r="G3" i="5"/>
  <c r="F3" i="5"/>
  <c r="H2" i="5"/>
  <c r="G2" i="5"/>
  <c r="D4" i="5"/>
  <c r="C4" i="5"/>
  <c r="B4" i="5"/>
  <c r="D3" i="5"/>
  <c r="C3" i="5"/>
  <c r="B3" i="5"/>
  <c r="D2" i="5"/>
  <c r="C2" i="5"/>
  <c r="B2" i="5"/>
  <c r="H45" i="4"/>
  <c r="G45" i="4"/>
  <c r="F45" i="4"/>
  <c r="H44" i="4"/>
  <c r="G44" i="4"/>
  <c r="F44" i="4"/>
  <c r="H43" i="4"/>
  <c r="G43" i="4"/>
  <c r="F43" i="4"/>
  <c r="H42" i="4"/>
  <c r="G42" i="4"/>
  <c r="F42" i="4"/>
  <c r="H41" i="4"/>
  <c r="G41" i="4"/>
  <c r="F41" i="4"/>
  <c r="H40" i="4"/>
  <c r="G40" i="4"/>
  <c r="F40" i="4"/>
  <c r="H39" i="4"/>
  <c r="G39" i="4"/>
  <c r="F39" i="4"/>
  <c r="H38" i="4"/>
  <c r="G38" i="4"/>
  <c r="F38" i="4"/>
  <c r="H37" i="4"/>
  <c r="G37" i="4"/>
  <c r="F37" i="4"/>
  <c r="H32" i="4" l="1"/>
  <c r="G32" i="4"/>
  <c r="F32" i="4"/>
  <c r="H31" i="4"/>
  <c r="G31" i="4"/>
  <c r="F31" i="4"/>
  <c r="H30" i="4"/>
  <c r="G30" i="4"/>
  <c r="F30" i="4"/>
  <c r="H29" i="4"/>
  <c r="G29" i="4"/>
  <c r="F29" i="4"/>
  <c r="H28" i="4"/>
  <c r="G28" i="4"/>
  <c r="F28" i="4"/>
  <c r="G27" i="4"/>
  <c r="H27" i="4"/>
  <c r="F27" i="4"/>
  <c r="G26" i="4"/>
  <c r="H26" i="4"/>
  <c r="F26" i="4"/>
  <c r="H25" i="4"/>
  <c r="G25" i="4"/>
  <c r="F25" i="4"/>
  <c r="H24" i="4"/>
  <c r="G24" i="4"/>
  <c r="F24" i="4"/>
  <c r="H10" i="4"/>
  <c r="F10" i="4"/>
  <c r="H9" i="4"/>
  <c r="G9" i="4"/>
  <c r="F9" i="4"/>
  <c r="G8" i="4"/>
  <c r="F8" i="4"/>
  <c r="H7" i="4"/>
  <c r="G7" i="4"/>
  <c r="F7" i="4"/>
  <c r="H6" i="4"/>
  <c r="G6" i="4"/>
  <c r="F6" i="4"/>
  <c r="H5" i="4"/>
  <c r="G5" i="4"/>
  <c r="F5" i="4"/>
  <c r="H4" i="4"/>
  <c r="G4" i="4"/>
  <c r="F4" i="4"/>
  <c r="H3" i="4"/>
  <c r="G3" i="4"/>
  <c r="F2" i="4"/>
  <c r="F3" i="4"/>
  <c r="H2" i="4"/>
  <c r="G2" i="4"/>
  <c r="E3" i="3"/>
  <c r="D3" i="3"/>
  <c r="C3" i="3"/>
  <c r="B4" i="3"/>
  <c r="C4" i="3" s="1"/>
  <c r="D4" i="3" s="1"/>
  <c r="E4" i="3" s="1"/>
  <c r="B3" i="3"/>
  <c r="E2" i="3"/>
  <c r="D2" i="3"/>
  <c r="C2" i="3"/>
  <c r="E26" i="2" l="1"/>
  <c r="G26" i="2"/>
  <c r="G25" i="2"/>
  <c r="F25" i="2"/>
  <c r="E25" i="2"/>
  <c r="G22" i="2"/>
  <c r="F22" i="2"/>
  <c r="E22" i="2"/>
  <c r="G20" i="2" l="1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4" i="2"/>
  <c r="F14" i="2"/>
  <c r="E14" i="2"/>
  <c r="G13" i="2"/>
  <c r="F13" i="2"/>
  <c r="E13" i="2"/>
  <c r="G11" i="2"/>
  <c r="F11" i="2"/>
  <c r="E11" i="2"/>
  <c r="G10" i="2"/>
  <c r="F10" i="2"/>
  <c r="E10" i="2"/>
  <c r="G8" i="2" l="1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E2" i="2" l="1"/>
  <c r="G2" i="2"/>
  <c r="F2" i="2"/>
  <c r="F3" i="1"/>
  <c r="E3" i="1"/>
  <c r="D3" i="1"/>
  <c r="C3" i="1"/>
  <c r="B4" i="1"/>
  <c r="C4" i="1" s="1"/>
  <c r="D4" i="1" s="1"/>
  <c r="E4" i="1" s="1"/>
  <c r="F4" i="1" s="1"/>
  <c r="B5" i="1" s="1"/>
  <c r="C5" i="1" s="1"/>
  <c r="D5" i="1" s="1"/>
  <c r="E5" i="1" s="1"/>
  <c r="F5" i="1" s="1"/>
  <c r="B6" i="1" s="1"/>
  <c r="C6" i="1" s="1"/>
  <c r="D6" i="1" s="1"/>
  <c r="E6" i="1" s="1"/>
  <c r="F6" i="1" s="1"/>
  <c r="B7" i="1" s="1"/>
  <c r="C7" i="1" s="1"/>
  <c r="D7" i="1" s="1"/>
  <c r="E7" i="1" s="1"/>
  <c r="F7" i="1" s="1"/>
  <c r="B8" i="1" s="1"/>
  <c r="C8" i="1" s="1"/>
  <c r="D8" i="1" s="1"/>
  <c r="E8" i="1" s="1"/>
  <c r="F8" i="1" s="1"/>
  <c r="B3" i="1"/>
  <c r="D2" i="1"/>
  <c r="E2" i="1" s="1"/>
  <c r="F2" i="1" s="1"/>
  <c r="C2" i="1"/>
</calcChain>
</file>

<file path=xl/sharedStrings.xml><?xml version="1.0" encoding="utf-8"?>
<sst xmlns="http://schemas.openxmlformats.org/spreadsheetml/2006/main" count="195" uniqueCount="60">
  <si>
    <t>Waveform</t>
  </si>
  <si>
    <t>F358</t>
  </si>
  <si>
    <t>F359</t>
  </si>
  <si>
    <t>F360</t>
  </si>
  <si>
    <t>F362</t>
  </si>
  <si>
    <t>F364</t>
  </si>
  <si>
    <t>F365</t>
  </si>
  <si>
    <t>F366</t>
  </si>
  <si>
    <t>105 ns 1st image</t>
  </si>
  <si>
    <t>110 ns 1st image</t>
  </si>
  <si>
    <t>115 ns 1st image</t>
  </si>
  <si>
    <t>120 ns 1st image</t>
  </si>
  <si>
    <t>100 ns 1st image</t>
  </si>
  <si>
    <t>Clock</t>
  </si>
  <si>
    <t>Voltage</t>
  </si>
  <si>
    <t>Delay</t>
  </si>
  <si>
    <t>Nozzle 1 speed</t>
  </si>
  <si>
    <t>Nozzle 2 Speed</t>
  </si>
  <si>
    <t>Nozzle 3 speed</t>
  </si>
  <si>
    <t>Observable mist</t>
  </si>
  <si>
    <t>Drop Diameter (px)</t>
  </si>
  <si>
    <t>Est. vol. (pL)</t>
  </si>
  <si>
    <t>Notes</t>
  </si>
  <si>
    <t>Nozzle 1 Y1</t>
  </si>
  <si>
    <t>Nozzle 2 Y1</t>
  </si>
  <si>
    <t>Nozzle 3 Y1</t>
  </si>
  <si>
    <t>Nozzle 1 Y2</t>
  </si>
  <si>
    <t>Nozzle 2 Y2</t>
  </si>
  <si>
    <t>Nozzle 3 Y2</t>
  </si>
  <si>
    <t>minimal</t>
  </si>
  <si>
    <t>none</t>
  </si>
  <si>
    <t>some</t>
  </si>
  <si>
    <t>yes</t>
  </si>
  <si>
    <t>Position</t>
  </si>
  <si>
    <t>left</t>
  </si>
  <si>
    <t>center</t>
  </si>
  <si>
    <t>right</t>
  </si>
  <si>
    <t>Grid</t>
  </si>
  <si>
    <t>3x4s1</t>
  </si>
  <si>
    <t>no</t>
  </si>
  <si>
    <t>3x2s1</t>
  </si>
  <si>
    <t>one nozzle satellites</t>
  </si>
  <si>
    <t>2x4</t>
  </si>
  <si>
    <t>multiple satellites</t>
  </si>
  <si>
    <t>satellites on one nozzle</t>
  </si>
  <si>
    <t>very minimal</t>
  </si>
  <si>
    <t>Nozzle position</t>
  </si>
  <si>
    <t>g2x4</t>
  </si>
  <si>
    <t>g3x4s1</t>
  </si>
  <si>
    <t>g3x2s1</t>
  </si>
  <si>
    <t>Center</t>
  </si>
  <si>
    <t>1.5x4s1</t>
  </si>
  <si>
    <t>1.5x4s2</t>
  </si>
  <si>
    <t>1.5x4s3</t>
  </si>
  <si>
    <t>all double drops</t>
  </si>
  <si>
    <t>4x4</t>
  </si>
  <si>
    <t>double drops</t>
  </si>
  <si>
    <t>Top Edge</t>
  </si>
  <si>
    <t>Bottom Edge</t>
  </si>
  <si>
    <t>8x4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</si>
</sst>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'362 110 plots'!$A$2</c:f>
              <c:strCache>
                <c:ptCount val="1"/>
                <c:pt idx="0">
                  <c:v>g2x4</c:v>
                </c:pt>
              </c:strCache>
            </c:strRef>
          </c:tx>
          <c:cat>
            <c:strRef>
              <c:f>'362 110 plots'!$B$1:$D$1</c:f>
              <c:strCache>
                <c:ptCount val="3"/>
                <c:pt idx="0">
                  <c:v>Top Edge</c:v>
                </c:pt>
                <c:pt idx="1">
                  <c:v>Center</c:v>
                </c:pt>
                <c:pt idx="2">
                  <c:v>Bottom Edge</c:v>
                </c:pt>
              </c:strCache>
            </c:strRef>
          </c:cat>
          <c:val>
            <c:numRef>
              <c:f>'362 110 plots'!$B$2:$D$2</c:f>
              <c:numCache>
                <c:formatCode>General</c:formatCode>
                <c:ptCount val="3"/>
                <c:pt idx="0">
                  <c:v>5.5250000000000004</c:v>
                </c:pt>
                <c:pt idx="1">
                  <c:v>4.5229166666666671</c:v>
                </c:pt>
                <c:pt idx="2">
                  <c:v>4.7125000000000004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'362 110 plots'!$A$3</c:f>
              <c:strCache>
                <c:ptCount val="1"/>
                <c:pt idx="0">
                  <c:v>g3x4s1</c:v>
                </c:pt>
              </c:strCache>
            </c:strRef>
          </c:tx>
          <c:cat>
            <c:strRef>
              <c:f>'362 110 plots'!$B$1:$D$1</c:f>
              <c:strCache>
                <c:ptCount val="3"/>
                <c:pt idx="0">
                  <c:v>Top Edge</c:v>
                </c:pt>
                <c:pt idx="1">
                  <c:v>Center</c:v>
                </c:pt>
                <c:pt idx="2">
                  <c:v>Bottom Edge</c:v>
                </c:pt>
              </c:strCache>
            </c:strRef>
          </c:cat>
          <c:val>
            <c:numRef>
              <c:f>'362 110 plots'!$B$3:$D$3</c:f>
              <c:numCache>
                <c:formatCode>General</c:formatCode>
                <c:ptCount val="3"/>
                <c:pt idx="0">
                  <c:v>3.7104166666666671</c:v>
                </c:pt>
                <c:pt idx="1">
                  <c:v>2.9791666666666665</c:v>
                </c:pt>
                <c:pt idx="2">
                  <c:v>3.4937500000000004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'362 110 plots'!$A$4</c:f>
              <c:strCache>
                <c:ptCount val="1"/>
                <c:pt idx="0">
                  <c:v>g3x2s1</c:v>
                </c:pt>
              </c:strCache>
            </c:strRef>
          </c:tx>
          <c:cat>
            <c:strRef>
              <c:f>'362 110 plots'!$B$1:$D$1</c:f>
              <c:strCache>
                <c:ptCount val="3"/>
                <c:pt idx="0">
                  <c:v>Top Edge</c:v>
                </c:pt>
                <c:pt idx="1">
                  <c:v>Center</c:v>
                </c:pt>
                <c:pt idx="2">
                  <c:v>Bottom Edge</c:v>
                </c:pt>
              </c:strCache>
            </c:strRef>
          </c:cat>
          <c:val>
            <c:numRef>
              <c:f>'362 110 plots'!$B$4:$D$4</c:f>
              <c:numCache>
                <c:formatCode>General</c:formatCode>
                <c:ptCount val="3"/>
                <c:pt idx="0">
                  <c:v>4.8750000000000009</c:v>
                </c:pt>
                <c:pt idx="1">
                  <c:v>3.1416666666666671</c:v>
                </c:pt>
                <c:pt idx="2">
                  <c:v>4.875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94496"/>
        <c:axId val="131465600"/>
      </c:lineChart>
      <c:catAx>
        <c:axId val="13159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Nozzle Position</a:t>
                </a:r>
              </a:p>
            </c:rich>
          </c:tx>
          <c:overlay val="0"/>
        </c:title>
        <c:majorTickMark val="out"/>
        <c:minorTickMark val="none"/>
        <c:tickLblPos val="nextTo"/>
        <c:crossAx val="131465600"/>
        <c:crosses val="autoZero"/>
        <c:auto val="1"/>
        <c:lblAlgn val="ctr"/>
        <c:lblOffset val="100"/>
        <c:noMultiLvlLbl val="0"/>
      </c:catAx>
      <c:valAx>
        <c:axId val="131465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Drop speed (m/s)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59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'362 110 plots'!$A$2</c:f>
              <c:strCache>
                <c:ptCount val="1"/>
                <c:pt idx="0">
                  <c:v>g2x4</c:v>
                </c:pt>
              </c:strCache>
            </c:strRef>
          </c:tx>
          <c:cat>
            <c:strRef>
              <c:f>('362 110 plots'!$F$1,'362 110 plots'!$G$1:$H$1)</c:f>
              <c:strCache>
                <c:ptCount val="3"/>
                <c:pt idx="0">
                  <c:v>Top Edge</c:v>
                </c:pt>
                <c:pt idx="1">
                  <c:v>Center</c:v>
                </c:pt>
                <c:pt idx="2">
                  <c:v>Bottom Edge</c:v>
                </c:pt>
              </c:strCache>
            </c:strRef>
          </c:cat>
          <c:val>
            <c:numRef>
              <c:f>('362 110 plots'!$F$2,'362 110 plots'!$G$2:$H$2)</c:f>
              <c:numCache>
                <c:formatCode>General</c:formatCode>
                <c:ptCount val="3"/>
                <c:pt idx="1">
                  <c:v>30</c:v>
                </c:pt>
                <c:pt idx="2">
                  <c:v>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'362 110 plots'!$A$3</c:f>
              <c:strCache>
                <c:ptCount val="1"/>
                <c:pt idx="0">
                  <c:v>g3x4s1</c:v>
                </c:pt>
              </c:strCache>
            </c:strRef>
          </c:tx>
          <c:cat>
            <c:strRef>
              <c:f>('362 110 plots'!$F$1,'362 110 plots'!$G$1:$H$1)</c:f>
              <c:strCache>
                <c:ptCount val="3"/>
                <c:pt idx="0">
                  <c:v>Top Edge</c:v>
                </c:pt>
                <c:pt idx="1">
                  <c:v>Center</c:v>
                </c:pt>
                <c:pt idx="2">
                  <c:v>Bottom Edge</c:v>
                </c:pt>
              </c:strCache>
            </c:strRef>
          </c:cat>
          <c:val>
            <c:numRef>
              <c:f>('362 110 plots'!$F$3,'362 110 plots'!$G$3:$H$3)</c:f>
              <c:numCache>
                <c:formatCode>General</c:formatCode>
                <c:ptCount val="3"/>
                <c:pt idx="0">
                  <c:v>28</c:v>
                </c:pt>
                <c:pt idx="1">
                  <c:v>25</c:v>
                </c:pt>
                <c:pt idx="2">
                  <c:v>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'362 110 plots'!$A$4</c:f>
              <c:strCache>
                <c:ptCount val="1"/>
                <c:pt idx="0">
                  <c:v>g3x2s1</c:v>
                </c:pt>
              </c:strCache>
            </c:strRef>
          </c:tx>
          <c:cat>
            <c:strRef>
              <c:f>('362 110 plots'!$F$1,'362 110 plots'!$G$1:$H$1)</c:f>
              <c:strCache>
                <c:ptCount val="3"/>
                <c:pt idx="0">
                  <c:v>Top Edge</c:v>
                </c:pt>
                <c:pt idx="1">
                  <c:v>Center</c:v>
                </c:pt>
                <c:pt idx="2">
                  <c:v>Bottom Edge</c:v>
                </c:pt>
              </c:strCache>
            </c:strRef>
          </c:cat>
          <c:val>
            <c:numRef>
              <c:f>('362 110 plots'!$F$4,'362 110 plots'!$G$4:$H$4)</c:f>
              <c:numCache>
                <c:formatCode>General</c:formatCode>
                <c:ptCount val="3"/>
                <c:pt idx="0">
                  <c:v>32</c:v>
                </c:pt>
                <c:pt idx="1">
                  <c:v>28</c:v>
                </c:pt>
                <c:pt idx="2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04000"/>
        <c:axId val="131506176"/>
      </c:lineChart>
      <c:catAx>
        <c:axId val="13150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Nozzle Position</a:t>
                </a:r>
              </a:p>
            </c:rich>
          </c:tx>
          <c:overlay val="0"/>
        </c:title>
        <c:majorTickMark val="out"/>
        <c:minorTickMark val="none"/>
        <c:tickLblPos val="nextTo"/>
        <c:crossAx val="131506176"/>
        <c:crosses val="autoZero"/>
        <c:auto val="1"/>
        <c:lblAlgn val="ctr"/>
        <c:lblOffset val="100"/>
        <c:noMultiLvlLbl val="0"/>
      </c:catAx>
      <c:valAx>
        <c:axId val="131506176"/>
        <c:scaling>
          <c:orientation val="minMax"/>
          <c:max val="40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Drop diameter (px)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50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'362 115 plots'!$A$2</c:f>
              <c:strCache>
                <c:ptCount val="1"/>
                <c:pt idx="0">
                  <c:v>g2x4</c:v>
                </c:pt>
              </c:strCache>
            </c:strRef>
          </c:tx>
          <c:cat>
            <c:strRef>
              <c:f>'362 115 plots'!$B$1:$D$1</c:f>
              <c:strCache>
                <c:ptCount val="3"/>
                <c:pt idx="0">
                  <c:v>Top Edge</c:v>
                </c:pt>
                <c:pt idx="1">
                  <c:v>Center</c:v>
                </c:pt>
                <c:pt idx="2">
                  <c:v>Bottom Edge</c:v>
                </c:pt>
              </c:strCache>
            </c:strRef>
          </c:cat>
          <c:val>
            <c:numRef>
              <c:f>'362 115 plots'!$B$2:$D$2</c:f>
              <c:numCache>
                <c:formatCode>General</c:formatCode>
                <c:ptCount val="3"/>
                <c:pt idx="0">
                  <c:v>5.010416666666667</c:v>
                </c:pt>
                <c:pt idx="1">
                  <c:v>4.4958333333333336</c:v>
                </c:pt>
                <c:pt idx="2">
                  <c:v>4.9291666666666663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'362 115 plots'!$A$3</c:f>
              <c:strCache>
                <c:ptCount val="1"/>
                <c:pt idx="0">
                  <c:v>g3x4s1</c:v>
                </c:pt>
              </c:strCache>
            </c:strRef>
          </c:tx>
          <c:cat>
            <c:strRef>
              <c:f>'362 115 plots'!$B$1:$D$1</c:f>
              <c:strCache>
                <c:ptCount val="3"/>
                <c:pt idx="0">
                  <c:v>Top Edge</c:v>
                </c:pt>
                <c:pt idx="1">
                  <c:v>Center</c:v>
                </c:pt>
                <c:pt idx="2">
                  <c:v>Bottom Edge</c:v>
                </c:pt>
              </c:strCache>
            </c:strRef>
          </c:cat>
          <c:val>
            <c:numRef>
              <c:f>'362 115 plots'!$B$3:$D$3</c:f>
              <c:numCache>
                <c:formatCode>General</c:formatCode>
                <c:ptCount val="3"/>
                <c:pt idx="0">
                  <c:v>3.9541666666666671</c:v>
                </c:pt>
                <c:pt idx="1">
                  <c:v>3.6020833333333333</c:v>
                </c:pt>
                <c:pt idx="2">
                  <c:v>4.8479166666666673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'362 115 plots'!$A$4</c:f>
              <c:strCache>
                <c:ptCount val="1"/>
                <c:pt idx="0">
                  <c:v>g3x2s1</c:v>
                </c:pt>
              </c:strCache>
            </c:strRef>
          </c:tx>
          <c:cat>
            <c:strRef>
              <c:f>'362 115 plots'!$B$1:$D$1</c:f>
              <c:strCache>
                <c:ptCount val="3"/>
                <c:pt idx="0">
                  <c:v>Top Edge</c:v>
                </c:pt>
                <c:pt idx="1">
                  <c:v>Center</c:v>
                </c:pt>
                <c:pt idx="2">
                  <c:v>Bottom Edge</c:v>
                </c:pt>
              </c:strCache>
            </c:strRef>
          </c:cat>
          <c:val>
            <c:numRef>
              <c:f>'362 115 plots'!$B$4:$D$4</c:f>
              <c:numCache>
                <c:formatCode>General</c:formatCode>
                <c:ptCount val="3"/>
                <c:pt idx="0">
                  <c:v>4.7124999999999995</c:v>
                </c:pt>
                <c:pt idx="1">
                  <c:v>4.3062499999999995</c:v>
                </c:pt>
                <c:pt idx="2">
                  <c:v>4.9291666666666663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66272"/>
        <c:axId val="132968448"/>
      </c:lineChart>
      <c:catAx>
        <c:axId val="13296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Nozzle location</a:t>
                </a:r>
              </a:p>
            </c:rich>
          </c:tx>
          <c:overlay val="0"/>
        </c:title>
        <c:majorTickMark val="out"/>
        <c:minorTickMark val="none"/>
        <c:tickLblPos val="nextTo"/>
        <c:crossAx val="132968448"/>
        <c:crosses val="autoZero"/>
        <c:auto val="1"/>
        <c:lblAlgn val="ctr"/>
        <c:lblOffset val="100"/>
        <c:noMultiLvlLbl val="0"/>
      </c:catAx>
      <c:valAx>
        <c:axId val="132968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Drop speed (m/s)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96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'362 115 plots'!$A$2</c:f>
              <c:strCache>
                <c:ptCount val="1"/>
                <c:pt idx="0">
                  <c:v>g2x4</c:v>
                </c:pt>
              </c:strCache>
            </c:strRef>
          </c:tx>
          <c:cat>
            <c:strRef>
              <c:f>'362 115 plots'!$F$1:$H$1</c:f>
              <c:strCache>
                <c:ptCount val="3"/>
                <c:pt idx="0">
                  <c:v>Top Edge</c:v>
                </c:pt>
                <c:pt idx="1">
                  <c:v>Center</c:v>
                </c:pt>
                <c:pt idx="2">
                  <c:v>Bottom Edge</c:v>
                </c:pt>
              </c:strCache>
            </c:strRef>
          </c:cat>
          <c:val>
            <c:numRef>
              <c:f>'362 115 plots'!$F$2:$H$2</c:f>
              <c:numCache>
                <c:formatCode>General</c:formatCode>
                <c:ptCount val="3"/>
                <c:pt idx="0">
                  <c:v>34</c:v>
                </c:pt>
                <c:pt idx="1">
                  <c:v>32</c:v>
                </c:pt>
                <c:pt idx="2">
                  <c:v>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'362 115 plots'!$A$3</c:f>
              <c:strCache>
                <c:ptCount val="1"/>
                <c:pt idx="0">
                  <c:v>g3x4s1</c:v>
                </c:pt>
              </c:strCache>
            </c:strRef>
          </c:tx>
          <c:cat>
            <c:strRef>
              <c:f>'362 115 plots'!$F$1:$H$1</c:f>
              <c:strCache>
                <c:ptCount val="3"/>
                <c:pt idx="0">
                  <c:v>Top Edge</c:v>
                </c:pt>
                <c:pt idx="1">
                  <c:v>Center</c:v>
                </c:pt>
                <c:pt idx="2">
                  <c:v>Bottom Edge</c:v>
                </c:pt>
              </c:strCache>
            </c:strRef>
          </c:cat>
          <c:val>
            <c:numRef>
              <c:f>'362 115 plots'!$F$3:$H$3</c:f>
              <c:numCache>
                <c:formatCode>General</c:formatCode>
                <c:ptCount val="3"/>
                <c:pt idx="0">
                  <c:v>29</c:v>
                </c:pt>
                <c:pt idx="1">
                  <c:v>28</c:v>
                </c:pt>
                <c:pt idx="2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'362 115 plots'!$A$4</c:f>
              <c:strCache>
                <c:ptCount val="1"/>
                <c:pt idx="0">
                  <c:v>g3x2s1</c:v>
                </c:pt>
              </c:strCache>
            </c:strRef>
          </c:tx>
          <c:cat>
            <c:strRef>
              <c:f>'362 115 plots'!$F$1:$H$1</c:f>
              <c:strCache>
                <c:ptCount val="3"/>
                <c:pt idx="0">
                  <c:v>Top Edge</c:v>
                </c:pt>
                <c:pt idx="1">
                  <c:v>Center</c:v>
                </c:pt>
                <c:pt idx="2">
                  <c:v>Bottom Edge</c:v>
                </c:pt>
              </c:strCache>
            </c:strRef>
          </c:cat>
          <c:val>
            <c:numRef>
              <c:f>'362 115 plots'!$F$4:$H$4</c:f>
              <c:numCache>
                <c:formatCode>General</c:formatCode>
                <c:ptCount val="3"/>
                <c:pt idx="0">
                  <c:v>33</c:v>
                </c:pt>
                <c:pt idx="1">
                  <c:v>32</c:v>
                </c:pt>
                <c:pt idx="2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59520"/>
        <c:axId val="134061440"/>
      </c:lineChart>
      <c:catAx>
        <c:axId val="13405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Nozzle location</a:t>
                </a:r>
              </a:p>
            </c:rich>
          </c:tx>
          <c:overlay val="0"/>
        </c:title>
        <c:majorTickMark val="out"/>
        <c:minorTickMark val="none"/>
        <c:tickLblPos val="nextTo"/>
        <c:crossAx val="134061440"/>
        <c:crosses val="autoZero"/>
        <c:auto val="1"/>
        <c:lblAlgn val="ctr"/>
        <c:lblOffset val="100"/>
        <c:noMultiLvlLbl val="0"/>
      </c:catAx>
      <c:valAx>
        <c:axId val="134061440"/>
        <c:scaling>
          <c:orientation val="minMax"/>
          <c:max val="40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Drop size (px)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05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'362 120 plots'!$A$2</c:f>
              <c:strCache>
                <c:ptCount val="1"/>
                <c:pt idx="0">
                  <c:v>g2x4</c:v>
                </c:pt>
              </c:strCache>
            </c:strRef>
          </c:tx>
          <c:cat>
            <c:strRef>
              <c:f>'362 120 plots'!$B$1:$D$1</c:f>
              <c:strCache>
                <c:ptCount val="3"/>
                <c:pt idx="0">
                  <c:v>Top Edge</c:v>
                </c:pt>
                <c:pt idx="1">
                  <c:v>Center</c:v>
                </c:pt>
                <c:pt idx="2">
                  <c:v>Bottom Edge</c:v>
                </c:pt>
              </c:strCache>
            </c:strRef>
          </c:cat>
          <c:val>
            <c:numRef>
              <c:f>'362 120 plots'!$B$2:$D$2</c:f>
              <c:numCache>
                <c:formatCode>General</c:formatCode>
                <c:ptCount val="3"/>
                <c:pt idx="0">
                  <c:v>4.739583333333333</c:v>
                </c:pt>
                <c:pt idx="1">
                  <c:v>4.333333333333333</c:v>
                </c:pt>
                <c:pt idx="2">
                  <c:v>4.7124999999999995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'362 120 plots'!$A$3</c:f>
              <c:strCache>
                <c:ptCount val="1"/>
                <c:pt idx="0">
                  <c:v>g3x4s1</c:v>
                </c:pt>
              </c:strCache>
            </c:strRef>
          </c:tx>
          <c:cat>
            <c:strRef>
              <c:f>'362 120 plots'!$B$1:$D$1</c:f>
              <c:strCache>
                <c:ptCount val="3"/>
                <c:pt idx="0">
                  <c:v>Top Edge</c:v>
                </c:pt>
                <c:pt idx="1">
                  <c:v>Center</c:v>
                </c:pt>
                <c:pt idx="2">
                  <c:v>Bottom Edge</c:v>
                </c:pt>
              </c:strCache>
            </c:strRef>
          </c:cat>
          <c:val>
            <c:numRef>
              <c:f>'362 120 plots'!$B$3:$D$3</c:f>
              <c:numCache>
                <c:formatCode>General</c:formatCode>
                <c:ptCount val="3"/>
                <c:pt idx="0">
                  <c:v>4.1708333333333334</c:v>
                </c:pt>
                <c:pt idx="1">
                  <c:v>3.9270833333333335</c:v>
                </c:pt>
                <c:pt idx="2">
                  <c:v>4.0895833333333336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'362 120 plots'!$A$4</c:f>
              <c:strCache>
                <c:ptCount val="1"/>
                <c:pt idx="0">
                  <c:v>g3x2s1</c:v>
                </c:pt>
              </c:strCache>
            </c:strRef>
          </c:tx>
          <c:cat>
            <c:strRef>
              <c:f>'362 120 plots'!$B$1:$D$1</c:f>
              <c:strCache>
                <c:ptCount val="3"/>
                <c:pt idx="0">
                  <c:v>Top Edge</c:v>
                </c:pt>
                <c:pt idx="1">
                  <c:v>Center</c:v>
                </c:pt>
                <c:pt idx="2">
                  <c:v>Bottom Edge</c:v>
                </c:pt>
              </c:strCache>
            </c:strRef>
          </c:cat>
          <c:val>
            <c:numRef>
              <c:f>'362 120 plots'!$B$4:$D$4</c:f>
              <c:numCache>
                <c:formatCode>General</c:formatCode>
                <c:ptCount val="3"/>
                <c:pt idx="0">
                  <c:v>4.3062500000000004</c:v>
                </c:pt>
                <c:pt idx="1">
                  <c:v>4.1437500000000007</c:v>
                </c:pt>
                <c:pt idx="2">
                  <c:v>4.4958333333333336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04576"/>
        <c:axId val="134106496"/>
      </c:lineChart>
      <c:catAx>
        <c:axId val="13410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Nozzle location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4106496"/>
        <c:crosses val="autoZero"/>
        <c:auto val="1"/>
        <c:lblAlgn val="ctr"/>
        <c:lblOffset val="100"/>
        <c:noMultiLvlLbl val="0"/>
      </c:catAx>
      <c:valAx>
        <c:axId val="134106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Drop velocity (m/s)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104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'362 120 plots'!$A$2</c:f>
              <c:strCache>
                <c:ptCount val="1"/>
                <c:pt idx="0">
                  <c:v>g2x4</c:v>
                </c:pt>
              </c:strCache>
            </c:strRef>
          </c:tx>
          <c:cat>
            <c:strRef>
              <c:f>'362 120 plots'!$F$1:$H$1</c:f>
              <c:strCache>
                <c:ptCount val="3"/>
                <c:pt idx="0">
                  <c:v>Top Edge</c:v>
                </c:pt>
                <c:pt idx="1">
                  <c:v>Center</c:v>
                </c:pt>
                <c:pt idx="2">
                  <c:v>Bottom Edge</c:v>
                </c:pt>
              </c:strCache>
            </c:strRef>
          </c:cat>
          <c:val>
            <c:numRef>
              <c:f>'362 120 plots'!$F$2:$H$2</c:f>
              <c:numCache>
                <c:formatCode>General</c:formatCode>
                <c:ptCount val="3"/>
                <c:pt idx="0">
                  <c:v>35</c:v>
                </c:pt>
                <c:pt idx="1">
                  <c:v>34</c:v>
                </c:pt>
                <c:pt idx="2">
                  <c:v>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'362 120 plots'!$A$3</c:f>
              <c:strCache>
                <c:ptCount val="1"/>
                <c:pt idx="0">
                  <c:v>g3x4s1</c:v>
                </c:pt>
              </c:strCache>
            </c:strRef>
          </c:tx>
          <c:cat>
            <c:strRef>
              <c:f>'362 120 plots'!$F$1:$H$1</c:f>
              <c:strCache>
                <c:ptCount val="3"/>
                <c:pt idx="0">
                  <c:v>Top Edge</c:v>
                </c:pt>
                <c:pt idx="1">
                  <c:v>Center</c:v>
                </c:pt>
                <c:pt idx="2">
                  <c:v>Bottom Edge</c:v>
                </c:pt>
              </c:strCache>
            </c:strRef>
          </c:cat>
          <c:val>
            <c:numRef>
              <c:f>'362 120 plots'!$F$3:$H$3</c:f>
              <c:numCache>
                <c:formatCode>General</c:formatCode>
                <c:ptCount val="3"/>
                <c:pt idx="0">
                  <c:v>32</c:v>
                </c:pt>
                <c:pt idx="1">
                  <c:v>31</c:v>
                </c:pt>
                <c:pt idx="2">
                  <c:v>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'362 120 plots'!$A$4</c:f>
              <c:strCache>
                <c:ptCount val="1"/>
                <c:pt idx="0">
                  <c:v>g3x2s1</c:v>
                </c:pt>
              </c:strCache>
            </c:strRef>
          </c:tx>
          <c:cat>
            <c:strRef>
              <c:f>'362 120 plots'!$F$1:$H$1</c:f>
              <c:strCache>
                <c:ptCount val="3"/>
                <c:pt idx="0">
                  <c:v>Top Edge</c:v>
                </c:pt>
                <c:pt idx="1">
                  <c:v>Center</c:v>
                </c:pt>
                <c:pt idx="2">
                  <c:v>Bottom Edge</c:v>
                </c:pt>
              </c:strCache>
            </c:strRef>
          </c:cat>
          <c:val>
            <c:numRef>
              <c:f>'362 120 plots'!$F$4:$H$4</c:f>
              <c:numCache>
                <c:formatCode>General</c:formatCode>
                <c:ptCount val="3"/>
                <c:pt idx="0">
                  <c:v>36</c:v>
                </c:pt>
                <c:pt idx="1">
                  <c:v>34</c:v>
                </c:pt>
                <c:pt idx="2">
                  <c:v>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37344"/>
        <c:axId val="134139264"/>
      </c:lineChart>
      <c:catAx>
        <c:axId val="13413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Nozzle location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4139264"/>
        <c:crosses val="autoZero"/>
        <c:auto val="1"/>
        <c:lblAlgn val="ctr"/>
        <c:lblOffset val="100"/>
        <c:noMultiLvlLbl val="0"/>
      </c:catAx>
      <c:valAx>
        <c:axId val="134139264"/>
        <c:scaling>
          <c:orientation val="minMax"/>
          <c:max val="40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Drop size (px)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13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771525</xdr:colOff>
      <xdr:row>7</xdr:row>
      <xdr:rowOff>171450</xdr:rowOff>
    </xdr:from>
    <xdr:to>
      <xdr:col>8</xdr:col>
      <xdr:colOff>9525</xdr:colOff>
      <xdr:row>22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7</xdr:row>
      <xdr:rowOff>180975</xdr:rowOff>
    </xdr:from>
    <xdr:to>
      <xdr:col>15</xdr:col>
      <xdr:colOff>323850</xdr:colOff>
      <xdr:row>22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6</xdr:row>
      <xdr:rowOff>161925</xdr:rowOff>
    </xdr:from>
    <xdr:to>
      <xdr:col>8</xdr:col>
      <xdr:colOff>47625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5</xdr:row>
      <xdr:rowOff>171450</xdr:rowOff>
    </xdr:from>
    <xdr:to>
      <xdr:col>17</xdr:col>
      <xdr:colOff>200025</xdr:colOff>
      <xdr:row>20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7</xdr:row>
      <xdr:rowOff>152400</xdr:rowOff>
    </xdr:from>
    <xdr:to>
      <xdr:col>7</xdr:col>
      <xdr:colOff>304800</xdr:colOff>
      <xdr:row>22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514350</xdr:colOff>
      <xdr:row>6</xdr:row>
      <xdr:rowOff>133350</xdr:rowOff>
    </xdr:from>
    <xdr:to>
      <xdr:col>16</xdr:col>
      <xdr:colOff>209550</xdr:colOff>
      <xdr:row>21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sqref="A1:XFD1"/>
    </sheetView>
  </sheetViews>
  <sheetFormatPr defaultRowHeight="15" x14ac:dyDescent="0.25"/>
  <cols>
    <col min="1" max="1" width="10.42578125" bestFit="1" customWidth="1"/>
    <col min="2" max="6" width="15.42578125" bestFit="1" customWidth="1"/>
  </cols>
  <sheetData>
    <row r="1" spans="1:6" s="2" customFormat="1" x14ac:dyDescent="0.25">
      <c r="A1" s="1" t="s">
        <v>0</v>
      </c>
      <c r="B1" s="2" t="s">
        <v>12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 t="s">
        <v>1</v>
      </c>
      <c r="B2">
        <v>0</v>
      </c>
      <c r="C2">
        <f>B2+95</f>
        <v>95</v>
      </c>
      <c r="D2">
        <f>C2+95</f>
        <v>190</v>
      </c>
      <c r="E2">
        <f>D2+95</f>
        <v>285</v>
      </c>
      <c r="F2">
        <f>E2+95</f>
        <v>380</v>
      </c>
    </row>
    <row r="3" spans="1:6" x14ac:dyDescent="0.25">
      <c r="A3" t="s">
        <v>2</v>
      </c>
      <c r="B3">
        <f t="shared" ref="B3:B8" si="0">F2+95</f>
        <v>475</v>
      </c>
      <c r="C3">
        <f t="shared" ref="C3:F8" si="1">B3+95</f>
        <v>570</v>
      </c>
      <c r="D3">
        <f t="shared" si="1"/>
        <v>665</v>
      </c>
      <c r="E3">
        <f t="shared" si="1"/>
        <v>760</v>
      </c>
      <c r="F3">
        <f t="shared" si="1"/>
        <v>855</v>
      </c>
    </row>
    <row r="4" spans="1:6" x14ac:dyDescent="0.25">
      <c r="A4" t="s">
        <v>3</v>
      </c>
      <c r="B4">
        <f t="shared" si="0"/>
        <v>950</v>
      </c>
      <c r="C4">
        <f t="shared" si="1"/>
        <v>1045</v>
      </c>
      <c r="D4">
        <f t="shared" si="1"/>
        <v>1140</v>
      </c>
      <c r="E4">
        <f t="shared" si="1"/>
        <v>1235</v>
      </c>
      <c r="F4">
        <f t="shared" si="1"/>
        <v>1330</v>
      </c>
    </row>
    <row r="5" spans="1:6" x14ac:dyDescent="0.25">
      <c r="A5" t="s">
        <v>4</v>
      </c>
      <c r="B5">
        <f t="shared" si="0"/>
        <v>1425</v>
      </c>
      <c r="C5">
        <f t="shared" si="1"/>
        <v>1520</v>
      </c>
      <c r="D5">
        <f t="shared" si="1"/>
        <v>1615</v>
      </c>
      <c r="E5">
        <f t="shared" si="1"/>
        <v>1710</v>
      </c>
      <c r="F5">
        <f t="shared" si="1"/>
        <v>1805</v>
      </c>
    </row>
    <row r="6" spans="1:6" x14ac:dyDescent="0.25">
      <c r="A6" t="s">
        <v>5</v>
      </c>
      <c r="B6">
        <f t="shared" si="0"/>
        <v>1900</v>
      </c>
      <c r="C6">
        <f t="shared" si="1"/>
        <v>1995</v>
      </c>
      <c r="D6">
        <f t="shared" si="1"/>
        <v>2090</v>
      </c>
      <c r="E6">
        <f t="shared" si="1"/>
        <v>2185</v>
      </c>
      <c r="F6">
        <f t="shared" si="1"/>
        <v>2280</v>
      </c>
    </row>
    <row r="7" spans="1:6" x14ac:dyDescent="0.25">
      <c r="A7" t="s">
        <v>6</v>
      </c>
      <c r="B7">
        <f t="shared" si="0"/>
        <v>2375</v>
      </c>
      <c r="C7">
        <f t="shared" si="1"/>
        <v>2470</v>
      </c>
      <c r="D7">
        <f t="shared" si="1"/>
        <v>2565</v>
      </c>
      <c r="E7">
        <f t="shared" si="1"/>
        <v>2660</v>
      </c>
      <c r="F7">
        <f t="shared" si="1"/>
        <v>2755</v>
      </c>
    </row>
    <row r="8" spans="1:6" x14ac:dyDescent="0.25">
      <c r="A8" t="s">
        <v>7</v>
      </c>
      <c r="B8">
        <f t="shared" si="0"/>
        <v>2850</v>
      </c>
      <c r="C8">
        <f t="shared" si="1"/>
        <v>2945</v>
      </c>
      <c r="D8">
        <f t="shared" si="1"/>
        <v>3040</v>
      </c>
      <c r="E8">
        <f t="shared" si="1"/>
        <v>3135</v>
      </c>
      <c r="F8">
        <f t="shared" si="1"/>
        <v>3230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E5" sqref="E5:G5"/>
    </sheetView>
  </sheetViews>
  <sheetFormatPr defaultRowHeight="15" x14ac:dyDescent="0.25"/>
  <cols>
    <col min="1" max="1" width="10.42578125" bestFit="1" customWidth="1"/>
    <col min="5" max="5" width="14.42578125" bestFit="1" customWidth="1"/>
    <col min="6" max="6" width="14.5703125" bestFit="1" customWidth="1"/>
    <col min="7" max="7" width="14.42578125" bestFit="1" customWidth="1"/>
    <col min="8" max="8" width="15.5703125" bestFit="1" customWidth="1"/>
    <col min="9" max="9" width="18.28515625" bestFit="1" customWidth="1"/>
    <col min="10" max="10" width="11.7109375" bestFit="1" customWidth="1"/>
    <col min="11" max="11" width="6.28515625" bestFit="1" customWidth="1"/>
    <col min="12" max="17" width="11" bestFit="1" customWidth="1"/>
  </cols>
  <sheetData>
    <row r="1" spans="1:17" s="1" customFormat="1" x14ac:dyDescent="0.25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3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</row>
    <row r="2" spans="1:17" x14ac:dyDescent="0.25">
      <c r="A2">
        <v>358</v>
      </c>
      <c r="B2">
        <v>105</v>
      </c>
      <c r="C2">
        <v>25</v>
      </c>
      <c r="E2">
        <f t="shared" ref="E2:E8" si="0">(O2-L2-2160)*0.25*0.325</f>
        <v>8.1250000000000003E-2</v>
      </c>
      <c r="F2">
        <f t="shared" ref="F2:G8" si="1">(P2-M2-2160)*0.25*0.325</f>
        <v>1.3812500000000001</v>
      </c>
      <c r="G2">
        <f t="shared" si="1"/>
        <v>1.8687500000000001</v>
      </c>
      <c r="H2" t="s">
        <v>29</v>
      </c>
      <c r="I2">
        <v>26</v>
      </c>
      <c r="J2">
        <v>0.3</v>
      </c>
      <c r="L2">
        <v>475</v>
      </c>
      <c r="M2">
        <v>855</v>
      </c>
      <c r="N2">
        <v>1132</v>
      </c>
      <c r="O2">
        <v>2636</v>
      </c>
      <c r="P2">
        <v>3032</v>
      </c>
      <c r="Q2">
        <v>3315</v>
      </c>
    </row>
    <row r="3" spans="1:17" x14ac:dyDescent="0.25">
      <c r="A3">
        <v>358</v>
      </c>
      <c r="B3">
        <v>110</v>
      </c>
      <c r="C3">
        <v>21.5</v>
      </c>
      <c r="D3">
        <v>100</v>
      </c>
      <c r="E3">
        <f t="shared" si="0"/>
        <v>1.1375</v>
      </c>
      <c r="F3">
        <f t="shared" si="1"/>
        <v>0</v>
      </c>
      <c r="G3">
        <f t="shared" si="1"/>
        <v>0.48750000000000004</v>
      </c>
      <c r="H3" t="s">
        <v>30</v>
      </c>
      <c r="I3">
        <v>26</v>
      </c>
      <c r="J3">
        <v>0.3</v>
      </c>
      <c r="L3">
        <v>824</v>
      </c>
      <c r="M3">
        <v>444</v>
      </c>
      <c r="N3">
        <v>606</v>
      </c>
      <c r="O3">
        <v>2998</v>
      </c>
      <c r="P3">
        <v>2604</v>
      </c>
      <c r="Q3">
        <v>2772</v>
      </c>
    </row>
    <row r="4" spans="1:17" x14ac:dyDescent="0.25">
      <c r="A4">
        <v>358</v>
      </c>
      <c r="B4">
        <v>110</v>
      </c>
      <c r="C4">
        <v>23</v>
      </c>
      <c r="D4">
        <v>100</v>
      </c>
      <c r="E4">
        <f t="shared" si="0"/>
        <v>1.70625</v>
      </c>
      <c r="F4">
        <f t="shared" si="1"/>
        <v>1.3812500000000001</v>
      </c>
      <c r="G4">
        <f t="shared" si="1"/>
        <v>1.70625</v>
      </c>
      <c r="I4">
        <v>24</v>
      </c>
      <c r="J4">
        <v>0.28000000000000003</v>
      </c>
      <c r="L4">
        <v>770</v>
      </c>
      <c r="M4">
        <v>584</v>
      </c>
      <c r="N4">
        <v>686</v>
      </c>
      <c r="O4">
        <v>2951</v>
      </c>
      <c r="P4">
        <v>2761</v>
      </c>
      <c r="Q4">
        <v>2867</v>
      </c>
    </row>
    <row r="5" spans="1:17" x14ac:dyDescent="0.25">
      <c r="A5">
        <v>358</v>
      </c>
      <c r="B5">
        <v>110</v>
      </c>
      <c r="C5">
        <v>24.5</v>
      </c>
      <c r="D5">
        <v>100</v>
      </c>
      <c r="E5">
        <f t="shared" si="0"/>
        <v>3.25</v>
      </c>
      <c r="F5">
        <f t="shared" si="1"/>
        <v>2.2749999999999999</v>
      </c>
      <c r="G5">
        <f t="shared" si="1"/>
        <v>2.7625000000000002</v>
      </c>
      <c r="H5" t="s">
        <v>30</v>
      </c>
      <c r="I5">
        <v>26</v>
      </c>
      <c r="J5">
        <v>0.3</v>
      </c>
      <c r="L5">
        <v>1116</v>
      </c>
      <c r="M5">
        <v>708</v>
      </c>
      <c r="N5">
        <v>908</v>
      </c>
      <c r="O5">
        <v>3316</v>
      </c>
      <c r="P5">
        <v>2896</v>
      </c>
      <c r="Q5">
        <v>3102</v>
      </c>
    </row>
    <row r="6" spans="1:17" x14ac:dyDescent="0.25">
      <c r="A6">
        <v>358</v>
      </c>
      <c r="B6">
        <v>115</v>
      </c>
      <c r="C6">
        <v>22</v>
      </c>
      <c r="D6">
        <v>100</v>
      </c>
      <c r="E6">
        <f t="shared" si="0"/>
        <v>2.7625000000000002</v>
      </c>
      <c r="F6">
        <f t="shared" si="1"/>
        <v>2.6812499999999999</v>
      </c>
      <c r="G6">
        <f t="shared" si="1"/>
        <v>2.84375</v>
      </c>
      <c r="H6" t="s">
        <v>30</v>
      </c>
      <c r="I6">
        <v>27</v>
      </c>
      <c r="J6">
        <v>0.4</v>
      </c>
      <c r="L6">
        <v>1009</v>
      </c>
      <c r="M6">
        <v>1109</v>
      </c>
      <c r="N6">
        <v>1319</v>
      </c>
      <c r="O6">
        <v>3203</v>
      </c>
      <c r="P6">
        <v>3302</v>
      </c>
      <c r="Q6">
        <v>3514</v>
      </c>
    </row>
    <row r="7" spans="1:17" s="4" customFormat="1" x14ac:dyDescent="0.25">
      <c r="A7" s="4">
        <v>358</v>
      </c>
      <c r="B7" s="4">
        <v>115</v>
      </c>
      <c r="C7" s="4">
        <v>23.5</v>
      </c>
      <c r="D7" s="4">
        <v>100</v>
      </c>
      <c r="E7" s="4">
        <f t="shared" si="0"/>
        <v>3.65625</v>
      </c>
      <c r="F7" s="4">
        <f t="shared" si="1"/>
        <v>3.9812500000000002</v>
      </c>
      <c r="G7" s="4">
        <f t="shared" si="1"/>
        <v>3.9812500000000002</v>
      </c>
      <c r="H7" s="4" t="s">
        <v>30</v>
      </c>
      <c r="I7" s="4">
        <v>29</v>
      </c>
      <c r="J7" s="4">
        <v>0.42</v>
      </c>
      <c r="L7" s="4">
        <v>697</v>
      </c>
      <c r="M7" s="4">
        <v>909</v>
      </c>
      <c r="N7" s="4">
        <v>1089</v>
      </c>
      <c r="O7" s="4">
        <v>2902</v>
      </c>
      <c r="P7" s="4">
        <v>3118</v>
      </c>
      <c r="Q7" s="4">
        <v>3298</v>
      </c>
    </row>
    <row r="8" spans="1:17" s="4" customFormat="1" x14ac:dyDescent="0.25">
      <c r="A8" s="4">
        <v>358</v>
      </c>
      <c r="B8" s="4">
        <v>115</v>
      </c>
      <c r="C8" s="4">
        <v>24</v>
      </c>
      <c r="D8" s="4">
        <v>100</v>
      </c>
      <c r="E8" s="4">
        <f t="shared" si="0"/>
        <v>4.2250000000000005</v>
      </c>
      <c r="F8" s="4">
        <f>(P8-M8-2160)*0.25*0.325</f>
        <v>4.2250000000000005</v>
      </c>
      <c r="G8" s="4">
        <f t="shared" si="1"/>
        <v>4.55</v>
      </c>
      <c r="H8" s="4" t="s">
        <v>29</v>
      </c>
      <c r="I8" s="4">
        <v>31</v>
      </c>
      <c r="J8" s="4">
        <v>0.55000000000000004</v>
      </c>
      <c r="L8" s="4">
        <v>760</v>
      </c>
      <c r="M8" s="4">
        <v>934</v>
      </c>
      <c r="N8" s="4">
        <v>1202</v>
      </c>
      <c r="O8" s="4">
        <v>2972</v>
      </c>
      <c r="P8" s="4">
        <v>3146</v>
      </c>
      <c r="Q8" s="4">
        <v>3418</v>
      </c>
    </row>
    <row r="10" spans="1:17" x14ac:dyDescent="0.25">
      <c r="A10">
        <v>359</v>
      </c>
      <c r="B10">
        <v>110</v>
      </c>
      <c r="C10">
        <v>23.5</v>
      </c>
      <c r="D10">
        <v>100</v>
      </c>
      <c r="E10">
        <f t="shared" ref="E10:G11" si="2">(O10-L10-2160)*0.25*0.325</f>
        <v>0.24375000000000002</v>
      </c>
      <c r="F10">
        <f t="shared" si="2"/>
        <v>0.89375000000000004</v>
      </c>
      <c r="G10">
        <f t="shared" si="2"/>
        <v>1.54375</v>
      </c>
      <c r="I10">
        <v>25</v>
      </c>
      <c r="J10">
        <v>0.3</v>
      </c>
      <c r="L10">
        <v>444</v>
      </c>
      <c r="M10">
        <v>670</v>
      </c>
      <c r="N10">
        <v>922</v>
      </c>
      <c r="O10">
        <v>2607</v>
      </c>
      <c r="P10">
        <v>2841</v>
      </c>
      <c r="Q10">
        <v>3101</v>
      </c>
    </row>
    <row r="11" spans="1:17" x14ac:dyDescent="0.25">
      <c r="A11">
        <v>359</v>
      </c>
      <c r="B11">
        <v>120</v>
      </c>
      <c r="C11">
        <v>23.5</v>
      </c>
      <c r="D11">
        <v>100</v>
      </c>
      <c r="E11">
        <f t="shared" si="2"/>
        <v>2.03125</v>
      </c>
      <c r="F11">
        <f t="shared" si="2"/>
        <v>2.3562500000000002</v>
      </c>
      <c r="G11">
        <f t="shared" si="2"/>
        <v>2.6812499999999999</v>
      </c>
      <c r="I11">
        <v>28</v>
      </c>
      <c r="J11">
        <v>0.4</v>
      </c>
      <c r="L11">
        <v>556</v>
      </c>
      <c r="M11">
        <v>692</v>
      </c>
      <c r="N11">
        <v>872</v>
      </c>
      <c r="O11">
        <v>2741</v>
      </c>
      <c r="P11">
        <v>2881</v>
      </c>
      <c r="Q11">
        <v>3065</v>
      </c>
    </row>
    <row r="13" spans="1:17" x14ac:dyDescent="0.25">
      <c r="A13">
        <v>360</v>
      </c>
      <c r="B13">
        <v>110</v>
      </c>
      <c r="C13">
        <v>25</v>
      </c>
      <c r="D13">
        <v>100</v>
      </c>
      <c r="E13">
        <f t="shared" ref="E13:G14" si="3">(O13-L13-2160)*0.25*0.325</f>
        <v>2.5187500000000003</v>
      </c>
      <c r="F13">
        <f t="shared" si="3"/>
        <v>0.73125000000000007</v>
      </c>
      <c r="G13">
        <f t="shared" si="3"/>
        <v>1.70625</v>
      </c>
      <c r="I13">
        <v>26</v>
      </c>
      <c r="J13">
        <v>0.3</v>
      </c>
      <c r="L13">
        <v>1391</v>
      </c>
      <c r="M13">
        <v>633</v>
      </c>
      <c r="N13">
        <v>1011</v>
      </c>
      <c r="O13">
        <v>3582</v>
      </c>
      <c r="P13">
        <v>2802</v>
      </c>
      <c r="Q13">
        <v>3192</v>
      </c>
    </row>
    <row r="14" spans="1:17" x14ac:dyDescent="0.25">
      <c r="A14">
        <v>360</v>
      </c>
      <c r="B14">
        <v>115</v>
      </c>
      <c r="C14">
        <v>25</v>
      </c>
      <c r="D14">
        <v>120</v>
      </c>
      <c r="E14">
        <f t="shared" si="3"/>
        <v>2.6812499999999999</v>
      </c>
      <c r="F14">
        <f t="shared" si="3"/>
        <v>1.3812500000000001</v>
      </c>
      <c r="G14">
        <f t="shared" si="3"/>
        <v>2.1937500000000001</v>
      </c>
      <c r="I14">
        <v>30</v>
      </c>
      <c r="J14">
        <v>0.5</v>
      </c>
      <c r="L14">
        <v>1616</v>
      </c>
      <c r="M14">
        <v>914</v>
      </c>
      <c r="N14">
        <v>1304</v>
      </c>
      <c r="O14">
        <v>3809</v>
      </c>
      <c r="P14">
        <v>3091</v>
      </c>
      <c r="Q14">
        <v>3491</v>
      </c>
    </row>
    <row r="16" spans="1:17" x14ac:dyDescent="0.25">
      <c r="A16">
        <v>362</v>
      </c>
      <c r="B16">
        <v>100</v>
      </c>
      <c r="C16">
        <v>25</v>
      </c>
      <c r="D16">
        <v>100</v>
      </c>
      <c r="E16">
        <f t="shared" ref="E16:G20" si="4">(O16-L16-2160)*0.25*0.325</f>
        <v>0.97500000000000009</v>
      </c>
      <c r="F16">
        <f t="shared" si="4"/>
        <v>2.1125000000000003</v>
      </c>
      <c r="G16">
        <f t="shared" si="4"/>
        <v>2.4375</v>
      </c>
      <c r="I16">
        <v>25</v>
      </c>
      <c r="J16">
        <v>0.3</v>
      </c>
      <c r="L16">
        <v>626</v>
      </c>
      <c r="M16">
        <v>992</v>
      </c>
      <c r="N16">
        <v>1232</v>
      </c>
      <c r="O16">
        <v>2798</v>
      </c>
      <c r="P16">
        <v>3178</v>
      </c>
      <c r="Q16">
        <v>3422</v>
      </c>
    </row>
    <row r="17" spans="1:17" x14ac:dyDescent="0.25">
      <c r="A17">
        <v>362</v>
      </c>
      <c r="B17">
        <v>105</v>
      </c>
      <c r="C17">
        <v>24</v>
      </c>
      <c r="D17">
        <v>100</v>
      </c>
      <c r="E17">
        <f t="shared" si="4"/>
        <v>2.9250000000000003</v>
      </c>
      <c r="F17">
        <f t="shared" si="4"/>
        <v>3.0874999999999999</v>
      </c>
      <c r="G17">
        <f t="shared" si="4"/>
        <v>3.3312500000000003</v>
      </c>
      <c r="I17">
        <v>26</v>
      </c>
      <c r="J17">
        <v>0.3</v>
      </c>
      <c r="L17">
        <v>644</v>
      </c>
      <c r="M17">
        <v>800</v>
      </c>
      <c r="N17">
        <v>994</v>
      </c>
      <c r="O17">
        <v>2840</v>
      </c>
      <c r="P17">
        <v>2998</v>
      </c>
      <c r="Q17">
        <v>3195</v>
      </c>
    </row>
    <row r="18" spans="1:17" s="4" customFormat="1" x14ac:dyDescent="0.25">
      <c r="A18" s="4">
        <v>362</v>
      </c>
      <c r="B18" s="4">
        <v>105</v>
      </c>
      <c r="C18" s="4">
        <v>24.5</v>
      </c>
      <c r="D18" s="4">
        <v>100</v>
      </c>
      <c r="E18" s="4">
        <f t="shared" si="4"/>
        <v>3.5750000000000002</v>
      </c>
      <c r="F18" s="4">
        <f t="shared" si="4"/>
        <v>3.4125000000000001</v>
      </c>
      <c r="G18" s="4">
        <f t="shared" si="4"/>
        <v>3.7375000000000003</v>
      </c>
      <c r="H18" s="4" t="s">
        <v>30</v>
      </c>
      <c r="I18" s="4">
        <v>26</v>
      </c>
      <c r="J18" s="4">
        <v>0.3</v>
      </c>
      <c r="L18" s="4">
        <v>708</v>
      </c>
      <c r="M18" s="4">
        <v>864</v>
      </c>
      <c r="N18" s="4">
        <v>1064</v>
      </c>
      <c r="O18" s="4">
        <v>2912</v>
      </c>
      <c r="P18" s="4">
        <v>3066</v>
      </c>
      <c r="Q18" s="4">
        <v>3270</v>
      </c>
    </row>
    <row r="19" spans="1:17" s="4" customFormat="1" x14ac:dyDescent="0.25">
      <c r="A19" s="4">
        <v>362</v>
      </c>
      <c r="B19" s="4">
        <v>110</v>
      </c>
      <c r="C19" s="4">
        <v>23</v>
      </c>
      <c r="D19" s="4">
        <v>110</v>
      </c>
      <c r="E19" s="4">
        <f t="shared" si="4"/>
        <v>4.0625</v>
      </c>
      <c r="F19" s="4">
        <f t="shared" si="4"/>
        <v>4.2250000000000005</v>
      </c>
      <c r="G19" s="4">
        <f t="shared" si="4"/>
        <v>4.3875000000000002</v>
      </c>
      <c r="I19" s="4">
        <v>28</v>
      </c>
      <c r="J19" s="4">
        <v>0.4</v>
      </c>
      <c r="L19" s="4">
        <v>892</v>
      </c>
      <c r="M19" s="4">
        <v>1088</v>
      </c>
      <c r="N19" s="4">
        <v>1328</v>
      </c>
      <c r="O19" s="4">
        <v>3102</v>
      </c>
      <c r="P19" s="4">
        <v>3300</v>
      </c>
      <c r="Q19" s="4">
        <v>3542</v>
      </c>
    </row>
    <row r="20" spans="1:17" s="4" customFormat="1" x14ac:dyDescent="0.25">
      <c r="A20" s="4">
        <v>362</v>
      </c>
      <c r="B20" s="4">
        <v>115</v>
      </c>
      <c r="C20" s="4">
        <v>22</v>
      </c>
      <c r="D20" s="4">
        <v>90</v>
      </c>
      <c r="E20" s="4">
        <f t="shared" si="4"/>
        <v>4.46875</v>
      </c>
      <c r="F20" s="4">
        <f t="shared" si="4"/>
        <v>4.3062500000000004</v>
      </c>
      <c r="G20" s="4">
        <f t="shared" si="4"/>
        <v>4.46875</v>
      </c>
      <c r="I20" s="4">
        <v>32</v>
      </c>
      <c r="J20" s="4">
        <v>0.6</v>
      </c>
      <c r="L20" s="4">
        <v>1189</v>
      </c>
      <c r="M20" s="4">
        <v>1355</v>
      </c>
      <c r="N20" s="4">
        <v>1585</v>
      </c>
      <c r="O20" s="4">
        <v>3404</v>
      </c>
      <c r="P20" s="4">
        <v>3568</v>
      </c>
      <c r="Q20" s="4">
        <v>3800</v>
      </c>
    </row>
    <row r="22" spans="1:17" s="5" customFormat="1" x14ac:dyDescent="0.25">
      <c r="A22" s="5">
        <v>364</v>
      </c>
      <c r="B22" s="5">
        <v>100</v>
      </c>
      <c r="C22" s="5">
        <v>23</v>
      </c>
      <c r="D22" s="5">
        <v>100</v>
      </c>
      <c r="E22">
        <f>(O22-L22-2160)*0.25*0.325</f>
        <v>3.7375000000000003</v>
      </c>
      <c r="F22">
        <f>(P22-M22-2160)*0.25*0.325</f>
        <v>3.7375000000000003</v>
      </c>
      <c r="G22">
        <f>(Q22-N22-2160)*0.25*0.325</f>
        <v>3.7375000000000003</v>
      </c>
      <c r="H22" s="5" t="s">
        <v>31</v>
      </c>
      <c r="I22" s="5">
        <v>31</v>
      </c>
      <c r="J22" s="5">
        <v>0.57999999999999996</v>
      </c>
      <c r="L22" s="5">
        <v>727</v>
      </c>
      <c r="M22" s="5">
        <v>907</v>
      </c>
      <c r="N22" s="5">
        <v>1079</v>
      </c>
      <c r="O22" s="5">
        <v>2933</v>
      </c>
      <c r="P22" s="5">
        <v>3113</v>
      </c>
      <c r="Q22" s="5">
        <v>3285</v>
      </c>
    </row>
    <row r="25" spans="1:17" x14ac:dyDescent="0.25">
      <c r="A25">
        <v>366</v>
      </c>
      <c r="B25">
        <v>100</v>
      </c>
      <c r="C25">
        <v>23</v>
      </c>
      <c r="D25">
        <v>100</v>
      </c>
      <c r="E25">
        <f t="shared" ref="E25:G26" si="5">(O25-L25-2160)*0.25*0.325</f>
        <v>4.2250000000000005</v>
      </c>
      <c r="F25">
        <f t="shared" si="5"/>
        <v>4.55</v>
      </c>
      <c r="G25">
        <f t="shared" si="5"/>
        <v>4.0625</v>
      </c>
      <c r="H25" t="s">
        <v>32</v>
      </c>
      <c r="L25">
        <v>805</v>
      </c>
      <c r="M25">
        <v>1025</v>
      </c>
      <c r="N25">
        <v>1185</v>
      </c>
      <c r="O25">
        <v>3017</v>
      </c>
      <c r="P25">
        <v>3241</v>
      </c>
      <c r="Q25">
        <v>3395</v>
      </c>
    </row>
    <row r="26" spans="1:17" s="4" customFormat="1" x14ac:dyDescent="0.25">
      <c r="A26" s="4">
        <v>366</v>
      </c>
      <c r="B26" s="4">
        <v>105</v>
      </c>
      <c r="C26" s="4">
        <v>21.5</v>
      </c>
      <c r="D26" s="4">
        <v>100</v>
      </c>
      <c r="E26" s="4">
        <f t="shared" si="5"/>
        <v>4.46875</v>
      </c>
      <c r="F26" s="4">
        <f>(P26-M26-2160)*0.25*0.325</f>
        <v>4.3062500000000004</v>
      </c>
      <c r="G26" s="4">
        <f t="shared" si="5"/>
        <v>4.46875</v>
      </c>
      <c r="I26" s="4">
        <v>31</v>
      </c>
      <c r="J26" s="4">
        <v>0.57999999999999996</v>
      </c>
      <c r="L26" s="4">
        <v>1379</v>
      </c>
      <c r="M26" s="4">
        <v>1569</v>
      </c>
      <c r="N26" s="4">
        <v>1755</v>
      </c>
      <c r="O26" s="4">
        <v>3594</v>
      </c>
      <c r="P26" s="4">
        <v>3782</v>
      </c>
      <c r="Q26" s="4">
        <v>3970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B6" sqref="B6"/>
    </sheetView>
  </sheetViews>
  <sheetFormatPr defaultRowHeight="15" x14ac:dyDescent="0.25"/>
  <cols>
    <col min="1" max="1" width="10.42578125" bestFit="1" customWidth="1"/>
    <col min="2" max="6" width="15.42578125" bestFit="1" customWidth="1"/>
  </cols>
  <sheetData>
    <row r="1" spans="1:6" s="2" customFormat="1" x14ac:dyDescent="0.25">
      <c r="A1" s="1" t="s">
        <v>33</v>
      </c>
      <c r="B1" s="2" t="s">
        <v>12</v>
      </c>
      <c r="C1" s="1" t="s">
        <v>8</v>
      </c>
      <c r="D1" s="1" t="s">
        <v>9</v>
      </c>
      <c r="E1" s="1" t="s">
        <v>10</v>
      </c>
      <c r="F1" s="1"/>
    </row>
    <row r="2" spans="1:6" x14ac:dyDescent="0.25">
      <c r="A2" t="s">
        <v>34</v>
      </c>
      <c r="B2">
        <v>0</v>
      </c>
      <c r="C2">
        <f>B2+65</f>
        <v>65</v>
      </c>
      <c r="D2">
        <f>C2+65</f>
        <v>130</v>
      </c>
      <c r="E2">
        <f>D2+65</f>
        <v>195</v>
      </c>
    </row>
    <row r="3" spans="1:6" x14ac:dyDescent="0.25">
      <c r="A3" t="s">
        <v>35</v>
      </c>
      <c r="B3">
        <f>E2+65</f>
        <v>260</v>
      </c>
      <c r="C3">
        <f t="shared" ref="C3:E4" si="0">B3+65</f>
        <v>325</v>
      </c>
      <c r="D3">
        <f t="shared" si="0"/>
        <v>390</v>
      </c>
      <c r="E3">
        <f t="shared" si="0"/>
        <v>455</v>
      </c>
    </row>
    <row r="4" spans="1:6" x14ac:dyDescent="0.25">
      <c r="A4" t="s">
        <v>36</v>
      </c>
      <c r="B4">
        <f>E3+65</f>
        <v>520</v>
      </c>
      <c r="C4">
        <f t="shared" si="0"/>
        <v>585</v>
      </c>
      <c r="D4">
        <f t="shared" si="0"/>
        <v>650</v>
      </c>
      <c r="E4">
        <f t="shared" si="0"/>
        <v>715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abSelected="1" workbookViewId="0">
      <selection activeCell="A20" sqref="A20:XFD20"/>
    </sheetView>
  </sheetViews>
  <sheetFormatPr defaultRowHeight="15" x14ac:dyDescent="0.25"/>
  <cols>
    <col min="1" max="1" width="10.42578125" bestFit="1" customWidth="1"/>
    <col min="2" max="2" width="10.42578125" customWidth="1"/>
    <col min="6" max="6" width="14.42578125" bestFit="1" customWidth="1"/>
    <col min="7" max="7" width="14.5703125" bestFit="1" customWidth="1"/>
    <col min="8" max="8" width="14.42578125" bestFit="1" customWidth="1"/>
    <col min="9" max="9" width="19.42578125" bestFit="1" customWidth="1"/>
    <col min="10" max="10" width="18.28515625" bestFit="1" customWidth="1"/>
    <col min="11" max="11" width="11.7109375" bestFit="1" customWidth="1"/>
    <col min="13" max="18" width="11" bestFit="1" customWidth="1"/>
    <col min="33" max="33" width="5" bestFit="1" customWidth="1"/>
  </cols>
  <sheetData>
    <row r="1" spans="1:18" s="1" customFormat="1" x14ac:dyDescent="0.25">
      <c r="A1" s="1" t="s">
        <v>37</v>
      </c>
      <c r="B1" s="1" t="s">
        <v>33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3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</row>
    <row r="2" spans="1:18" x14ac:dyDescent="0.25">
      <c r="A2" t="s">
        <v>38</v>
      </c>
      <c r="B2" t="s">
        <v>34</v>
      </c>
      <c r="C2">
        <v>105</v>
      </c>
      <c r="D2">
        <v>24.5</v>
      </c>
      <c r="E2">
        <v>100</v>
      </c>
      <c r="F2">
        <f t="shared" ref="F2:H4" si="0">(P2-M2-2160)*0.25*0.325</f>
        <v>3.25</v>
      </c>
      <c r="G2">
        <f t="shared" si="0"/>
        <v>3.9000000000000004</v>
      </c>
      <c r="H2">
        <f t="shared" si="0"/>
        <v>3.9812500000000002</v>
      </c>
      <c r="I2" t="s">
        <v>39</v>
      </c>
      <c r="J2">
        <v>28</v>
      </c>
      <c r="K2">
        <v>0.4</v>
      </c>
      <c r="M2">
        <v>919</v>
      </c>
      <c r="N2">
        <v>1179</v>
      </c>
      <c r="O2">
        <v>1403</v>
      </c>
      <c r="P2">
        <v>3119</v>
      </c>
      <c r="Q2">
        <v>3387</v>
      </c>
      <c r="R2">
        <v>3612</v>
      </c>
    </row>
    <row r="3" spans="1:18" x14ac:dyDescent="0.25">
      <c r="A3" t="s">
        <v>38</v>
      </c>
      <c r="B3" t="s">
        <v>35</v>
      </c>
      <c r="C3">
        <v>105</v>
      </c>
      <c r="D3">
        <v>25.5</v>
      </c>
      <c r="E3">
        <v>100</v>
      </c>
      <c r="F3">
        <f t="shared" si="0"/>
        <v>2.6</v>
      </c>
      <c r="G3">
        <f t="shared" si="0"/>
        <v>3.25</v>
      </c>
      <c r="H3">
        <f t="shared" si="0"/>
        <v>3.0874999999999999</v>
      </c>
      <c r="I3" t="s">
        <v>39</v>
      </c>
      <c r="J3">
        <v>25</v>
      </c>
      <c r="K3">
        <v>0.3</v>
      </c>
      <c r="M3">
        <v>749</v>
      </c>
      <c r="N3">
        <v>987</v>
      </c>
      <c r="O3">
        <v>1141</v>
      </c>
      <c r="P3">
        <v>2941</v>
      </c>
      <c r="Q3">
        <v>3187</v>
      </c>
      <c r="R3">
        <v>3339</v>
      </c>
    </row>
    <row r="4" spans="1:18" x14ac:dyDescent="0.25">
      <c r="A4" t="s">
        <v>38</v>
      </c>
      <c r="B4" t="s">
        <v>36</v>
      </c>
      <c r="C4">
        <v>105</v>
      </c>
      <c r="D4">
        <v>24.5</v>
      </c>
      <c r="E4">
        <v>100</v>
      </c>
      <c r="F4">
        <f t="shared" si="0"/>
        <v>3.4937499999999999</v>
      </c>
      <c r="G4">
        <f t="shared" si="0"/>
        <v>3.65625</v>
      </c>
      <c r="H4">
        <f t="shared" si="0"/>
        <v>3.3312500000000003</v>
      </c>
      <c r="I4" t="s">
        <v>39</v>
      </c>
      <c r="J4">
        <v>27</v>
      </c>
      <c r="K4">
        <v>0.4</v>
      </c>
      <c r="M4">
        <v>1092</v>
      </c>
      <c r="N4">
        <v>1292</v>
      </c>
      <c r="O4">
        <v>894</v>
      </c>
      <c r="P4">
        <v>3295</v>
      </c>
      <c r="Q4">
        <v>3497</v>
      </c>
      <c r="R4">
        <v>3095</v>
      </c>
    </row>
    <row r="5" spans="1:18" x14ac:dyDescent="0.25">
      <c r="A5" t="s">
        <v>40</v>
      </c>
      <c r="B5" t="s">
        <v>34</v>
      </c>
      <c r="C5">
        <v>105</v>
      </c>
      <c r="D5">
        <v>24.5</v>
      </c>
      <c r="E5">
        <v>80</v>
      </c>
      <c r="F5">
        <f t="shared" ref="F5:F10" si="1">(P5-M5-2160)*0.25*0.325</f>
        <v>4.875</v>
      </c>
      <c r="G5">
        <f t="shared" ref="G5:G9" si="2">(Q5-N5-2160)*0.25*0.325</f>
        <v>5.0375000000000005</v>
      </c>
      <c r="H5">
        <f t="shared" ref="H5:H11" si="3">(R5-O5-2160)*0.25*0.325</f>
        <v>4.7125000000000004</v>
      </c>
      <c r="I5" t="s">
        <v>41</v>
      </c>
      <c r="J5">
        <v>32</v>
      </c>
      <c r="K5">
        <v>0.6</v>
      </c>
      <c r="M5">
        <v>1524</v>
      </c>
      <c r="N5">
        <v>1742</v>
      </c>
      <c r="O5">
        <v>1248</v>
      </c>
      <c r="P5">
        <v>3744</v>
      </c>
      <c r="Q5">
        <v>3964</v>
      </c>
      <c r="R5">
        <v>3466</v>
      </c>
    </row>
    <row r="6" spans="1:18" x14ac:dyDescent="0.25">
      <c r="A6" t="s">
        <v>40</v>
      </c>
      <c r="B6" t="s">
        <v>35</v>
      </c>
      <c r="C6">
        <v>105</v>
      </c>
      <c r="D6">
        <v>25.5</v>
      </c>
      <c r="E6">
        <v>80</v>
      </c>
      <c r="F6">
        <f t="shared" si="1"/>
        <v>3.25</v>
      </c>
      <c r="G6">
        <f t="shared" si="2"/>
        <v>3.4125000000000001</v>
      </c>
      <c r="H6">
        <f t="shared" si="3"/>
        <v>2.7625000000000002</v>
      </c>
      <c r="J6">
        <v>28</v>
      </c>
      <c r="K6">
        <v>0.4</v>
      </c>
      <c r="M6">
        <v>1034</v>
      </c>
      <c r="N6">
        <v>1230</v>
      </c>
      <c r="O6">
        <v>1496</v>
      </c>
      <c r="P6">
        <v>3234</v>
      </c>
      <c r="Q6">
        <v>3432</v>
      </c>
      <c r="R6">
        <v>3690</v>
      </c>
    </row>
    <row r="7" spans="1:18" x14ac:dyDescent="0.25">
      <c r="A7" t="s">
        <v>40</v>
      </c>
      <c r="B7" t="s">
        <v>36</v>
      </c>
      <c r="C7">
        <v>105</v>
      </c>
      <c r="D7">
        <v>24.5</v>
      </c>
      <c r="E7">
        <v>80</v>
      </c>
      <c r="F7">
        <f t="shared" si="1"/>
        <v>4.7125000000000004</v>
      </c>
      <c r="G7">
        <f t="shared" si="2"/>
        <v>5.3624999999999998</v>
      </c>
      <c r="H7">
        <f t="shared" si="3"/>
        <v>4.55</v>
      </c>
      <c r="J7">
        <v>32</v>
      </c>
      <c r="K7">
        <v>0.6</v>
      </c>
      <c r="M7">
        <v>1592</v>
      </c>
      <c r="N7">
        <v>1908</v>
      </c>
      <c r="O7">
        <v>1338</v>
      </c>
      <c r="P7">
        <v>3810</v>
      </c>
      <c r="Q7">
        <v>4134</v>
      </c>
      <c r="R7">
        <v>3554</v>
      </c>
    </row>
    <row r="8" spans="1:18" x14ac:dyDescent="0.25">
      <c r="A8" t="s">
        <v>42</v>
      </c>
      <c r="B8" t="s">
        <v>34</v>
      </c>
      <c r="C8">
        <v>105</v>
      </c>
      <c r="D8">
        <v>24.5</v>
      </c>
      <c r="E8">
        <v>100</v>
      </c>
      <c r="F8">
        <f t="shared" si="1"/>
        <v>5.7687499999999998</v>
      </c>
      <c r="G8">
        <f t="shared" si="2"/>
        <v>5.28125</v>
      </c>
      <c r="I8" t="s">
        <v>43</v>
      </c>
      <c r="M8">
        <v>1019</v>
      </c>
      <c r="N8">
        <v>1251</v>
      </c>
      <c r="O8">
        <v>1587</v>
      </c>
      <c r="P8">
        <v>3250</v>
      </c>
      <c r="Q8">
        <v>3476</v>
      </c>
      <c r="R8">
        <v>3802</v>
      </c>
    </row>
    <row r="9" spans="1:18" x14ac:dyDescent="0.25">
      <c r="A9" t="s">
        <v>42</v>
      </c>
      <c r="B9" t="s">
        <v>35</v>
      </c>
      <c r="C9">
        <v>105</v>
      </c>
      <c r="D9">
        <v>24.5</v>
      </c>
      <c r="E9">
        <v>100</v>
      </c>
      <c r="F9">
        <f t="shared" si="1"/>
        <v>4.1437499999999998</v>
      </c>
      <c r="G9">
        <f t="shared" si="2"/>
        <v>4.6312500000000005</v>
      </c>
      <c r="H9">
        <f t="shared" si="3"/>
        <v>4.7937500000000002</v>
      </c>
      <c r="J9">
        <v>30</v>
      </c>
      <c r="K9">
        <v>0.5</v>
      </c>
      <c r="M9">
        <v>960</v>
      </c>
      <c r="N9">
        <v>1222</v>
      </c>
      <c r="O9">
        <v>1462</v>
      </c>
      <c r="P9">
        <v>3171</v>
      </c>
      <c r="Q9">
        <v>3439</v>
      </c>
      <c r="R9">
        <v>3681</v>
      </c>
    </row>
    <row r="10" spans="1:18" x14ac:dyDescent="0.25">
      <c r="A10" t="s">
        <v>42</v>
      </c>
      <c r="B10" t="s">
        <v>36</v>
      </c>
      <c r="C10">
        <v>105</v>
      </c>
      <c r="D10">
        <v>24.5</v>
      </c>
      <c r="E10">
        <v>100</v>
      </c>
      <c r="F10">
        <f t="shared" si="1"/>
        <v>4.6312500000000005</v>
      </c>
      <c r="H10">
        <f t="shared" si="3"/>
        <v>4.7937500000000002</v>
      </c>
      <c r="I10" t="s">
        <v>44</v>
      </c>
      <c r="J10">
        <v>32</v>
      </c>
      <c r="K10">
        <v>0.6</v>
      </c>
      <c r="M10">
        <v>1306</v>
      </c>
      <c r="N10">
        <v>1641</v>
      </c>
      <c r="O10">
        <v>1102</v>
      </c>
      <c r="P10">
        <v>3523</v>
      </c>
      <c r="Q10">
        <v>3843</v>
      </c>
      <c r="R10">
        <v>3321</v>
      </c>
    </row>
    <row r="11" spans="1:18" x14ac:dyDescent="0.25">
      <c r="A11" t="s">
        <v>51</v>
      </c>
      <c r="B11" t="s">
        <v>34</v>
      </c>
      <c r="C11">
        <v>105</v>
      </c>
      <c r="D11">
        <v>24.5</v>
      </c>
      <c r="E11">
        <v>120</v>
      </c>
      <c r="F11">
        <f t="shared" ref="F11" si="4">(P11-M11-2160)*0.25*0.325</f>
        <v>5.6062500000000002</v>
      </c>
      <c r="G11">
        <f t="shared" ref="G11" si="5">(Q11-N11-2160)*0.25*0.325</f>
        <v>5.4437500000000005</v>
      </c>
      <c r="H11">
        <f t="shared" si="3"/>
        <v>5.6062500000000002</v>
      </c>
      <c r="J11">
        <v>33</v>
      </c>
      <c r="K11">
        <v>0.65</v>
      </c>
      <c r="M11">
        <v>1897</v>
      </c>
      <c r="N11">
        <v>1699</v>
      </c>
      <c r="O11">
        <v>1481</v>
      </c>
      <c r="P11">
        <v>4126</v>
      </c>
      <c r="Q11">
        <v>3926</v>
      </c>
      <c r="R11">
        <v>3710</v>
      </c>
    </row>
    <row r="12" spans="1:18" x14ac:dyDescent="0.25">
      <c r="A12" t="s">
        <v>52</v>
      </c>
      <c r="B12" t="s">
        <v>35</v>
      </c>
      <c r="C12">
        <v>105</v>
      </c>
      <c r="D12">
        <v>24.5</v>
      </c>
      <c r="E12">
        <v>120</v>
      </c>
      <c r="I12" t="s">
        <v>54</v>
      </c>
    </row>
    <row r="13" spans="1:18" x14ac:dyDescent="0.25">
      <c r="A13" t="s">
        <v>53</v>
      </c>
      <c r="B13" t="s">
        <v>36</v>
      </c>
      <c r="C13">
        <v>105</v>
      </c>
      <c r="D13">
        <v>24.5</v>
      </c>
      <c r="E13">
        <v>120</v>
      </c>
    </row>
    <row r="14" spans="1:18" x14ac:dyDescent="0.25">
      <c r="A14" t="s">
        <v>55</v>
      </c>
      <c r="B14" t="s">
        <v>34</v>
      </c>
      <c r="C14">
        <v>105</v>
      </c>
      <c r="D14">
        <v>24.5</v>
      </c>
      <c r="E14">
        <v>120</v>
      </c>
      <c r="I14" t="s">
        <v>56</v>
      </c>
    </row>
    <row r="15" spans="1:18" x14ac:dyDescent="0.25">
      <c r="A15" t="s">
        <v>55</v>
      </c>
      <c r="B15" t="s">
        <v>35</v>
      </c>
      <c r="C15">
        <v>105</v>
      </c>
      <c r="D15">
        <v>24.5</v>
      </c>
      <c r="E15">
        <v>120</v>
      </c>
      <c r="F15">
        <f t="shared" ref="F15" si="6">(P15-M15-2160)*0.25*0.325</f>
        <v>4.0625</v>
      </c>
      <c r="G15">
        <f t="shared" ref="G15" si="7">(Q15-N15-2160)*0.25*0.325</f>
        <v>4.3875000000000002</v>
      </c>
      <c r="H15">
        <f t="shared" ref="H15" si="8">(R15-O15-2160)*0.25*0.325</f>
        <v>4.7125000000000004</v>
      </c>
      <c r="J15">
        <v>30</v>
      </c>
      <c r="K15">
        <v>0.5</v>
      </c>
      <c r="M15">
        <v>1086</v>
      </c>
      <c r="N15">
        <v>1348</v>
      </c>
      <c r="O15">
        <v>1590</v>
      </c>
      <c r="P15">
        <v>3296</v>
      </c>
      <c r="Q15">
        <v>3562</v>
      </c>
      <c r="R15">
        <v>3808</v>
      </c>
    </row>
    <row r="16" spans="1:18" x14ac:dyDescent="0.25">
      <c r="A16" t="s">
        <v>55</v>
      </c>
      <c r="B16" t="s">
        <v>36</v>
      </c>
      <c r="C16">
        <v>105</v>
      </c>
      <c r="D16">
        <v>24.5</v>
      </c>
      <c r="E16">
        <v>120</v>
      </c>
      <c r="I16" t="s">
        <v>56</v>
      </c>
    </row>
    <row r="17" spans="1:18" x14ac:dyDescent="0.25">
      <c r="A17" t="s">
        <v>59</v>
      </c>
      <c r="B17" t="s">
        <v>34</v>
      </c>
      <c r="C17">
        <v>105</v>
      </c>
      <c r="D17">
        <v>24.5</v>
      </c>
    </row>
    <row r="18" spans="1:18" x14ac:dyDescent="0.25">
      <c r="A18" t="s">
        <v>59</v>
      </c>
      <c r="B18" t="s">
        <v>35</v>
      </c>
      <c r="C18">
        <v>105</v>
      </c>
      <c r="D18">
        <v>24.5</v>
      </c>
    </row>
    <row r="19" spans="1:18" x14ac:dyDescent="0.25">
      <c r="A19" t="s">
        <v>59</v>
      </c>
      <c r="B19" t="s">
        <v>36</v>
      </c>
      <c r="C19">
        <v>105</v>
      </c>
      <c r="D19">
        <v>24.5</v>
      </c>
    </row>
    <row r="24" spans="1:18" x14ac:dyDescent="0.25">
      <c r="A24" t="s">
        <v>38</v>
      </c>
      <c r="B24" t="s">
        <v>34</v>
      </c>
      <c r="C24">
        <v>110</v>
      </c>
      <c r="D24">
        <v>23</v>
      </c>
      <c r="E24">
        <v>100</v>
      </c>
      <c r="F24">
        <f t="shared" ref="F24:F35" si="9">(P24-M24-2160)*0.25*0.325</f>
        <v>4.0625</v>
      </c>
      <c r="G24">
        <f t="shared" ref="G24:G35" si="10">(Q24-N24-2160)*0.25*0.325</f>
        <v>4.0625</v>
      </c>
      <c r="H24">
        <f t="shared" ref="H24:H35" si="11">(R24-O24-2160)*0.25*0.325</f>
        <v>3.7375000000000003</v>
      </c>
      <c r="I24" t="s">
        <v>45</v>
      </c>
      <c r="J24">
        <v>29</v>
      </c>
      <c r="K24">
        <v>0.45</v>
      </c>
      <c r="M24">
        <v>815</v>
      </c>
      <c r="N24">
        <v>1031</v>
      </c>
      <c r="O24">
        <v>645</v>
      </c>
      <c r="P24">
        <v>3025</v>
      </c>
      <c r="Q24">
        <v>3241</v>
      </c>
      <c r="R24">
        <v>2851</v>
      </c>
    </row>
    <row r="25" spans="1:18" x14ac:dyDescent="0.25">
      <c r="A25" t="s">
        <v>38</v>
      </c>
      <c r="B25" t="s">
        <v>35</v>
      </c>
      <c r="C25">
        <v>110</v>
      </c>
      <c r="D25">
        <v>23</v>
      </c>
      <c r="E25">
        <v>100</v>
      </c>
      <c r="F25">
        <f t="shared" si="9"/>
        <v>3.65625</v>
      </c>
      <c r="G25">
        <f t="shared" si="10"/>
        <v>3.7375000000000003</v>
      </c>
      <c r="H25">
        <f t="shared" si="11"/>
        <v>3.4125000000000001</v>
      </c>
      <c r="J25">
        <v>28</v>
      </c>
      <c r="K25">
        <v>0.4</v>
      </c>
      <c r="M25">
        <v>865</v>
      </c>
      <c r="N25">
        <v>1067</v>
      </c>
      <c r="O25">
        <v>705</v>
      </c>
      <c r="P25">
        <v>3070</v>
      </c>
      <c r="Q25">
        <v>3273</v>
      </c>
      <c r="R25">
        <v>2907</v>
      </c>
    </row>
    <row r="26" spans="1:18" x14ac:dyDescent="0.25">
      <c r="A26" t="s">
        <v>38</v>
      </c>
      <c r="B26" t="s">
        <v>36</v>
      </c>
      <c r="C26">
        <v>110</v>
      </c>
      <c r="D26">
        <v>23</v>
      </c>
      <c r="E26">
        <v>100</v>
      </c>
      <c r="F26">
        <f t="shared" si="9"/>
        <v>3.7375000000000003</v>
      </c>
      <c r="G26">
        <f t="shared" si="10"/>
        <v>3.8187500000000001</v>
      </c>
      <c r="H26">
        <f t="shared" si="11"/>
        <v>3.8187500000000001</v>
      </c>
      <c r="J26">
        <v>30</v>
      </c>
      <c r="K26">
        <v>0.5</v>
      </c>
      <c r="M26">
        <v>952</v>
      </c>
      <c r="N26">
        <v>1150</v>
      </c>
      <c r="O26">
        <v>1314</v>
      </c>
      <c r="P26">
        <v>3158</v>
      </c>
      <c r="Q26">
        <v>3357</v>
      </c>
      <c r="R26">
        <v>3521</v>
      </c>
    </row>
    <row r="27" spans="1:18" x14ac:dyDescent="0.25">
      <c r="A27" t="s">
        <v>40</v>
      </c>
      <c r="B27" t="s">
        <v>34</v>
      </c>
      <c r="C27">
        <v>110</v>
      </c>
      <c r="D27">
        <v>23</v>
      </c>
      <c r="E27">
        <v>80</v>
      </c>
      <c r="F27">
        <f t="shared" si="9"/>
        <v>4.7125000000000004</v>
      </c>
      <c r="G27">
        <f t="shared" si="10"/>
        <v>5.0375000000000005</v>
      </c>
      <c r="H27">
        <f t="shared" si="11"/>
        <v>4.3875000000000002</v>
      </c>
      <c r="J27">
        <v>33</v>
      </c>
      <c r="K27">
        <v>0.65</v>
      </c>
      <c r="M27">
        <v>1456</v>
      </c>
      <c r="N27">
        <v>1706</v>
      </c>
      <c r="O27">
        <v>1182</v>
      </c>
      <c r="P27">
        <v>3674</v>
      </c>
      <c r="Q27">
        <v>3928</v>
      </c>
      <c r="R27">
        <v>3396</v>
      </c>
    </row>
    <row r="28" spans="1:18" x14ac:dyDescent="0.25">
      <c r="A28" t="s">
        <v>40</v>
      </c>
      <c r="B28" t="s">
        <v>35</v>
      </c>
      <c r="C28">
        <v>110</v>
      </c>
      <c r="D28">
        <v>23</v>
      </c>
      <c r="E28">
        <v>80</v>
      </c>
      <c r="F28">
        <f t="shared" si="9"/>
        <v>4.1437499999999998</v>
      </c>
      <c r="G28">
        <f t="shared" si="10"/>
        <v>4.3062500000000004</v>
      </c>
      <c r="H28">
        <f t="shared" si="11"/>
        <v>4.46875</v>
      </c>
      <c r="J28">
        <v>32</v>
      </c>
      <c r="K28">
        <v>0.6</v>
      </c>
      <c r="M28">
        <v>1203</v>
      </c>
      <c r="N28">
        <v>1419</v>
      </c>
      <c r="O28">
        <v>1637</v>
      </c>
      <c r="P28">
        <v>3414</v>
      </c>
      <c r="Q28">
        <v>3632</v>
      </c>
      <c r="R28">
        <v>3852</v>
      </c>
    </row>
    <row r="29" spans="1:18" x14ac:dyDescent="0.25">
      <c r="A29" t="s">
        <v>40</v>
      </c>
      <c r="B29" t="s">
        <v>36</v>
      </c>
      <c r="C29">
        <v>110</v>
      </c>
      <c r="D29">
        <v>23</v>
      </c>
      <c r="E29">
        <v>80</v>
      </c>
      <c r="F29">
        <f t="shared" si="9"/>
        <v>4.7937500000000002</v>
      </c>
      <c r="G29">
        <f t="shared" si="10"/>
        <v>5.1187500000000004</v>
      </c>
      <c r="H29">
        <f t="shared" si="11"/>
        <v>4.6312500000000005</v>
      </c>
      <c r="J29">
        <v>35</v>
      </c>
      <c r="K29">
        <v>0.75</v>
      </c>
      <c r="M29">
        <v>1548</v>
      </c>
      <c r="N29">
        <v>1850</v>
      </c>
      <c r="O29">
        <v>1350</v>
      </c>
      <c r="P29">
        <v>3767</v>
      </c>
      <c r="Q29">
        <v>4073</v>
      </c>
      <c r="R29">
        <v>3567</v>
      </c>
    </row>
    <row r="30" spans="1:18" x14ac:dyDescent="0.25">
      <c r="A30" t="s">
        <v>42</v>
      </c>
      <c r="B30" t="s">
        <v>34</v>
      </c>
      <c r="C30">
        <v>110</v>
      </c>
      <c r="D30">
        <v>23</v>
      </c>
      <c r="E30">
        <v>100</v>
      </c>
      <c r="F30">
        <f t="shared" si="9"/>
        <v>5.1187500000000004</v>
      </c>
      <c r="G30">
        <f t="shared" si="10"/>
        <v>4.7937500000000002</v>
      </c>
      <c r="H30">
        <f t="shared" si="11"/>
        <v>5.1187500000000004</v>
      </c>
      <c r="J30">
        <v>34</v>
      </c>
      <c r="K30">
        <v>0.7</v>
      </c>
      <c r="M30">
        <v>1000</v>
      </c>
      <c r="N30">
        <v>1190</v>
      </c>
      <c r="O30">
        <v>1414</v>
      </c>
      <c r="P30">
        <v>3223</v>
      </c>
      <c r="Q30">
        <v>3409</v>
      </c>
      <c r="R30">
        <v>3637</v>
      </c>
    </row>
    <row r="31" spans="1:18" x14ac:dyDescent="0.25">
      <c r="A31" t="s">
        <v>42</v>
      </c>
      <c r="B31" t="s">
        <v>35</v>
      </c>
      <c r="C31">
        <v>110</v>
      </c>
      <c r="D31">
        <v>23</v>
      </c>
      <c r="E31">
        <v>100</v>
      </c>
      <c r="F31">
        <f t="shared" si="9"/>
        <v>4.3875000000000002</v>
      </c>
      <c r="G31">
        <f t="shared" si="10"/>
        <v>4.55</v>
      </c>
      <c r="H31">
        <f t="shared" si="11"/>
        <v>4.55</v>
      </c>
      <c r="J31">
        <v>32</v>
      </c>
      <c r="K31">
        <v>0.6</v>
      </c>
      <c r="M31">
        <v>950</v>
      </c>
      <c r="N31">
        <v>1194</v>
      </c>
      <c r="O31">
        <v>1408</v>
      </c>
      <c r="P31">
        <v>3164</v>
      </c>
      <c r="Q31">
        <v>3410</v>
      </c>
      <c r="R31">
        <v>3624</v>
      </c>
    </row>
    <row r="32" spans="1:18" x14ac:dyDescent="0.25">
      <c r="A32" t="s">
        <v>42</v>
      </c>
      <c r="B32" t="s">
        <v>36</v>
      </c>
      <c r="C32">
        <v>110</v>
      </c>
      <c r="D32">
        <v>23</v>
      </c>
      <c r="E32">
        <v>100</v>
      </c>
      <c r="F32">
        <f t="shared" si="9"/>
        <v>4.875</v>
      </c>
      <c r="G32">
        <f t="shared" si="10"/>
        <v>5.2</v>
      </c>
      <c r="H32">
        <f t="shared" si="11"/>
        <v>4.7125000000000004</v>
      </c>
      <c r="J32">
        <v>34</v>
      </c>
      <c r="K32">
        <v>0.7</v>
      </c>
      <c r="M32">
        <v>1300</v>
      </c>
      <c r="N32">
        <v>1588</v>
      </c>
      <c r="O32">
        <v>1074</v>
      </c>
      <c r="P32">
        <v>3520</v>
      </c>
      <c r="Q32">
        <v>3812</v>
      </c>
      <c r="R32">
        <v>3292</v>
      </c>
    </row>
    <row r="33" spans="1:18" x14ac:dyDescent="0.25">
      <c r="A33" t="s">
        <v>55</v>
      </c>
      <c r="B33" t="s">
        <v>34</v>
      </c>
      <c r="C33">
        <v>110</v>
      </c>
      <c r="D33">
        <v>23</v>
      </c>
      <c r="E33">
        <v>110</v>
      </c>
      <c r="F33">
        <f t="shared" si="9"/>
        <v>5.1187500000000004</v>
      </c>
      <c r="G33">
        <f t="shared" si="10"/>
        <v>4.7937500000000002</v>
      </c>
      <c r="H33">
        <f t="shared" si="11"/>
        <v>4.7937500000000002</v>
      </c>
      <c r="J33">
        <v>34</v>
      </c>
      <c r="K33">
        <v>0.7</v>
      </c>
      <c r="M33">
        <v>1158</v>
      </c>
      <c r="N33">
        <v>1330</v>
      </c>
      <c r="O33">
        <v>1546</v>
      </c>
      <c r="P33">
        <v>3381</v>
      </c>
      <c r="Q33">
        <v>3549</v>
      </c>
      <c r="R33">
        <v>3765</v>
      </c>
    </row>
    <row r="34" spans="1:18" x14ac:dyDescent="0.25">
      <c r="A34" t="s">
        <v>55</v>
      </c>
      <c r="B34" t="s">
        <v>35</v>
      </c>
      <c r="C34">
        <v>110</v>
      </c>
      <c r="D34">
        <v>23</v>
      </c>
      <c r="E34">
        <v>110</v>
      </c>
      <c r="F34">
        <f t="shared" si="9"/>
        <v>4.0625</v>
      </c>
      <c r="G34">
        <f t="shared" si="10"/>
        <v>4.2250000000000005</v>
      </c>
      <c r="H34">
        <f t="shared" si="11"/>
        <v>4.3875000000000002</v>
      </c>
      <c r="J34">
        <v>32</v>
      </c>
      <c r="K34">
        <v>0.6</v>
      </c>
      <c r="M34">
        <v>1078</v>
      </c>
      <c r="N34">
        <v>1290</v>
      </c>
      <c r="O34">
        <v>1500</v>
      </c>
      <c r="P34">
        <v>3288</v>
      </c>
      <c r="Q34">
        <v>3502</v>
      </c>
      <c r="R34">
        <v>3714</v>
      </c>
    </row>
    <row r="35" spans="1:18" x14ac:dyDescent="0.25">
      <c r="A35" t="s">
        <v>55</v>
      </c>
      <c r="B35" t="s">
        <v>36</v>
      </c>
      <c r="C35">
        <v>110</v>
      </c>
      <c r="D35">
        <v>23</v>
      </c>
      <c r="E35">
        <v>110</v>
      </c>
      <c r="F35">
        <f t="shared" si="9"/>
        <v>4.7937500000000002</v>
      </c>
      <c r="G35">
        <f t="shared" si="10"/>
        <v>4.9562499999999998</v>
      </c>
      <c r="H35">
        <f t="shared" si="11"/>
        <v>4.7125000000000004</v>
      </c>
      <c r="J35">
        <v>35</v>
      </c>
      <c r="K35">
        <v>0.75</v>
      </c>
      <c r="M35">
        <v>1439</v>
      </c>
      <c r="N35">
        <v>1711</v>
      </c>
      <c r="O35">
        <v>1205</v>
      </c>
      <c r="P35">
        <v>3658</v>
      </c>
      <c r="Q35">
        <v>3932</v>
      </c>
      <c r="R35">
        <v>3423</v>
      </c>
    </row>
    <row r="37" spans="1:18" x14ac:dyDescent="0.25">
      <c r="A37" t="s">
        <v>38</v>
      </c>
      <c r="B37" t="s">
        <v>34</v>
      </c>
      <c r="C37">
        <v>115</v>
      </c>
      <c r="D37">
        <v>22</v>
      </c>
      <c r="E37">
        <v>100</v>
      </c>
      <c r="F37">
        <f t="shared" ref="F37:F48" si="12">(P37-M37-2160)*0.25*0.325</f>
        <v>4.0625</v>
      </c>
      <c r="G37">
        <f t="shared" ref="G37:G48" si="13">(Q37-N37-2160)*0.25*0.325</f>
        <v>4.3062500000000004</v>
      </c>
      <c r="H37">
        <f t="shared" ref="H37:H48" si="14">(R37-O37-2160)*0.25*0.325</f>
        <v>4.1437499999999998</v>
      </c>
      <c r="J37">
        <v>32</v>
      </c>
      <c r="K37">
        <v>0.6</v>
      </c>
      <c r="M37">
        <v>1032</v>
      </c>
      <c r="N37">
        <v>694</v>
      </c>
      <c r="O37">
        <v>850</v>
      </c>
      <c r="P37">
        <v>3242</v>
      </c>
      <c r="Q37">
        <v>2907</v>
      </c>
      <c r="R37">
        <v>3061</v>
      </c>
    </row>
    <row r="38" spans="1:18" x14ac:dyDescent="0.25">
      <c r="A38" t="s">
        <v>38</v>
      </c>
      <c r="B38" t="s">
        <v>35</v>
      </c>
      <c r="C38">
        <v>115</v>
      </c>
      <c r="D38">
        <v>22</v>
      </c>
      <c r="E38">
        <v>100</v>
      </c>
      <c r="F38">
        <f t="shared" si="12"/>
        <v>3.9812500000000002</v>
      </c>
      <c r="G38">
        <f t="shared" si="13"/>
        <v>3.8187500000000001</v>
      </c>
      <c r="H38">
        <f t="shared" si="14"/>
        <v>3.9812500000000002</v>
      </c>
      <c r="J38">
        <v>31</v>
      </c>
      <c r="K38">
        <v>0.57999999999999996</v>
      </c>
      <c r="M38">
        <v>1062</v>
      </c>
      <c r="N38">
        <v>728</v>
      </c>
      <c r="O38">
        <v>886</v>
      </c>
      <c r="P38">
        <v>3271</v>
      </c>
      <c r="Q38">
        <v>2935</v>
      </c>
      <c r="R38">
        <v>3095</v>
      </c>
    </row>
    <row r="39" spans="1:18" x14ac:dyDescent="0.25">
      <c r="A39" t="s">
        <v>38</v>
      </c>
      <c r="B39" t="s">
        <v>36</v>
      </c>
      <c r="C39">
        <v>115</v>
      </c>
      <c r="D39">
        <v>22</v>
      </c>
      <c r="E39">
        <v>100</v>
      </c>
      <c r="F39">
        <f t="shared" si="12"/>
        <v>3.9812500000000002</v>
      </c>
      <c r="G39">
        <f t="shared" si="13"/>
        <v>4.1437499999999998</v>
      </c>
      <c r="H39">
        <f t="shared" si="14"/>
        <v>4.1437499999999998</v>
      </c>
      <c r="J39">
        <v>32</v>
      </c>
      <c r="K39">
        <v>0.6</v>
      </c>
      <c r="M39">
        <v>815</v>
      </c>
      <c r="N39">
        <v>979</v>
      </c>
      <c r="O39">
        <v>1175</v>
      </c>
      <c r="P39">
        <v>3024</v>
      </c>
      <c r="Q39">
        <v>3190</v>
      </c>
      <c r="R39">
        <v>3386</v>
      </c>
    </row>
    <row r="40" spans="1:18" x14ac:dyDescent="0.25">
      <c r="A40" t="s">
        <v>40</v>
      </c>
      <c r="B40" t="s">
        <v>34</v>
      </c>
      <c r="C40">
        <v>115</v>
      </c>
      <c r="D40">
        <v>22</v>
      </c>
      <c r="E40">
        <v>80</v>
      </c>
      <c r="F40">
        <f t="shared" si="12"/>
        <v>4.6312500000000005</v>
      </c>
      <c r="G40">
        <f t="shared" si="13"/>
        <v>4.46875</v>
      </c>
      <c r="H40">
        <f t="shared" si="14"/>
        <v>3.8187500000000001</v>
      </c>
      <c r="J40">
        <v>36</v>
      </c>
      <c r="K40">
        <v>0.8</v>
      </c>
      <c r="M40">
        <v>1364</v>
      </c>
      <c r="N40">
        <v>1572</v>
      </c>
      <c r="O40">
        <v>1060</v>
      </c>
      <c r="P40">
        <v>3581</v>
      </c>
      <c r="Q40">
        <v>3787</v>
      </c>
      <c r="R40">
        <v>3267</v>
      </c>
    </row>
    <row r="41" spans="1:18" x14ac:dyDescent="0.25">
      <c r="A41" t="s">
        <v>40</v>
      </c>
      <c r="B41" t="s">
        <v>35</v>
      </c>
      <c r="C41">
        <v>115</v>
      </c>
      <c r="D41">
        <v>22</v>
      </c>
      <c r="E41">
        <v>80</v>
      </c>
      <c r="F41">
        <f t="shared" si="12"/>
        <v>3.9812500000000002</v>
      </c>
      <c r="G41">
        <f t="shared" si="13"/>
        <v>4.3062500000000004</v>
      </c>
      <c r="H41">
        <f t="shared" si="14"/>
        <v>4.1437499999999998</v>
      </c>
      <c r="J41">
        <v>34</v>
      </c>
      <c r="K41">
        <v>0.7</v>
      </c>
      <c r="M41">
        <v>1143</v>
      </c>
      <c r="N41">
        <v>1361</v>
      </c>
      <c r="O41">
        <v>1523</v>
      </c>
      <c r="P41">
        <v>3352</v>
      </c>
      <c r="Q41">
        <v>3574</v>
      </c>
      <c r="R41">
        <v>3734</v>
      </c>
    </row>
    <row r="42" spans="1:18" x14ac:dyDescent="0.25">
      <c r="A42" t="s">
        <v>40</v>
      </c>
      <c r="B42" t="s">
        <v>36</v>
      </c>
      <c r="C42">
        <v>115</v>
      </c>
      <c r="D42">
        <v>22</v>
      </c>
      <c r="E42">
        <v>80</v>
      </c>
      <c r="F42">
        <f t="shared" si="12"/>
        <v>4.7937500000000002</v>
      </c>
      <c r="G42">
        <f t="shared" si="13"/>
        <v>4.3875000000000002</v>
      </c>
      <c r="H42">
        <f t="shared" si="14"/>
        <v>4.3062500000000004</v>
      </c>
      <c r="J42">
        <v>37</v>
      </c>
      <c r="K42">
        <v>0.9</v>
      </c>
      <c r="M42">
        <v>1541</v>
      </c>
      <c r="N42">
        <v>1688</v>
      </c>
      <c r="O42">
        <v>1263</v>
      </c>
      <c r="P42">
        <v>3760</v>
      </c>
      <c r="Q42">
        <v>3902</v>
      </c>
      <c r="R42">
        <v>3476</v>
      </c>
    </row>
    <row r="43" spans="1:18" x14ac:dyDescent="0.25">
      <c r="A43" t="s">
        <v>42</v>
      </c>
      <c r="B43" t="s">
        <v>34</v>
      </c>
      <c r="C43">
        <v>115</v>
      </c>
      <c r="D43">
        <v>22</v>
      </c>
      <c r="E43">
        <v>100</v>
      </c>
      <c r="F43">
        <f t="shared" si="12"/>
        <v>4.7937500000000002</v>
      </c>
      <c r="G43">
        <f t="shared" si="13"/>
        <v>4.7937500000000002</v>
      </c>
      <c r="H43">
        <f t="shared" si="14"/>
        <v>4.6312500000000005</v>
      </c>
      <c r="J43">
        <v>35</v>
      </c>
      <c r="K43">
        <v>0.75</v>
      </c>
      <c r="M43">
        <v>920</v>
      </c>
      <c r="N43">
        <v>1126</v>
      </c>
      <c r="O43">
        <v>1318</v>
      </c>
      <c r="P43">
        <v>3139</v>
      </c>
      <c r="Q43">
        <v>3345</v>
      </c>
      <c r="R43">
        <v>3535</v>
      </c>
    </row>
    <row r="44" spans="1:18" x14ac:dyDescent="0.25">
      <c r="A44" t="s">
        <v>42</v>
      </c>
      <c r="B44" t="s">
        <v>35</v>
      </c>
      <c r="C44">
        <v>115</v>
      </c>
      <c r="D44">
        <v>22</v>
      </c>
      <c r="E44">
        <v>100</v>
      </c>
      <c r="F44">
        <f t="shared" si="12"/>
        <v>4.2250000000000005</v>
      </c>
      <c r="G44">
        <f t="shared" si="13"/>
        <v>4.3875000000000002</v>
      </c>
      <c r="H44">
        <f t="shared" si="14"/>
        <v>4.3875000000000002</v>
      </c>
      <c r="J44">
        <v>34</v>
      </c>
      <c r="K44">
        <v>0.7</v>
      </c>
      <c r="M44">
        <v>928</v>
      </c>
      <c r="N44">
        <v>1134</v>
      </c>
      <c r="O44">
        <v>1306</v>
      </c>
      <c r="P44">
        <v>3140</v>
      </c>
      <c r="Q44">
        <v>3348</v>
      </c>
      <c r="R44">
        <v>3520</v>
      </c>
    </row>
    <row r="45" spans="1:18" x14ac:dyDescent="0.25">
      <c r="A45" t="s">
        <v>42</v>
      </c>
      <c r="B45" t="s">
        <v>36</v>
      </c>
      <c r="C45">
        <v>115</v>
      </c>
      <c r="D45">
        <v>22</v>
      </c>
      <c r="E45">
        <v>100</v>
      </c>
      <c r="F45">
        <f t="shared" si="12"/>
        <v>5.0375000000000005</v>
      </c>
      <c r="G45">
        <f t="shared" si="13"/>
        <v>4.7125000000000004</v>
      </c>
      <c r="H45">
        <f t="shared" si="14"/>
        <v>4.3875000000000002</v>
      </c>
      <c r="J45">
        <v>36</v>
      </c>
      <c r="K45">
        <v>0.8</v>
      </c>
      <c r="M45">
        <v>1292</v>
      </c>
      <c r="N45">
        <v>1452</v>
      </c>
      <c r="O45">
        <v>1018</v>
      </c>
      <c r="P45">
        <v>3514</v>
      </c>
      <c r="Q45">
        <v>3670</v>
      </c>
      <c r="R45">
        <v>3232</v>
      </c>
    </row>
    <row r="46" spans="1:18" x14ac:dyDescent="0.25">
      <c r="A46" t="s">
        <v>55</v>
      </c>
      <c r="B46" t="s">
        <v>34</v>
      </c>
      <c r="C46">
        <v>115</v>
      </c>
      <c r="D46">
        <v>22</v>
      </c>
      <c r="E46">
        <v>110</v>
      </c>
      <c r="F46">
        <f t="shared" si="12"/>
        <v>4.9562499999999998</v>
      </c>
      <c r="G46">
        <f t="shared" si="13"/>
        <v>4.46875</v>
      </c>
      <c r="H46">
        <f t="shared" si="14"/>
        <v>4.46875</v>
      </c>
      <c r="J46">
        <v>36</v>
      </c>
      <c r="K46">
        <v>0.8</v>
      </c>
      <c r="M46">
        <v>1100</v>
      </c>
      <c r="N46">
        <v>1248</v>
      </c>
      <c r="O46">
        <v>1428</v>
      </c>
      <c r="P46">
        <v>3321</v>
      </c>
      <c r="Q46">
        <v>3463</v>
      </c>
      <c r="R46">
        <v>3643</v>
      </c>
    </row>
    <row r="47" spans="1:18" x14ac:dyDescent="0.25">
      <c r="A47" t="s">
        <v>55</v>
      </c>
      <c r="B47" t="s">
        <v>35</v>
      </c>
      <c r="C47">
        <v>115</v>
      </c>
      <c r="D47">
        <v>22</v>
      </c>
      <c r="E47">
        <v>110</v>
      </c>
      <c r="F47">
        <f t="shared" si="12"/>
        <v>3.9000000000000004</v>
      </c>
      <c r="G47">
        <f t="shared" si="13"/>
        <v>4.0625</v>
      </c>
      <c r="H47">
        <f t="shared" si="14"/>
        <v>4.0625</v>
      </c>
      <c r="J47">
        <v>34</v>
      </c>
      <c r="K47">
        <v>0.7</v>
      </c>
      <c r="M47">
        <v>1042</v>
      </c>
      <c r="N47">
        <v>1242</v>
      </c>
      <c r="O47">
        <v>1400</v>
      </c>
      <c r="P47">
        <v>3250</v>
      </c>
      <c r="Q47">
        <v>3452</v>
      </c>
      <c r="R47">
        <v>3610</v>
      </c>
    </row>
    <row r="48" spans="1:18" x14ac:dyDescent="0.25">
      <c r="A48" t="s">
        <v>55</v>
      </c>
      <c r="B48" t="s">
        <v>36</v>
      </c>
      <c r="C48">
        <v>115</v>
      </c>
      <c r="D48">
        <v>22</v>
      </c>
      <c r="E48">
        <v>110</v>
      </c>
      <c r="F48">
        <f t="shared" si="12"/>
        <v>4.875</v>
      </c>
      <c r="G48">
        <f t="shared" si="13"/>
        <v>6.1749999999999998</v>
      </c>
      <c r="H48">
        <f t="shared" si="14"/>
        <v>4.2250000000000005</v>
      </c>
      <c r="J48">
        <v>36</v>
      </c>
      <c r="K48">
        <v>0.8</v>
      </c>
      <c r="M48">
        <v>1445</v>
      </c>
      <c r="N48">
        <v>1557</v>
      </c>
      <c r="O48">
        <v>1143</v>
      </c>
      <c r="P48">
        <v>3665</v>
      </c>
      <c r="Q48">
        <v>3793</v>
      </c>
      <c r="R48">
        <v>3355</v>
      </c>
    </row>
    <row r="50" spans="1:18" x14ac:dyDescent="0.25">
      <c r="A50" t="s">
        <v>51</v>
      </c>
      <c r="B50" t="s">
        <v>34</v>
      </c>
      <c r="C50">
        <v>100</v>
      </c>
      <c r="D50">
        <v>24</v>
      </c>
      <c r="E50">
        <v>120</v>
      </c>
      <c r="F50">
        <f t="shared" ref="F50:F52" si="15">(P50-M50-2160)*0.25*0.325</f>
        <v>4.2250000000000005</v>
      </c>
      <c r="G50">
        <f t="shared" ref="G50:G52" si="16">(Q50-N50-2160)*0.25*0.325</f>
        <v>4.0625</v>
      </c>
      <c r="H50">
        <f t="shared" ref="H50:H51" si="17">(R50-O50-2160)*0.25*0.325</f>
        <v>4.2250000000000005</v>
      </c>
      <c r="J50">
        <v>30</v>
      </c>
      <c r="K50">
        <v>0.5</v>
      </c>
      <c r="M50">
        <v>1591</v>
      </c>
      <c r="N50">
        <v>1370</v>
      </c>
      <c r="O50">
        <v>1196</v>
      </c>
      <c r="P50">
        <v>3803</v>
      </c>
      <c r="Q50">
        <v>3580</v>
      </c>
      <c r="R50">
        <v>3408</v>
      </c>
    </row>
    <row r="51" spans="1:18" x14ac:dyDescent="0.25">
      <c r="A51" t="s">
        <v>52</v>
      </c>
      <c r="B51" t="s">
        <v>35</v>
      </c>
      <c r="C51">
        <v>100</v>
      </c>
      <c r="D51">
        <v>24</v>
      </c>
      <c r="E51">
        <v>100</v>
      </c>
      <c r="F51">
        <f t="shared" si="15"/>
        <v>4.0625</v>
      </c>
      <c r="G51">
        <f t="shared" si="16"/>
        <v>3.9000000000000004</v>
      </c>
      <c r="H51">
        <f t="shared" si="17"/>
        <v>3.9000000000000004</v>
      </c>
      <c r="J51">
        <v>30</v>
      </c>
      <c r="K51">
        <v>0.5</v>
      </c>
      <c r="M51">
        <v>1250</v>
      </c>
      <c r="N51">
        <v>1603</v>
      </c>
      <c r="O51">
        <v>1381</v>
      </c>
      <c r="P51">
        <v>3460</v>
      </c>
      <c r="Q51">
        <v>3811</v>
      </c>
      <c r="R51">
        <v>3589</v>
      </c>
    </row>
    <row r="52" spans="1:18" x14ac:dyDescent="0.25">
      <c r="A52" t="s">
        <v>53</v>
      </c>
      <c r="B52" t="s">
        <v>36</v>
      </c>
      <c r="C52">
        <v>100</v>
      </c>
      <c r="D52">
        <v>24</v>
      </c>
      <c r="E52">
        <v>100</v>
      </c>
      <c r="F52">
        <f t="shared" si="15"/>
        <v>4.3062500000000004</v>
      </c>
      <c r="G52">
        <f t="shared" si="16"/>
        <v>4.6312500000000005</v>
      </c>
      <c r="M52">
        <v>1766</v>
      </c>
      <c r="N52">
        <v>1631</v>
      </c>
      <c r="P52">
        <v>3979</v>
      </c>
      <c r="Q52">
        <v>3848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K8" sqref="K8"/>
    </sheetView>
  </sheetViews>
  <sheetFormatPr defaultRowHeight="15" x14ac:dyDescent="0.25"/>
  <cols>
    <col min="1" max="1" width="14.85546875" bestFit="1" customWidth="1"/>
    <col min="4" max="4" width="12.28515625" bestFit="1" customWidth="1"/>
    <col min="6" max="6" width="13.42578125" bestFit="1" customWidth="1"/>
    <col min="8" max="8" width="12.28515625" bestFit="1" customWidth="1"/>
  </cols>
  <sheetData>
    <row r="1" spans="1:8" s="2" customFormat="1" x14ac:dyDescent="0.25">
      <c r="A1" s="2" t="s">
        <v>46</v>
      </c>
      <c r="B1" s="2" t="s">
        <v>57</v>
      </c>
      <c r="C1" s="2" t="s">
        <v>50</v>
      </c>
      <c r="D1" s="2" t="s">
        <v>58</v>
      </c>
      <c r="F1" s="2" t="s">
        <v>57</v>
      </c>
      <c r="G1" s="2" t="s">
        <v>50</v>
      </c>
      <c r="H1" s="2" t="s">
        <v>58</v>
      </c>
    </row>
    <row r="2" spans="1:8" x14ac:dyDescent="0.25">
      <c r="A2" s="2" t="s">
        <v>47</v>
      </c>
      <c r="B2">
        <f>AVERAGE('grid results - 362'!F8:H8)</f>
        <v>5.5250000000000004</v>
      </c>
      <c r="C2">
        <f>AVERAGE('grid results - 362'!F9:H9)</f>
        <v>4.5229166666666671</v>
      </c>
      <c r="D2">
        <f>AVERAGE('grid results - 362'!F10:H10)</f>
        <v>4.7125000000000004</v>
      </c>
      <c r="G2">
        <f>'grid results - 362'!J9</f>
        <v>30</v>
      </c>
      <c r="H2">
        <f>'grid results - 362'!J10</f>
        <v>32</v>
      </c>
    </row>
    <row r="3" spans="1:8" x14ac:dyDescent="0.25">
      <c r="A3" s="2" t="s">
        <v>48</v>
      </c>
      <c r="B3">
        <f>AVERAGE('grid results - 362'!F2:H2)</f>
        <v>3.7104166666666671</v>
      </c>
      <c r="C3">
        <f>AVERAGE('grid results - 362'!F3:H3)</f>
        <v>2.9791666666666665</v>
      </c>
      <c r="D3">
        <f>AVERAGE('grid results - 362'!F4:H4)</f>
        <v>3.4937500000000004</v>
      </c>
      <c r="F3">
        <f>'grid results - 362'!J2</f>
        <v>28</v>
      </c>
      <c r="G3">
        <f>'grid results - 362'!J3</f>
        <v>25</v>
      </c>
      <c r="H3">
        <f>'grid results - 362'!J4</f>
        <v>27</v>
      </c>
    </row>
    <row r="4" spans="1:8" x14ac:dyDescent="0.25">
      <c r="A4" s="2" t="s">
        <v>49</v>
      </c>
      <c r="B4">
        <f>AVERAGE('grid results - 362'!F5:H5)</f>
        <v>4.8750000000000009</v>
      </c>
      <c r="C4">
        <f>AVERAGE('grid results - 362'!F6:H6)</f>
        <v>3.1416666666666671</v>
      </c>
      <c r="D4">
        <f>AVERAGE('grid results - 362'!F7:H7)</f>
        <v>4.875</v>
      </c>
      <c r="F4">
        <f>'grid results - 362'!J5</f>
        <v>32</v>
      </c>
      <c r="G4">
        <f>'grid results - 362'!J6</f>
        <v>28</v>
      </c>
      <c r="H4">
        <f>'grid results - 362'!J7</f>
        <v>32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H2" sqref="H2"/>
    </sheetView>
  </sheetViews>
  <sheetFormatPr defaultRowHeight="15" x14ac:dyDescent="0.25"/>
  <cols>
    <col min="1" max="1" width="14.85546875" bestFit="1" customWidth="1"/>
    <col min="4" max="4" width="12.28515625" bestFit="1" customWidth="1"/>
    <col min="8" max="8" width="12.28515625" bestFit="1" customWidth="1"/>
  </cols>
  <sheetData>
    <row r="1" spans="1:8" s="2" customFormat="1" x14ac:dyDescent="0.25">
      <c r="A1" s="2" t="s">
        <v>46</v>
      </c>
      <c r="B1" s="2" t="s">
        <v>57</v>
      </c>
      <c r="C1" s="2" t="s">
        <v>50</v>
      </c>
      <c r="D1" s="2" t="s">
        <v>58</v>
      </c>
      <c r="F1" s="2" t="s">
        <v>57</v>
      </c>
      <c r="G1" s="2" t="s">
        <v>50</v>
      </c>
      <c r="H1" s="2" t="s">
        <v>58</v>
      </c>
    </row>
    <row r="2" spans="1:8" x14ac:dyDescent="0.25">
      <c r="A2" s="2" t="s">
        <v>47</v>
      </c>
      <c r="B2">
        <f>AVERAGE('grid results - 362'!F30:H30)</f>
        <v>5.010416666666667</v>
      </c>
      <c r="C2">
        <f>AVERAGE('grid results - 362'!F31:H31)</f>
        <v>4.4958333333333336</v>
      </c>
      <c r="D2">
        <f>AVERAGE('grid results - 362'!F32:H32)</f>
        <v>4.9291666666666663</v>
      </c>
      <c r="F2">
        <v>34</v>
      </c>
      <c r="G2">
        <v>32</v>
      </c>
      <c r="H2">
        <v>34</v>
      </c>
    </row>
    <row r="3" spans="1:8" x14ac:dyDescent="0.25">
      <c r="A3" s="2" t="s">
        <v>48</v>
      </c>
      <c r="B3">
        <f>AVERAGE('grid results - 362'!F24:H24)</f>
        <v>3.9541666666666671</v>
      </c>
      <c r="C3">
        <f>AVERAGE('grid results - 362'!F25:H25)</f>
        <v>3.6020833333333333</v>
      </c>
      <c r="D3">
        <f>AVERAGE('grid results - 362'!F29:H29)</f>
        <v>4.8479166666666673</v>
      </c>
      <c r="F3">
        <v>29</v>
      </c>
      <c r="G3">
        <v>28</v>
      </c>
      <c r="H3">
        <v>30</v>
      </c>
    </row>
    <row r="4" spans="1:8" x14ac:dyDescent="0.25">
      <c r="A4" s="2" t="s">
        <v>49</v>
      </c>
      <c r="B4">
        <f>AVERAGE('grid results - 362'!F27:H27)</f>
        <v>4.7124999999999995</v>
      </c>
      <c r="C4">
        <f>AVERAGE('grid results - 362'!F28:H28)</f>
        <v>4.3062499999999995</v>
      </c>
      <c r="D4">
        <f>AVERAGE('grid results - 362'!F32:H32)</f>
        <v>4.9291666666666663</v>
      </c>
      <c r="F4">
        <v>33</v>
      </c>
      <c r="G4">
        <v>32</v>
      </c>
      <c r="H4">
        <v>35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H2" sqref="H2"/>
    </sheetView>
  </sheetViews>
  <sheetFormatPr defaultRowHeight="15" x14ac:dyDescent="0.25"/>
  <cols>
    <col min="1" max="1" width="14.85546875" bestFit="1" customWidth="1"/>
    <col min="4" max="4" width="12.28515625" bestFit="1" customWidth="1"/>
    <col min="8" max="8" width="12.28515625" bestFit="1" customWidth="1"/>
  </cols>
  <sheetData>
    <row r="1" spans="1:8" s="2" customFormat="1" x14ac:dyDescent="0.25">
      <c r="A1" s="2" t="s">
        <v>46</v>
      </c>
      <c r="B1" s="2" t="s">
        <v>57</v>
      </c>
      <c r="C1" s="2" t="s">
        <v>50</v>
      </c>
      <c r="D1" s="2" t="s">
        <v>58</v>
      </c>
      <c r="F1" s="2" t="s">
        <v>57</v>
      </c>
      <c r="G1" s="2" t="s">
        <v>50</v>
      </c>
      <c r="H1" s="2" t="s">
        <v>58</v>
      </c>
    </row>
    <row r="2" spans="1:8" x14ac:dyDescent="0.25">
      <c r="A2" s="2" t="s">
        <v>47</v>
      </c>
      <c r="B2">
        <f>AVERAGE('grid results - 362'!F43:H43)</f>
        <v>4.739583333333333</v>
      </c>
      <c r="C2">
        <f>AVERAGE('grid results - 362'!F44:H44)</f>
        <v>4.333333333333333</v>
      </c>
      <c r="D2">
        <f>AVERAGE('grid results - 362'!F45:H45)</f>
        <v>4.7124999999999995</v>
      </c>
      <c r="F2">
        <v>35</v>
      </c>
      <c r="G2">
        <v>34</v>
      </c>
      <c r="H2">
        <v>36</v>
      </c>
    </row>
    <row r="3" spans="1:8" x14ac:dyDescent="0.25">
      <c r="A3" s="2" t="s">
        <v>48</v>
      </c>
      <c r="B3">
        <f>AVERAGE('grid results - 362'!F37:H37)</f>
        <v>4.1708333333333334</v>
      </c>
      <c r="C3">
        <f>AVERAGE('grid results - 362'!F38:H38)</f>
        <v>3.9270833333333335</v>
      </c>
      <c r="D3">
        <f>AVERAGE('grid results - 362'!F39:H39)</f>
        <v>4.0895833333333336</v>
      </c>
      <c r="F3">
        <v>32</v>
      </c>
      <c r="G3">
        <v>31</v>
      </c>
      <c r="H3">
        <v>32</v>
      </c>
    </row>
    <row r="4" spans="1:8" x14ac:dyDescent="0.25">
      <c r="A4" s="2" t="s">
        <v>49</v>
      </c>
      <c r="B4">
        <f>AVERAGE('grid results - 362'!F40:H40)</f>
        <v>4.3062500000000004</v>
      </c>
      <c r="C4">
        <f>AVERAGE('grid results - 362'!F41:H41)</f>
        <v>4.1437500000000007</v>
      </c>
      <c r="D4">
        <f>AVERAGE('grid results - 362'!F42:H42)</f>
        <v>4.4958333333333336</v>
      </c>
      <c r="F4">
        <v>36</v>
      </c>
      <c r="G4">
        <v>34</v>
      </c>
      <c r="H4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Reference</vt:lpstr>
      <vt:lpstr>results</vt:lpstr>
      <vt:lpstr>grids reference - 362</vt:lpstr>
      <vt:lpstr>grid results - 362</vt:lpstr>
      <vt:lpstr>362 110 plots</vt:lpstr>
      <vt:lpstr>362 115 plots</vt:lpstr>
      <vt:lpstr>362 120 plots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Traub</dc:creator>
  <cp:lastModifiedBy>Matt Traub</cp:lastModifiedBy>
  <dcterms:created xsi:type="dcterms:W3CDTF">2016-07-16T16:43:59Z</dcterms:created>
  <dcterms:modified xsi:type="dcterms:W3CDTF">2016-08-05T20:45:08Z</dcterms:modified>
</cp:coreProperties>
</file>