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aniru\Desktop\Skilltest\Analysis_Files\"/>
    </mc:Choice>
  </mc:AlternateContent>
  <xr:revisionPtr revIDLastSave="0" documentId="13_ncr:1_{22E899EB-D53E-47FA-AF90-A4E48A55766D}" xr6:coauthVersionLast="47" xr6:coauthVersionMax="47" xr10:uidLastSave="{00000000-0000-0000-0000-000000000000}"/>
  <bookViews>
    <workbookView xWindow="-108" yWindow="-108" windowWidth="23256" windowHeight="12456" firstSheet="3" activeTab="9" xr2:uid="{00000000-000D-0000-FFFF-FFFF00000000}"/>
  </bookViews>
  <sheets>
    <sheet name="Marketing_Campaigns" sheetId="1" r:id="rId1"/>
    <sheet name="User_Engagements" sheetId="2" r:id="rId2"/>
    <sheet name="Revenue_Generated" sheetId="3" r:id="rId3"/>
    <sheet name="Base_Data(Data_Model)" sheetId="4" r:id="rId4"/>
    <sheet name="Task_2" sheetId="5" r:id="rId5"/>
    <sheet name="Task_3" sheetId="6" r:id="rId6"/>
    <sheet name="Task_4" sheetId="10" r:id="rId7"/>
    <sheet name="Task_5" sheetId="11" r:id="rId8"/>
    <sheet name="Dashboard-Charts" sheetId="12" r:id="rId9"/>
    <sheet name="Dashboard" sheetId="13" r:id="rId10"/>
  </sheets>
  <definedNames>
    <definedName name="_xlnm._FilterDatabase" localSheetId="3" hidden="1">'Base_Data(Data_Model)'!$F$1:$K$1</definedName>
    <definedName name="_xlnm._FilterDatabase" localSheetId="0" hidden="1">Marketing_Campaigns!$C$2:$C$301</definedName>
    <definedName name="_xlchart.v2.0" hidden="1">'Dashboard-Charts'!$A$28:$A$31</definedName>
    <definedName name="_xlchart.v2.1" hidden="1">'Dashboard-Charts'!$B$28:$B$31</definedName>
    <definedName name="_xlchart.v2.2" hidden="1">'Dashboard-Charts'!$A$28:$A$31</definedName>
    <definedName name="_xlchart.v2.3" hidden="1">'Dashboard-Charts'!$B$28:$B$31</definedName>
    <definedName name="Data">'Base_Data(Data_Model)'!$A$1:$Q$301</definedName>
    <definedName name="Slicer_Channel">#N/A</definedName>
    <definedName name="Slicer_End_Date_Yea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2" i="12" l="1"/>
  <c r="B29" i="12"/>
  <c r="B30" i="12"/>
  <c r="B31" i="12"/>
  <c r="B28" i="12"/>
  <c r="B26" i="12"/>
  <c r="C10" i="5"/>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2" i="4"/>
  <c r="C11" i="5" s="1"/>
  <c r="C12" i="5" s="1"/>
  <c r="Q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2" i="4"/>
  <c r="M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H3" i="1"/>
  <c r="I3" i="1"/>
  <c r="J3" i="1"/>
  <c r="K3" i="1"/>
  <c r="L3" i="1"/>
  <c r="M3" i="1"/>
  <c r="H4" i="1"/>
  <c r="I4" i="1"/>
  <c r="J4" i="1"/>
  <c r="K4" i="1"/>
  <c r="L4" i="1"/>
  <c r="M4" i="1"/>
  <c r="H5" i="1"/>
  <c r="I5" i="1"/>
  <c r="J5" i="1"/>
  <c r="K5" i="1"/>
  <c r="L5" i="1"/>
  <c r="M5" i="1"/>
  <c r="H6" i="1"/>
  <c r="I6" i="1"/>
  <c r="J6" i="1"/>
  <c r="K6" i="1"/>
  <c r="L6" i="1"/>
  <c r="M6" i="1"/>
  <c r="H7" i="1"/>
  <c r="I7" i="1"/>
  <c r="J7" i="1"/>
  <c r="K7" i="1"/>
  <c r="L7" i="1"/>
  <c r="M7" i="1"/>
  <c r="H8" i="1"/>
  <c r="I8" i="1"/>
  <c r="J8" i="1"/>
  <c r="K8" i="1"/>
  <c r="L8" i="1"/>
  <c r="M8" i="1"/>
  <c r="H9" i="1"/>
  <c r="I9" i="1"/>
  <c r="J9" i="1"/>
  <c r="K9" i="1"/>
  <c r="L9" i="1"/>
  <c r="M9" i="1"/>
  <c r="H10" i="1"/>
  <c r="I10" i="1"/>
  <c r="J10" i="1"/>
  <c r="K10" i="1"/>
  <c r="L10" i="1"/>
  <c r="M10" i="1"/>
  <c r="H11" i="1"/>
  <c r="I11" i="1"/>
  <c r="J11" i="1"/>
  <c r="K11" i="1"/>
  <c r="L11" i="1"/>
  <c r="M11" i="1"/>
  <c r="H12" i="1"/>
  <c r="I12" i="1"/>
  <c r="J12" i="1"/>
  <c r="K12" i="1"/>
  <c r="L12" i="1"/>
  <c r="M12" i="1"/>
  <c r="H13" i="1"/>
  <c r="I13" i="1"/>
  <c r="J13" i="1"/>
  <c r="K13" i="1"/>
  <c r="L13" i="1"/>
  <c r="M13" i="1"/>
  <c r="H14" i="1"/>
  <c r="I14" i="1"/>
  <c r="J14" i="1"/>
  <c r="K14" i="1"/>
  <c r="L14" i="1"/>
  <c r="M14" i="1"/>
  <c r="H15" i="1"/>
  <c r="I15" i="1"/>
  <c r="J15" i="1"/>
  <c r="K15" i="1"/>
  <c r="L15" i="1"/>
  <c r="M15" i="1"/>
  <c r="H16" i="1"/>
  <c r="I16" i="1"/>
  <c r="J16" i="1"/>
  <c r="K16" i="1"/>
  <c r="L16" i="1"/>
  <c r="M16" i="1"/>
  <c r="H17" i="1"/>
  <c r="I17" i="1"/>
  <c r="J17" i="1"/>
  <c r="K17" i="1"/>
  <c r="L17" i="1"/>
  <c r="M17" i="1"/>
  <c r="H18" i="1"/>
  <c r="I18" i="1"/>
  <c r="J18" i="1"/>
  <c r="K18" i="1"/>
  <c r="L18" i="1"/>
  <c r="M18" i="1"/>
  <c r="H19" i="1"/>
  <c r="I19" i="1"/>
  <c r="J19" i="1"/>
  <c r="K19" i="1"/>
  <c r="L19" i="1"/>
  <c r="M19" i="1"/>
  <c r="H20" i="1"/>
  <c r="I20" i="1"/>
  <c r="J20" i="1"/>
  <c r="K20" i="1"/>
  <c r="L20" i="1"/>
  <c r="M20" i="1"/>
  <c r="H21" i="1"/>
  <c r="I21" i="1"/>
  <c r="J21" i="1"/>
  <c r="K21" i="1"/>
  <c r="L21" i="1"/>
  <c r="M21" i="1"/>
  <c r="H22" i="1"/>
  <c r="I22" i="1"/>
  <c r="J22" i="1"/>
  <c r="K22" i="1"/>
  <c r="L22" i="1"/>
  <c r="M22" i="1"/>
  <c r="H23" i="1"/>
  <c r="I23" i="1"/>
  <c r="J23" i="1"/>
  <c r="K23" i="1"/>
  <c r="L23" i="1"/>
  <c r="M23" i="1"/>
  <c r="H24" i="1"/>
  <c r="I24" i="1"/>
  <c r="J24" i="1"/>
  <c r="K24" i="1"/>
  <c r="L24" i="1"/>
  <c r="M24" i="1"/>
  <c r="H25" i="1"/>
  <c r="I25" i="1"/>
  <c r="J25" i="1"/>
  <c r="K25" i="1"/>
  <c r="L25" i="1"/>
  <c r="M25" i="1"/>
  <c r="H26" i="1"/>
  <c r="I26" i="1"/>
  <c r="J26" i="1"/>
  <c r="K26" i="1"/>
  <c r="L26" i="1"/>
  <c r="M26" i="1"/>
  <c r="H27" i="1"/>
  <c r="I27" i="1"/>
  <c r="J27" i="1"/>
  <c r="K27" i="1"/>
  <c r="L27" i="1"/>
  <c r="M27" i="1"/>
  <c r="H28" i="1"/>
  <c r="I28" i="1"/>
  <c r="J28" i="1"/>
  <c r="K28" i="1"/>
  <c r="L28" i="1"/>
  <c r="M28" i="1"/>
  <c r="H29" i="1"/>
  <c r="I29" i="1"/>
  <c r="J29" i="1"/>
  <c r="K29" i="1"/>
  <c r="L29" i="1"/>
  <c r="M29" i="1"/>
  <c r="H30" i="1"/>
  <c r="I30" i="1"/>
  <c r="J30" i="1"/>
  <c r="K30" i="1"/>
  <c r="L30" i="1"/>
  <c r="M30" i="1"/>
  <c r="H31" i="1"/>
  <c r="I31" i="1"/>
  <c r="J31" i="1"/>
  <c r="K31" i="1"/>
  <c r="L31" i="1"/>
  <c r="M31" i="1"/>
  <c r="H32" i="1"/>
  <c r="I32" i="1"/>
  <c r="J32" i="1"/>
  <c r="K32" i="1"/>
  <c r="L32" i="1"/>
  <c r="M32" i="1"/>
  <c r="H33" i="1"/>
  <c r="I33" i="1"/>
  <c r="J33" i="1"/>
  <c r="K33" i="1"/>
  <c r="L33" i="1"/>
  <c r="M33" i="1"/>
  <c r="H34" i="1"/>
  <c r="I34" i="1"/>
  <c r="J34" i="1"/>
  <c r="K34" i="1"/>
  <c r="L34" i="1"/>
  <c r="M34" i="1"/>
  <c r="H35" i="1"/>
  <c r="I35" i="1"/>
  <c r="J35" i="1"/>
  <c r="K35" i="1"/>
  <c r="L35" i="1"/>
  <c r="M35" i="1"/>
  <c r="H36" i="1"/>
  <c r="I36" i="1"/>
  <c r="J36" i="1"/>
  <c r="K36" i="1"/>
  <c r="L36" i="1"/>
  <c r="M36" i="1"/>
  <c r="H37" i="1"/>
  <c r="I37" i="1"/>
  <c r="J37" i="1"/>
  <c r="K37" i="1"/>
  <c r="L37" i="1"/>
  <c r="M37" i="1"/>
  <c r="H38" i="1"/>
  <c r="I38" i="1"/>
  <c r="J38" i="1"/>
  <c r="K38" i="1"/>
  <c r="L38" i="1"/>
  <c r="M38" i="1"/>
  <c r="H39" i="1"/>
  <c r="I39" i="1"/>
  <c r="J39" i="1"/>
  <c r="K39" i="1"/>
  <c r="L39" i="1"/>
  <c r="M39" i="1"/>
  <c r="H40" i="1"/>
  <c r="I40" i="1"/>
  <c r="J40" i="1"/>
  <c r="K40" i="1"/>
  <c r="L40" i="1"/>
  <c r="M40" i="1"/>
  <c r="H41" i="1"/>
  <c r="I41" i="1"/>
  <c r="J41" i="1"/>
  <c r="K41" i="1"/>
  <c r="L41" i="1"/>
  <c r="M41" i="1"/>
  <c r="H42" i="1"/>
  <c r="I42" i="1"/>
  <c r="J42" i="1"/>
  <c r="K42" i="1"/>
  <c r="L42" i="1"/>
  <c r="M42" i="1"/>
  <c r="H43" i="1"/>
  <c r="I43" i="1"/>
  <c r="J43" i="1"/>
  <c r="K43" i="1"/>
  <c r="L43" i="1"/>
  <c r="M43" i="1"/>
  <c r="H44" i="1"/>
  <c r="I44" i="1"/>
  <c r="J44" i="1"/>
  <c r="K44" i="1"/>
  <c r="L44" i="1"/>
  <c r="M44" i="1"/>
  <c r="H45" i="1"/>
  <c r="I45" i="1"/>
  <c r="J45" i="1"/>
  <c r="K45" i="1"/>
  <c r="L45" i="1"/>
  <c r="M45" i="1"/>
  <c r="H46" i="1"/>
  <c r="I46" i="1"/>
  <c r="J46" i="1"/>
  <c r="K46" i="1"/>
  <c r="L46" i="1"/>
  <c r="M46" i="1"/>
  <c r="H47" i="1"/>
  <c r="I47" i="1"/>
  <c r="J47" i="1"/>
  <c r="K47" i="1"/>
  <c r="L47" i="1"/>
  <c r="M47" i="1"/>
  <c r="H48" i="1"/>
  <c r="I48" i="1"/>
  <c r="J48" i="1"/>
  <c r="K48" i="1"/>
  <c r="L48" i="1"/>
  <c r="M48" i="1"/>
  <c r="H49" i="1"/>
  <c r="I49" i="1"/>
  <c r="J49" i="1"/>
  <c r="K49" i="1"/>
  <c r="L49" i="1"/>
  <c r="M49" i="1"/>
  <c r="H50" i="1"/>
  <c r="I50" i="1"/>
  <c r="J50" i="1"/>
  <c r="K50" i="1"/>
  <c r="L50" i="1"/>
  <c r="M50" i="1"/>
  <c r="H51" i="1"/>
  <c r="I51" i="1"/>
  <c r="J51" i="1"/>
  <c r="K51" i="1"/>
  <c r="L51" i="1"/>
  <c r="M51" i="1"/>
  <c r="H52" i="1"/>
  <c r="I52" i="1"/>
  <c r="J52" i="1"/>
  <c r="K52" i="1"/>
  <c r="L52" i="1"/>
  <c r="M52" i="1"/>
  <c r="H53" i="1"/>
  <c r="I53" i="1"/>
  <c r="J53" i="1"/>
  <c r="K53" i="1"/>
  <c r="L53" i="1"/>
  <c r="M53" i="1"/>
  <c r="H54" i="1"/>
  <c r="I54" i="1"/>
  <c r="J54" i="1"/>
  <c r="K54" i="1"/>
  <c r="L54" i="1"/>
  <c r="M54" i="1"/>
  <c r="H55" i="1"/>
  <c r="I55" i="1"/>
  <c r="J55" i="1"/>
  <c r="K55" i="1"/>
  <c r="L55" i="1"/>
  <c r="M55" i="1"/>
  <c r="H56" i="1"/>
  <c r="I56" i="1"/>
  <c r="J56" i="1"/>
  <c r="K56" i="1"/>
  <c r="L56" i="1"/>
  <c r="M56" i="1"/>
  <c r="H57" i="1"/>
  <c r="I57" i="1"/>
  <c r="J57" i="1"/>
  <c r="K57" i="1"/>
  <c r="L57" i="1"/>
  <c r="M57" i="1"/>
  <c r="H58" i="1"/>
  <c r="I58" i="1"/>
  <c r="J58" i="1"/>
  <c r="K58" i="1"/>
  <c r="L58" i="1"/>
  <c r="M58" i="1"/>
  <c r="H59" i="1"/>
  <c r="I59" i="1"/>
  <c r="J59" i="1"/>
  <c r="K59" i="1"/>
  <c r="L59" i="1"/>
  <c r="M59" i="1"/>
  <c r="H60" i="1"/>
  <c r="I60" i="1"/>
  <c r="J60" i="1"/>
  <c r="K60" i="1"/>
  <c r="L60" i="1"/>
  <c r="M60" i="1"/>
  <c r="H61" i="1"/>
  <c r="I61" i="1"/>
  <c r="J61" i="1"/>
  <c r="K61" i="1"/>
  <c r="L61" i="1"/>
  <c r="M61" i="1"/>
  <c r="H62" i="1"/>
  <c r="I62" i="1"/>
  <c r="J62" i="1"/>
  <c r="K62" i="1"/>
  <c r="L62" i="1"/>
  <c r="M62" i="1"/>
  <c r="H63" i="1"/>
  <c r="I63" i="1"/>
  <c r="J63" i="1"/>
  <c r="K63" i="1"/>
  <c r="L63" i="1"/>
  <c r="M63" i="1"/>
  <c r="H64" i="1"/>
  <c r="I64" i="1"/>
  <c r="J64" i="1"/>
  <c r="K64" i="1"/>
  <c r="L64" i="1"/>
  <c r="M64" i="1"/>
  <c r="H65" i="1"/>
  <c r="I65" i="1"/>
  <c r="J65" i="1"/>
  <c r="K65" i="1"/>
  <c r="L65" i="1"/>
  <c r="M65" i="1"/>
  <c r="H66" i="1"/>
  <c r="I66" i="1"/>
  <c r="J66" i="1"/>
  <c r="K66" i="1"/>
  <c r="L66" i="1"/>
  <c r="M66" i="1"/>
  <c r="H67" i="1"/>
  <c r="I67" i="1"/>
  <c r="J67" i="1"/>
  <c r="K67" i="1"/>
  <c r="L67" i="1"/>
  <c r="M67" i="1"/>
  <c r="H68" i="1"/>
  <c r="I68" i="1"/>
  <c r="J68" i="1"/>
  <c r="K68" i="1"/>
  <c r="L68" i="1"/>
  <c r="M68" i="1"/>
  <c r="H69" i="1"/>
  <c r="I69" i="1"/>
  <c r="J69" i="1"/>
  <c r="K69" i="1"/>
  <c r="L69" i="1"/>
  <c r="M69" i="1"/>
  <c r="H70" i="1"/>
  <c r="I70" i="1"/>
  <c r="J70" i="1"/>
  <c r="K70" i="1"/>
  <c r="L70" i="1"/>
  <c r="M70" i="1"/>
  <c r="H71" i="1"/>
  <c r="I71" i="1"/>
  <c r="J71" i="1"/>
  <c r="K71" i="1"/>
  <c r="L71" i="1"/>
  <c r="M71" i="1"/>
  <c r="H72" i="1"/>
  <c r="I72" i="1"/>
  <c r="J72" i="1"/>
  <c r="K72" i="1"/>
  <c r="L72" i="1"/>
  <c r="M72" i="1"/>
  <c r="H73" i="1"/>
  <c r="I73" i="1"/>
  <c r="J73" i="1"/>
  <c r="K73" i="1"/>
  <c r="L73" i="1"/>
  <c r="M73" i="1"/>
  <c r="H74" i="1"/>
  <c r="I74" i="1"/>
  <c r="J74" i="1"/>
  <c r="K74" i="1"/>
  <c r="L74" i="1"/>
  <c r="M74" i="1"/>
  <c r="H75" i="1"/>
  <c r="I75" i="1"/>
  <c r="J75" i="1"/>
  <c r="K75" i="1"/>
  <c r="L75" i="1"/>
  <c r="M75" i="1"/>
  <c r="H76" i="1"/>
  <c r="I76" i="1"/>
  <c r="J76" i="1"/>
  <c r="K76" i="1"/>
  <c r="L76" i="1"/>
  <c r="M76" i="1"/>
  <c r="H77" i="1"/>
  <c r="I77" i="1"/>
  <c r="J77" i="1"/>
  <c r="K77" i="1"/>
  <c r="L77" i="1"/>
  <c r="M77" i="1"/>
  <c r="H78" i="1"/>
  <c r="I78" i="1"/>
  <c r="J78" i="1"/>
  <c r="K78" i="1"/>
  <c r="L78" i="1"/>
  <c r="M78" i="1"/>
  <c r="H79" i="1"/>
  <c r="I79" i="1"/>
  <c r="J79" i="1"/>
  <c r="K79" i="1"/>
  <c r="L79" i="1"/>
  <c r="M79" i="1"/>
  <c r="H80" i="1"/>
  <c r="I80" i="1"/>
  <c r="J80" i="1"/>
  <c r="K80" i="1"/>
  <c r="L80" i="1"/>
  <c r="M80" i="1"/>
  <c r="H81" i="1"/>
  <c r="I81" i="1"/>
  <c r="J81" i="1"/>
  <c r="K81" i="1"/>
  <c r="L81" i="1"/>
  <c r="M81" i="1"/>
  <c r="H82" i="1"/>
  <c r="I82" i="1"/>
  <c r="J82" i="1"/>
  <c r="K82" i="1"/>
  <c r="L82" i="1"/>
  <c r="M82" i="1"/>
  <c r="H83" i="1"/>
  <c r="I83" i="1"/>
  <c r="J83" i="1"/>
  <c r="K83" i="1"/>
  <c r="L83" i="1"/>
  <c r="M83" i="1"/>
  <c r="H84" i="1"/>
  <c r="I84" i="1"/>
  <c r="J84" i="1"/>
  <c r="K84" i="1"/>
  <c r="L84" i="1"/>
  <c r="M84" i="1"/>
  <c r="H85" i="1"/>
  <c r="I85" i="1"/>
  <c r="J85" i="1"/>
  <c r="K85" i="1"/>
  <c r="L85" i="1"/>
  <c r="M85" i="1"/>
  <c r="H86" i="1"/>
  <c r="I86" i="1"/>
  <c r="J86" i="1"/>
  <c r="K86" i="1"/>
  <c r="L86" i="1"/>
  <c r="M86" i="1"/>
  <c r="H87" i="1"/>
  <c r="I87" i="1"/>
  <c r="J87" i="1"/>
  <c r="K87" i="1"/>
  <c r="L87" i="1"/>
  <c r="M87" i="1"/>
  <c r="H88" i="1"/>
  <c r="I88" i="1"/>
  <c r="J88" i="1"/>
  <c r="K88" i="1"/>
  <c r="L88" i="1"/>
  <c r="M88" i="1"/>
  <c r="H89" i="1"/>
  <c r="I89" i="1"/>
  <c r="J89" i="1"/>
  <c r="K89" i="1"/>
  <c r="L89" i="1"/>
  <c r="M89" i="1"/>
  <c r="H90" i="1"/>
  <c r="I90" i="1"/>
  <c r="J90" i="1"/>
  <c r="K90" i="1"/>
  <c r="L90" i="1"/>
  <c r="M90" i="1"/>
  <c r="H91" i="1"/>
  <c r="I91" i="1"/>
  <c r="J91" i="1"/>
  <c r="K91" i="1"/>
  <c r="L91" i="1"/>
  <c r="M91" i="1"/>
  <c r="H92" i="1"/>
  <c r="I92" i="1"/>
  <c r="J92" i="1"/>
  <c r="K92" i="1"/>
  <c r="L92" i="1"/>
  <c r="M92" i="1"/>
  <c r="H93" i="1"/>
  <c r="I93" i="1"/>
  <c r="J93" i="1"/>
  <c r="K93" i="1"/>
  <c r="L93" i="1"/>
  <c r="M93" i="1"/>
  <c r="H94" i="1"/>
  <c r="I94" i="1"/>
  <c r="J94" i="1"/>
  <c r="K94" i="1"/>
  <c r="L94" i="1"/>
  <c r="M94" i="1"/>
  <c r="H95" i="1"/>
  <c r="I95" i="1"/>
  <c r="J95" i="1"/>
  <c r="K95" i="1"/>
  <c r="L95" i="1"/>
  <c r="M95" i="1"/>
  <c r="H96" i="1"/>
  <c r="I96" i="1"/>
  <c r="J96" i="1"/>
  <c r="K96" i="1"/>
  <c r="L96" i="1"/>
  <c r="M96" i="1"/>
  <c r="H97" i="1"/>
  <c r="I97" i="1"/>
  <c r="J97" i="1"/>
  <c r="K97" i="1"/>
  <c r="L97" i="1"/>
  <c r="M97" i="1"/>
  <c r="H98" i="1"/>
  <c r="I98" i="1"/>
  <c r="J98" i="1"/>
  <c r="K98" i="1"/>
  <c r="L98" i="1"/>
  <c r="M98" i="1"/>
  <c r="H99" i="1"/>
  <c r="I99" i="1"/>
  <c r="J99" i="1"/>
  <c r="K99" i="1"/>
  <c r="L99" i="1"/>
  <c r="M99" i="1"/>
  <c r="H100" i="1"/>
  <c r="I100" i="1"/>
  <c r="J100" i="1"/>
  <c r="K100" i="1"/>
  <c r="L100" i="1"/>
  <c r="M100" i="1"/>
  <c r="H101" i="1"/>
  <c r="I101" i="1"/>
  <c r="J101" i="1"/>
  <c r="K101" i="1"/>
  <c r="L101" i="1"/>
  <c r="M101" i="1"/>
  <c r="H102" i="1"/>
  <c r="I102" i="1"/>
  <c r="J102" i="1"/>
  <c r="K102" i="1"/>
  <c r="L102" i="1"/>
  <c r="M102" i="1"/>
  <c r="H103" i="1"/>
  <c r="I103" i="1"/>
  <c r="J103" i="1"/>
  <c r="K103" i="1"/>
  <c r="L103" i="1"/>
  <c r="M103" i="1"/>
  <c r="H104" i="1"/>
  <c r="I104" i="1"/>
  <c r="J104" i="1"/>
  <c r="K104" i="1"/>
  <c r="L104" i="1"/>
  <c r="M104" i="1"/>
  <c r="H105" i="1"/>
  <c r="I105" i="1"/>
  <c r="J105" i="1"/>
  <c r="K105" i="1"/>
  <c r="L105" i="1"/>
  <c r="M105" i="1"/>
  <c r="H106" i="1"/>
  <c r="I106" i="1"/>
  <c r="J106" i="1"/>
  <c r="K106" i="1"/>
  <c r="L106" i="1"/>
  <c r="M106" i="1"/>
  <c r="H107" i="1"/>
  <c r="I107" i="1"/>
  <c r="J107" i="1"/>
  <c r="K107" i="1"/>
  <c r="L107" i="1"/>
  <c r="M107" i="1"/>
  <c r="H108" i="1"/>
  <c r="I108" i="1"/>
  <c r="J108" i="1"/>
  <c r="K108" i="1"/>
  <c r="L108" i="1"/>
  <c r="M108" i="1"/>
  <c r="H109" i="1"/>
  <c r="I109" i="1"/>
  <c r="J109" i="1"/>
  <c r="K109" i="1"/>
  <c r="L109" i="1"/>
  <c r="M109" i="1"/>
  <c r="H110" i="1"/>
  <c r="I110" i="1"/>
  <c r="J110" i="1"/>
  <c r="K110" i="1"/>
  <c r="L110" i="1"/>
  <c r="M110" i="1"/>
  <c r="H111" i="1"/>
  <c r="I111" i="1"/>
  <c r="J111" i="1"/>
  <c r="K111" i="1"/>
  <c r="L111" i="1"/>
  <c r="M111" i="1"/>
  <c r="H112" i="1"/>
  <c r="I112" i="1"/>
  <c r="J112" i="1"/>
  <c r="K112" i="1"/>
  <c r="L112" i="1"/>
  <c r="M112" i="1"/>
  <c r="H113" i="1"/>
  <c r="I113" i="1"/>
  <c r="J113" i="1"/>
  <c r="K113" i="1"/>
  <c r="L113" i="1"/>
  <c r="M113" i="1"/>
  <c r="H114" i="1"/>
  <c r="I114" i="1"/>
  <c r="J114" i="1"/>
  <c r="K114" i="1"/>
  <c r="L114" i="1"/>
  <c r="M114" i="1"/>
  <c r="H115" i="1"/>
  <c r="I115" i="1"/>
  <c r="J115" i="1"/>
  <c r="K115" i="1"/>
  <c r="L115" i="1"/>
  <c r="M115" i="1"/>
  <c r="H116" i="1"/>
  <c r="I116" i="1"/>
  <c r="J116" i="1"/>
  <c r="K116" i="1"/>
  <c r="L116" i="1"/>
  <c r="M116" i="1"/>
  <c r="H117" i="1"/>
  <c r="I117" i="1"/>
  <c r="J117" i="1"/>
  <c r="K117" i="1"/>
  <c r="L117" i="1"/>
  <c r="M117" i="1"/>
  <c r="H118" i="1"/>
  <c r="I118" i="1"/>
  <c r="J118" i="1"/>
  <c r="K118" i="1"/>
  <c r="L118" i="1"/>
  <c r="M118" i="1"/>
  <c r="H119" i="1"/>
  <c r="I119" i="1"/>
  <c r="J119" i="1"/>
  <c r="K119" i="1"/>
  <c r="L119" i="1"/>
  <c r="M119" i="1"/>
  <c r="H120" i="1"/>
  <c r="I120" i="1"/>
  <c r="J120" i="1"/>
  <c r="K120" i="1"/>
  <c r="L120" i="1"/>
  <c r="M120" i="1"/>
  <c r="H121" i="1"/>
  <c r="I121" i="1"/>
  <c r="J121" i="1"/>
  <c r="K121" i="1"/>
  <c r="L121" i="1"/>
  <c r="M121" i="1"/>
  <c r="H122" i="1"/>
  <c r="I122" i="1"/>
  <c r="J122" i="1"/>
  <c r="K122" i="1"/>
  <c r="L122" i="1"/>
  <c r="M122" i="1"/>
  <c r="H123" i="1"/>
  <c r="I123" i="1"/>
  <c r="J123" i="1"/>
  <c r="K123" i="1"/>
  <c r="L123" i="1"/>
  <c r="M123" i="1"/>
  <c r="H124" i="1"/>
  <c r="I124" i="1"/>
  <c r="J124" i="1"/>
  <c r="K124" i="1"/>
  <c r="L124" i="1"/>
  <c r="M124" i="1"/>
  <c r="H125" i="1"/>
  <c r="I125" i="1"/>
  <c r="J125" i="1"/>
  <c r="K125" i="1"/>
  <c r="L125" i="1"/>
  <c r="M125" i="1"/>
  <c r="H126" i="1"/>
  <c r="I126" i="1"/>
  <c r="J126" i="1"/>
  <c r="K126" i="1"/>
  <c r="L126" i="1"/>
  <c r="M126" i="1"/>
  <c r="H127" i="1"/>
  <c r="I127" i="1"/>
  <c r="J127" i="1"/>
  <c r="K127" i="1"/>
  <c r="L127" i="1"/>
  <c r="M127" i="1"/>
  <c r="H128" i="1"/>
  <c r="I128" i="1"/>
  <c r="J128" i="1"/>
  <c r="K128" i="1"/>
  <c r="L128" i="1"/>
  <c r="M128" i="1"/>
  <c r="H129" i="1"/>
  <c r="I129" i="1"/>
  <c r="J129" i="1"/>
  <c r="K129" i="1"/>
  <c r="L129" i="1"/>
  <c r="M129" i="1"/>
  <c r="H130" i="1"/>
  <c r="I130" i="1"/>
  <c r="J130" i="1"/>
  <c r="K130" i="1"/>
  <c r="L130" i="1"/>
  <c r="M130" i="1"/>
  <c r="H131" i="1"/>
  <c r="I131" i="1"/>
  <c r="J131" i="1"/>
  <c r="K131" i="1"/>
  <c r="L131" i="1"/>
  <c r="M131" i="1"/>
  <c r="H132" i="1"/>
  <c r="I132" i="1"/>
  <c r="J132" i="1"/>
  <c r="K132" i="1"/>
  <c r="L132" i="1"/>
  <c r="M132" i="1"/>
  <c r="H133" i="1"/>
  <c r="I133" i="1"/>
  <c r="J133" i="1"/>
  <c r="K133" i="1"/>
  <c r="L133" i="1"/>
  <c r="M133" i="1"/>
  <c r="H134" i="1"/>
  <c r="I134" i="1"/>
  <c r="J134" i="1"/>
  <c r="K134" i="1"/>
  <c r="L134" i="1"/>
  <c r="M134" i="1"/>
  <c r="H135" i="1"/>
  <c r="I135" i="1"/>
  <c r="J135" i="1"/>
  <c r="K135" i="1"/>
  <c r="L135" i="1"/>
  <c r="M135" i="1"/>
  <c r="H136" i="1"/>
  <c r="I136" i="1"/>
  <c r="J136" i="1"/>
  <c r="K136" i="1"/>
  <c r="L136" i="1"/>
  <c r="M136" i="1"/>
  <c r="H137" i="1"/>
  <c r="I137" i="1"/>
  <c r="J137" i="1"/>
  <c r="K137" i="1"/>
  <c r="L137" i="1"/>
  <c r="M137" i="1"/>
  <c r="H138" i="1"/>
  <c r="I138" i="1"/>
  <c r="J138" i="1"/>
  <c r="K138" i="1"/>
  <c r="L138" i="1"/>
  <c r="M138" i="1"/>
  <c r="H139" i="1"/>
  <c r="I139" i="1"/>
  <c r="J139" i="1"/>
  <c r="K139" i="1"/>
  <c r="L139" i="1"/>
  <c r="M139" i="1"/>
  <c r="H140" i="1"/>
  <c r="I140" i="1"/>
  <c r="J140" i="1"/>
  <c r="K140" i="1"/>
  <c r="L140" i="1"/>
  <c r="M140" i="1"/>
  <c r="H141" i="1"/>
  <c r="I141" i="1"/>
  <c r="J141" i="1"/>
  <c r="K141" i="1"/>
  <c r="L141" i="1"/>
  <c r="M141" i="1"/>
  <c r="H142" i="1"/>
  <c r="I142" i="1"/>
  <c r="J142" i="1"/>
  <c r="K142" i="1"/>
  <c r="L142" i="1"/>
  <c r="M142" i="1"/>
  <c r="H143" i="1"/>
  <c r="I143" i="1"/>
  <c r="J143" i="1"/>
  <c r="K143" i="1"/>
  <c r="L143" i="1"/>
  <c r="M143" i="1"/>
  <c r="H144" i="1"/>
  <c r="I144" i="1"/>
  <c r="J144" i="1"/>
  <c r="K144" i="1"/>
  <c r="L144" i="1"/>
  <c r="M144" i="1"/>
  <c r="H145" i="1"/>
  <c r="I145" i="1"/>
  <c r="J145" i="1"/>
  <c r="K145" i="1"/>
  <c r="L145" i="1"/>
  <c r="M145" i="1"/>
  <c r="H146" i="1"/>
  <c r="I146" i="1"/>
  <c r="J146" i="1"/>
  <c r="K146" i="1"/>
  <c r="L146" i="1"/>
  <c r="M146" i="1"/>
  <c r="H147" i="1"/>
  <c r="I147" i="1"/>
  <c r="J147" i="1"/>
  <c r="K147" i="1"/>
  <c r="L147" i="1"/>
  <c r="M147" i="1"/>
  <c r="H148" i="1"/>
  <c r="I148" i="1"/>
  <c r="J148" i="1"/>
  <c r="K148" i="1"/>
  <c r="L148" i="1"/>
  <c r="M148" i="1"/>
  <c r="H149" i="1"/>
  <c r="I149" i="1"/>
  <c r="J149" i="1"/>
  <c r="K149" i="1"/>
  <c r="L149" i="1"/>
  <c r="M149" i="1"/>
  <c r="H150" i="1"/>
  <c r="I150" i="1"/>
  <c r="J150" i="1"/>
  <c r="K150" i="1"/>
  <c r="L150" i="1"/>
  <c r="M150" i="1"/>
  <c r="H151" i="1"/>
  <c r="I151" i="1"/>
  <c r="J151" i="1"/>
  <c r="K151" i="1"/>
  <c r="L151" i="1"/>
  <c r="M151" i="1"/>
  <c r="H152" i="1"/>
  <c r="I152" i="1"/>
  <c r="J152" i="1"/>
  <c r="K152" i="1"/>
  <c r="L152" i="1"/>
  <c r="M152" i="1"/>
  <c r="H153" i="1"/>
  <c r="I153" i="1"/>
  <c r="J153" i="1"/>
  <c r="K153" i="1"/>
  <c r="L153" i="1"/>
  <c r="M153" i="1"/>
  <c r="H154" i="1"/>
  <c r="I154" i="1"/>
  <c r="J154" i="1"/>
  <c r="K154" i="1"/>
  <c r="L154" i="1"/>
  <c r="M154" i="1"/>
  <c r="H155" i="1"/>
  <c r="I155" i="1"/>
  <c r="J155" i="1"/>
  <c r="K155" i="1"/>
  <c r="L155" i="1"/>
  <c r="M155" i="1"/>
  <c r="H156" i="1"/>
  <c r="I156" i="1"/>
  <c r="J156" i="1"/>
  <c r="K156" i="1"/>
  <c r="L156" i="1"/>
  <c r="M156" i="1"/>
  <c r="H157" i="1"/>
  <c r="I157" i="1"/>
  <c r="J157" i="1"/>
  <c r="K157" i="1"/>
  <c r="L157" i="1"/>
  <c r="M157" i="1"/>
  <c r="H158" i="1"/>
  <c r="I158" i="1"/>
  <c r="J158" i="1"/>
  <c r="K158" i="1"/>
  <c r="L158" i="1"/>
  <c r="M158" i="1"/>
  <c r="H159" i="1"/>
  <c r="I159" i="1"/>
  <c r="J159" i="1"/>
  <c r="K159" i="1"/>
  <c r="L159" i="1"/>
  <c r="M159" i="1"/>
  <c r="H160" i="1"/>
  <c r="I160" i="1"/>
  <c r="J160" i="1"/>
  <c r="K160" i="1"/>
  <c r="L160" i="1"/>
  <c r="M160" i="1"/>
  <c r="H161" i="1"/>
  <c r="I161" i="1"/>
  <c r="J161" i="1"/>
  <c r="K161" i="1"/>
  <c r="L161" i="1"/>
  <c r="M161" i="1"/>
  <c r="H162" i="1"/>
  <c r="I162" i="1"/>
  <c r="J162" i="1"/>
  <c r="K162" i="1"/>
  <c r="L162" i="1"/>
  <c r="M162" i="1"/>
  <c r="H163" i="1"/>
  <c r="I163" i="1"/>
  <c r="J163" i="1"/>
  <c r="K163" i="1"/>
  <c r="L163" i="1"/>
  <c r="M163" i="1"/>
  <c r="H164" i="1"/>
  <c r="I164" i="1"/>
  <c r="J164" i="1"/>
  <c r="K164" i="1"/>
  <c r="L164" i="1"/>
  <c r="M164" i="1"/>
  <c r="H165" i="1"/>
  <c r="I165" i="1"/>
  <c r="J165" i="1"/>
  <c r="K165" i="1"/>
  <c r="L165" i="1"/>
  <c r="M165" i="1"/>
  <c r="H166" i="1"/>
  <c r="I166" i="1"/>
  <c r="J166" i="1"/>
  <c r="K166" i="1"/>
  <c r="L166" i="1"/>
  <c r="M166" i="1"/>
  <c r="H167" i="1"/>
  <c r="I167" i="1"/>
  <c r="J167" i="1"/>
  <c r="K167" i="1"/>
  <c r="L167" i="1"/>
  <c r="M167" i="1"/>
  <c r="H168" i="1"/>
  <c r="I168" i="1"/>
  <c r="J168" i="1"/>
  <c r="K168" i="1"/>
  <c r="L168" i="1"/>
  <c r="M168" i="1"/>
  <c r="H169" i="1"/>
  <c r="I169" i="1"/>
  <c r="J169" i="1"/>
  <c r="K169" i="1"/>
  <c r="L169" i="1"/>
  <c r="M169" i="1"/>
  <c r="H170" i="1"/>
  <c r="I170" i="1"/>
  <c r="J170" i="1"/>
  <c r="K170" i="1"/>
  <c r="L170" i="1"/>
  <c r="M170" i="1"/>
  <c r="H171" i="1"/>
  <c r="I171" i="1"/>
  <c r="J171" i="1"/>
  <c r="K171" i="1"/>
  <c r="L171" i="1"/>
  <c r="M171" i="1"/>
  <c r="H172" i="1"/>
  <c r="I172" i="1"/>
  <c r="J172" i="1"/>
  <c r="K172" i="1"/>
  <c r="L172" i="1"/>
  <c r="M172" i="1"/>
  <c r="H173" i="1"/>
  <c r="I173" i="1"/>
  <c r="J173" i="1"/>
  <c r="K173" i="1"/>
  <c r="L173" i="1"/>
  <c r="M173" i="1"/>
  <c r="H174" i="1"/>
  <c r="I174" i="1"/>
  <c r="J174" i="1"/>
  <c r="K174" i="1"/>
  <c r="L174" i="1"/>
  <c r="M174" i="1"/>
  <c r="H175" i="1"/>
  <c r="I175" i="1"/>
  <c r="J175" i="1"/>
  <c r="K175" i="1"/>
  <c r="L175" i="1"/>
  <c r="M175" i="1"/>
  <c r="H176" i="1"/>
  <c r="I176" i="1"/>
  <c r="J176" i="1"/>
  <c r="K176" i="1"/>
  <c r="L176" i="1"/>
  <c r="M176" i="1"/>
  <c r="H177" i="1"/>
  <c r="I177" i="1"/>
  <c r="J177" i="1"/>
  <c r="K177" i="1"/>
  <c r="L177" i="1"/>
  <c r="M177" i="1"/>
  <c r="H178" i="1"/>
  <c r="I178" i="1"/>
  <c r="J178" i="1"/>
  <c r="K178" i="1"/>
  <c r="L178" i="1"/>
  <c r="M178" i="1"/>
  <c r="H179" i="1"/>
  <c r="I179" i="1"/>
  <c r="J179" i="1"/>
  <c r="K179" i="1"/>
  <c r="L179" i="1"/>
  <c r="M179" i="1"/>
  <c r="H180" i="1"/>
  <c r="I180" i="1"/>
  <c r="J180" i="1"/>
  <c r="K180" i="1"/>
  <c r="L180" i="1"/>
  <c r="M180" i="1"/>
  <c r="H181" i="1"/>
  <c r="I181" i="1"/>
  <c r="J181" i="1"/>
  <c r="K181" i="1"/>
  <c r="L181" i="1"/>
  <c r="M181" i="1"/>
  <c r="H182" i="1"/>
  <c r="I182" i="1"/>
  <c r="J182" i="1"/>
  <c r="K182" i="1"/>
  <c r="L182" i="1"/>
  <c r="M182" i="1"/>
  <c r="H183" i="1"/>
  <c r="I183" i="1"/>
  <c r="J183" i="1"/>
  <c r="K183" i="1"/>
  <c r="L183" i="1"/>
  <c r="M183" i="1"/>
  <c r="H184" i="1"/>
  <c r="I184" i="1"/>
  <c r="J184" i="1"/>
  <c r="K184" i="1"/>
  <c r="L184" i="1"/>
  <c r="M184" i="1"/>
  <c r="H185" i="1"/>
  <c r="I185" i="1"/>
  <c r="J185" i="1"/>
  <c r="K185" i="1"/>
  <c r="L185" i="1"/>
  <c r="M185" i="1"/>
  <c r="H186" i="1"/>
  <c r="I186" i="1"/>
  <c r="J186" i="1"/>
  <c r="K186" i="1"/>
  <c r="L186" i="1"/>
  <c r="M186" i="1"/>
  <c r="H187" i="1"/>
  <c r="I187" i="1"/>
  <c r="J187" i="1"/>
  <c r="K187" i="1"/>
  <c r="L187" i="1"/>
  <c r="M187" i="1"/>
  <c r="H188" i="1"/>
  <c r="I188" i="1"/>
  <c r="J188" i="1"/>
  <c r="K188" i="1"/>
  <c r="L188" i="1"/>
  <c r="M188" i="1"/>
  <c r="H189" i="1"/>
  <c r="I189" i="1"/>
  <c r="J189" i="1"/>
  <c r="K189" i="1"/>
  <c r="L189" i="1"/>
  <c r="M189" i="1"/>
  <c r="H190" i="1"/>
  <c r="I190" i="1"/>
  <c r="J190" i="1"/>
  <c r="K190" i="1"/>
  <c r="L190" i="1"/>
  <c r="M190" i="1"/>
  <c r="H191" i="1"/>
  <c r="I191" i="1"/>
  <c r="J191" i="1"/>
  <c r="K191" i="1"/>
  <c r="L191" i="1"/>
  <c r="M191" i="1"/>
  <c r="H192" i="1"/>
  <c r="I192" i="1"/>
  <c r="J192" i="1"/>
  <c r="K192" i="1"/>
  <c r="L192" i="1"/>
  <c r="M192" i="1"/>
  <c r="H193" i="1"/>
  <c r="I193" i="1"/>
  <c r="J193" i="1"/>
  <c r="K193" i="1"/>
  <c r="L193" i="1"/>
  <c r="M193" i="1"/>
  <c r="H194" i="1"/>
  <c r="I194" i="1"/>
  <c r="J194" i="1"/>
  <c r="K194" i="1"/>
  <c r="L194" i="1"/>
  <c r="M194" i="1"/>
  <c r="H195" i="1"/>
  <c r="I195" i="1"/>
  <c r="J195" i="1"/>
  <c r="K195" i="1"/>
  <c r="L195" i="1"/>
  <c r="M195" i="1"/>
  <c r="H196" i="1"/>
  <c r="I196" i="1"/>
  <c r="J196" i="1"/>
  <c r="K196" i="1"/>
  <c r="L196" i="1"/>
  <c r="M196" i="1"/>
  <c r="H197" i="1"/>
  <c r="I197" i="1"/>
  <c r="J197" i="1"/>
  <c r="K197" i="1"/>
  <c r="L197" i="1"/>
  <c r="M197" i="1"/>
  <c r="H198" i="1"/>
  <c r="I198" i="1"/>
  <c r="J198" i="1"/>
  <c r="K198" i="1"/>
  <c r="L198" i="1"/>
  <c r="M198" i="1"/>
  <c r="H199" i="1"/>
  <c r="I199" i="1"/>
  <c r="J199" i="1"/>
  <c r="K199" i="1"/>
  <c r="L199" i="1"/>
  <c r="M199" i="1"/>
  <c r="H200" i="1"/>
  <c r="I200" i="1"/>
  <c r="J200" i="1"/>
  <c r="K200" i="1"/>
  <c r="L200" i="1"/>
  <c r="M200" i="1"/>
  <c r="H201" i="1"/>
  <c r="I201" i="1"/>
  <c r="J201" i="1"/>
  <c r="K201" i="1"/>
  <c r="L201" i="1"/>
  <c r="M201" i="1"/>
  <c r="H202" i="1"/>
  <c r="I202" i="1"/>
  <c r="J202" i="1"/>
  <c r="K202" i="1"/>
  <c r="L202" i="1"/>
  <c r="M202" i="1"/>
  <c r="H203" i="1"/>
  <c r="I203" i="1"/>
  <c r="J203" i="1"/>
  <c r="K203" i="1"/>
  <c r="L203" i="1"/>
  <c r="M203" i="1"/>
  <c r="H204" i="1"/>
  <c r="I204" i="1"/>
  <c r="J204" i="1"/>
  <c r="K204" i="1"/>
  <c r="L204" i="1"/>
  <c r="M204" i="1"/>
  <c r="H205" i="1"/>
  <c r="I205" i="1"/>
  <c r="J205" i="1"/>
  <c r="K205" i="1"/>
  <c r="L205" i="1"/>
  <c r="M205" i="1"/>
  <c r="H206" i="1"/>
  <c r="I206" i="1"/>
  <c r="J206" i="1"/>
  <c r="K206" i="1"/>
  <c r="L206" i="1"/>
  <c r="M206" i="1"/>
  <c r="H207" i="1"/>
  <c r="I207" i="1"/>
  <c r="J207" i="1"/>
  <c r="K207" i="1"/>
  <c r="L207" i="1"/>
  <c r="M207" i="1"/>
  <c r="H208" i="1"/>
  <c r="I208" i="1"/>
  <c r="J208" i="1"/>
  <c r="K208" i="1"/>
  <c r="L208" i="1"/>
  <c r="M208" i="1"/>
  <c r="H209" i="1"/>
  <c r="I209" i="1"/>
  <c r="J209" i="1"/>
  <c r="K209" i="1"/>
  <c r="L209" i="1"/>
  <c r="M209" i="1"/>
  <c r="H210" i="1"/>
  <c r="I210" i="1"/>
  <c r="J210" i="1"/>
  <c r="K210" i="1"/>
  <c r="L210" i="1"/>
  <c r="M210" i="1"/>
  <c r="H211" i="1"/>
  <c r="I211" i="1"/>
  <c r="J211" i="1"/>
  <c r="K211" i="1"/>
  <c r="L211" i="1"/>
  <c r="M211" i="1"/>
  <c r="H212" i="1"/>
  <c r="I212" i="1"/>
  <c r="J212" i="1"/>
  <c r="K212" i="1"/>
  <c r="L212" i="1"/>
  <c r="M212" i="1"/>
  <c r="H213" i="1"/>
  <c r="I213" i="1"/>
  <c r="J213" i="1"/>
  <c r="K213" i="1"/>
  <c r="L213" i="1"/>
  <c r="M213" i="1"/>
  <c r="H214" i="1"/>
  <c r="I214" i="1"/>
  <c r="J214" i="1"/>
  <c r="K214" i="1"/>
  <c r="L214" i="1"/>
  <c r="M214" i="1"/>
  <c r="H215" i="1"/>
  <c r="I215" i="1"/>
  <c r="J215" i="1"/>
  <c r="K215" i="1"/>
  <c r="L215" i="1"/>
  <c r="M215" i="1"/>
  <c r="H216" i="1"/>
  <c r="I216" i="1"/>
  <c r="J216" i="1"/>
  <c r="K216" i="1"/>
  <c r="L216" i="1"/>
  <c r="M216" i="1"/>
  <c r="H217" i="1"/>
  <c r="I217" i="1"/>
  <c r="J217" i="1"/>
  <c r="K217" i="1"/>
  <c r="L217" i="1"/>
  <c r="M217" i="1"/>
  <c r="H218" i="1"/>
  <c r="I218" i="1"/>
  <c r="J218" i="1"/>
  <c r="K218" i="1"/>
  <c r="L218" i="1"/>
  <c r="M218" i="1"/>
  <c r="H219" i="1"/>
  <c r="I219" i="1"/>
  <c r="J219" i="1"/>
  <c r="K219" i="1"/>
  <c r="L219" i="1"/>
  <c r="M219" i="1"/>
  <c r="H220" i="1"/>
  <c r="I220" i="1"/>
  <c r="J220" i="1"/>
  <c r="K220" i="1"/>
  <c r="L220" i="1"/>
  <c r="M220" i="1"/>
  <c r="H221" i="1"/>
  <c r="I221" i="1"/>
  <c r="J221" i="1"/>
  <c r="K221" i="1"/>
  <c r="L221" i="1"/>
  <c r="M221" i="1"/>
  <c r="H222" i="1"/>
  <c r="I222" i="1"/>
  <c r="J222" i="1"/>
  <c r="K222" i="1"/>
  <c r="L222" i="1"/>
  <c r="M222" i="1"/>
  <c r="H223" i="1"/>
  <c r="I223" i="1"/>
  <c r="J223" i="1"/>
  <c r="K223" i="1"/>
  <c r="L223" i="1"/>
  <c r="M223" i="1"/>
  <c r="H224" i="1"/>
  <c r="I224" i="1"/>
  <c r="J224" i="1"/>
  <c r="K224" i="1"/>
  <c r="L224" i="1"/>
  <c r="M224" i="1"/>
  <c r="H225" i="1"/>
  <c r="I225" i="1"/>
  <c r="J225" i="1"/>
  <c r="K225" i="1"/>
  <c r="L225" i="1"/>
  <c r="M225" i="1"/>
  <c r="H226" i="1"/>
  <c r="I226" i="1"/>
  <c r="J226" i="1"/>
  <c r="K226" i="1"/>
  <c r="L226" i="1"/>
  <c r="M226" i="1"/>
  <c r="H227" i="1"/>
  <c r="I227" i="1"/>
  <c r="J227" i="1"/>
  <c r="K227" i="1"/>
  <c r="L227" i="1"/>
  <c r="M227" i="1"/>
  <c r="H228" i="1"/>
  <c r="I228" i="1"/>
  <c r="J228" i="1"/>
  <c r="K228" i="1"/>
  <c r="L228" i="1"/>
  <c r="M228" i="1"/>
  <c r="H229" i="1"/>
  <c r="I229" i="1"/>
  <c r="J229" i="1"/>
  <c r="K229" i="1"/>
  <c r="L229" i="1"/>
  <c r="M229" i="1"/>
  <c r="H230" i="1"/>
  <c r="I230" i="1"/>
  <c r="J230" i="1"/>
  <c r="K230" i="1"/>
  <c r="L230" i="1"/>
  <c r="M230" i="1"/>
  <c r="H231" i="1"/>
  <c r="I231" i="1"/>
  <c r="J231" i="1"/>
  <c r="K231" i="1"/>
  <c r="L231" i="1"/>
  <c r="M231" i="1"/>
  <c r="H232" i="1"/>
  <c r="I232" i="1"/>
  <c r="J232" i="1"/>
  <c r="K232" i="1"/>
  <c r="L232" i="1"/>
  <c r="M232" i="1"/>
  <c r="H233" i="1"/>
  <c r="I233" i="1"/>
  <c r="J233" i="1"/>
  <c r="K233" i="1"/>
  <c r="L233" i="1"/>
  <c r="M233" i="1"/>
  <c r="H234" i="1"/>
  <c r="I234" i="1"/>
  <c r="J234" i="1"/>
  <c r="K234" i="1"/>
  <c r="L234" i="1"/>
  <c r="M234" i="1"/>
  <c r="H235" i="1"/>
  <c r="I235" i="1"/>
  <c r="J235" i="1"/>
  <c r="K235" i="1"/>
  <c r="L235" i="1"/>
  <c r="M235" i="1"/>
  <c r="H236" i="1"/>
  <c r="I236" i="1"/>
  <c r="J236" i="1"/>
  <c r="K236" i="1"/>
  <c r="L236" i="1"/>
  <c r="M236" i="1"/>
  <c r="H237" i="1"/>
  <c r="I237" i="1"/>
  <c r="J237" i="1"/>
  <c r="K237" i="1"/>
  <c r="L237" i="1"/>
  <c r="M237" i="1"/>
  <c r="H238" i="1"/>
  <c r="I238" i="1"/>
  <c r="J238" i="1"/>
  <c r="K238" i="1"/>
  <c r="L238" i="1"/>
  <c r="M238" i="1"/>
  <c r="H239" i="1"/>
  <c r="I239" i="1"/>
  <c r="J239" i="1"/>
  <c r="K239" i="1"/>
  <c r="L239" i="1"/>
  <c r="M239" i="1"/>
  <c r="H240" i="1"/>
  <c r="I240" i="1"/>
  <c r="J240" i="1"/>
  <c r="K240" i="1"/>
  <c r="L240" i="1"/>
  <c r="M240" i="1"/>
  <c r="H241" i="1"/>
  <c r="I241" i="1"/>
  <c r="J241" i="1"/>
  <c r="K241" i="1"/>
  <c r="L241" i="1"/>
  <c r="M241" i="1"/>
  <c r="H242" i="1"/>
  <c r="I242" i="1"/>
  <c r="J242" i="1"/>
  <c r="K242" i="1"/>
  <c r="L242" i="1"/>
  <c r="M242" i="1"/>
  <c r="H243" i="1"/>
  <c r="I243" i="1"/>
  <c r="J243" i="1"/>
  <c r="K243" i="1"/>
  <c r="L243" i="1"/>
  <c r="M243" i="1"/>
  <c r="H244" i="1"/>
  <c r="I244" i="1"/>
  <c r="J244" i="1"/>
  <c r="K244" i="1"/>
  <c r="L244" i="1"/>
  <c r="M244" i="1"/>
  <c r="H245" i="1"/>
  <c r="I245" i="1"/>
  <c r="J245" i="1"/>
  <c r="K245" i="1"/>
  <c r="L245" i="1"/>
  <c r="M245" i="1"/>
  <c r="H246" i="1"/>
  <c r="I246" i="1"/>
  <c r="J246" i="1"/>
  <c r="K246" i="1"/>
  <c r="L246" i="1"/>
  <c r="M246" i="1"/>
  <c r="H247" i="1"/>
  <c r="I247" i="1"/>
  <c r="J247" i="1"/>
  <c r="K247" i="1"/>
  <c r="L247" i="1"/>
  <c r="M247" i="1"/>
  <c r="H248" i="1"/>
  <c r="I248" i="1"/>
  <c r="J248" i="1"/>
  <c r="K248" i="1"/>
  <c r="L248" i="1"/>
  <c r="M248" i="1"/>
  <c r="H249" i="1"/>
  <c r="I249" i="1"/>
  <c r="J249" i="1"/>
  <c r="K249" i="1"/>
  <c r="L249" i="1"/>
  <c r="M249" i="1"/>
  <c r="H250" i="1"/>
  <c r="I250" i="1"/>
  <c r="J250" i="1"/>
  <c r="K250" i="1"/>
  <c r="L250" i="1"/>
  <c r="M250" i="1"/>
  <c r="H251" i="1"/>
  <c r="I251" i="1"/>
  <c r="J251" i="1"/>
  <c r="K251" i="1"/>
  <c r="L251" i="1"/>
  <c r="M251" i="1"/>
  <c r="H252" i="1"/>
  <c r="I252" i="1"/>
  <c r="J252" i="1"/>
  <c r="K252" i="1"/>
  <c r="L252" i="1"/>
  <c r="M252" i="1"/>
  <c r="H253" i="1"/>
  <c r="I253" i="1"/>
  <c r="J253" i="1"/>
  <c r="K253" i="1"/>
  <c r="L253" i="1"/>
  <c r="M253" i="1"/>
  <c r="H254" i="1"/>
  <c r="I254" i="1"/>
  <c r="J254" i="1"/>
  <c r="K254" i="1"/>
  <c r="L254" i="1"/>
  <c r="M254" i="1"/>
  <c r="H255" i="1"/>
  <c r="I255" i="1"/>
  <c r="J255" i="1"/>
  <c r="K255" i="1"/>
  <c r="L255" i="1"/>
  <c r="M255" i="1"/>
  <c r="H256" i="1"/>
  <c r="I256" i="1"/>
  <c r="J256" i="1"/>
  <c r="K256" i="1"/>
  <c r="L256" i="1"/>
  <c r="M256" i="1"/>
  <c r="H257" i="1"/>
  <c r="I257" i="1"/>
  <c r="J257" i="1"/>
  <c r="K257" i="1"/>
  <c r="L257" i="1"/>
  <c r="M257" i="1"/>
  <c r="H258" i="1"/>
  <c r="I258" i="1"/>
  <c r="J258" i="1"/>
  <c r="K258" i="1"/>
  <c r="L258" i="1"/>
  <c r="M258" i="1"/>
  <c r="H259" i="1"/>
  <c r="I259" i="1"/>
  <c r="J259" i="1"/>
  <c r="K259" i="1"/>
  <c r="L259" i="1"/>
  <c r="M259" i="1"/>
  <c r="H260" i="1"/>
  <c r="I260" i="1"/>
  <c r="J260" i="1"/>
  <c r="K260" i="1"/>
  <c r="L260" i="1"/>
  <c r="M260" i="1"/>
  <c r="H261" i="1"/>
  <c r="I261" i="1"/>
  <c r="J261" i="1"/>
  <c r="K261" i="1"/>
  <c r="L261" i="1"/>
  <c r="M261" i="1"/>
  <c r="H262" i="1"/>
  <c r="I262" i="1"/>
  <c r="J262" i="1"/>
  <c r="K262" i="1"/>
  <c r="L262" i="1"/>
  <c r="M262" i="1"/>
  <c r="H263" i="1"/>
  <c r="I263" i="1"/>
  <c r="J263" i="1"/>
  <c r="K263" i="1"/>
  <c r="L263" i="1"/>
  <c r="M263" i="1"/>
  <c r="H264" i="1"/>
  <c r="I264" i="1"/>
  <c r="J264" i="1"/>
  <c r="K264" i="1"/>
  <c r="L264" i="1"/>
  <c r="M264" i="1"/>
  <c r="H265" i="1"/>
  <c r="I265" i="1"/>
  <c r="J265" i="1"/>
  <c r="K265" i="1"/>
  <c r="L265" i="1"/>
  <c r="M265" i="1"/>
  <c r="H266" i="1"/>
  <c r="I266" i="1"/>
  <c r="J266" i="1"/>
  <c r="K266" i="1"/>
  <c r="L266" i="1"/>
  <c r="M266" i="1"/>
  <c r="H267" i="1"/>
  <c r="I267" i="1"/>
  <c r="J267" i="1"/>
  <c r="K267" i="1"/>
  <c r="L267" i="1"/>
  <c r="M267" i="1"/>
  <c r="H268" i="1"/>
  <c r="I268" i="1"/>
  <c r="J268" i="1"/>
  <c r="K268" i="1"/>
  <c r="L268" i="1"/>
  <c r="M268" i="1"/>
  <c r="H269" i="1"/>
  <c r="I269" i="1"/>
  <c r="J269" i="1"/>
  <c r="K269" i="1"/>
  <c r="L269" i="1"/>
  <c r="M269" i="1"/>
  <c r="H270" i="1"/>
  <c r="I270" i="1"/>
  <c r="J270" i="1"/>
  <c r="K270" i="1"/>
  <c r="L270" i="1"/>
  <c r="M270" i="1"/>
  <c r="H271" i="1"/>
  <c r="I271" i="1"/>
  <c r="J271" i="1"/>
  <c r="K271" i="1"/>
  <c r="L271" i="1"/>
  <c r="M271" i="1"/>
  <c r="H272" i="1"/>
  <c r="I272" i="1"/>
  <c r="J272" i="1"/>
  <c r="K272" i="1"/>
  <c r="L272" i="1"/>
  <c r="M272" i="1"/>
  <c r="H273" i="1"/>
  <c r="I273" i="1"/>
  <c r="J273" i="1"/>
  <c r="K273" i="1"/>
  <c r="L273" i="1"/>
  <c r="M273" i="1"/>
  <c r="H274" i="1"/>
  <c r="I274" i="1"/>
  <c r="J274" i="1"/>
  <c r="K274" i="1"/>
  <c r="L274" i="1"/>
  <c r="M274" i="1"/>
  <c r="H275" i="1"/>
  <c r="I275" i="1"/>
  <c r="J275" i="1"/>
  <c r="K275" i="1"/>
  <c r="L275" i="1"/>
  <c r="M275" i="1"/>
  <c r="H276" i="1"/>
  <c r="I276" i="1"/>
  <c r="J276" i="1"/>
  <c r="K276" i="1"/>
  <c r="L276" i="1"/>
  <c r="M276" i="1"/>
  <c r="H277" i="1"/>
  <c r="I277" i="1"/>
  <c r="J277" i="1"/>
  <c r="K277" i="1"/>
  <c r="L277" i="1"/>
  <c r="M277" i="1"/>
  <c r="H278" i="1"/>
  <c r="I278" i="1"/>
  <c r="J278" i="1"/>
  <c r="K278" i="1"/>
  <c r="L278" i="1"/>
  <c r="M278" i="1"/>
  <c r="H279" i="1"/>
  <c r="I279" i="1"/>
  <c r="J279" i="1"/>
  <c r="K279" i="1"/>
  <c r="L279" i="1"/>
  <c r="M279" i="1"/>
  <c r="H280" i="1"/>
  <c r="I280" i="1"/>
  <c r="J280" i="1"/>
  <c r="K280" i="1"/>
  <c r="L280" i="1"/>
  <c r="M280" i="1"/>
  <c r="H281" i="1"/>
  <c r="I281" i="1"/>
  <c r="J281" i="1"/>
  <c r="K281" i="1"/>
  <c r="L281" i="1"/>
  <c r="M281" i="1"/>
  <c r="H282" i="1"/>
  <c r="I282" i="1"/>
  <c r="J282" i="1"/>
  <c r="K282" i="1"/>
  <c r="L282" i="1"/>
  <c r="M282" i="1"/>
  <c r="H283" i="1"/>
  <c r="I283" i="1"/>
  <c r="J283" i="1"/>
  <c r="K283" i="1"/>
  <c r="L283" i="1"/>
  <c r="M283" i="1"/>
  <c r="H284" i="1"/>
  <c r="I284" i="1"/>
  <c r="J284" i="1"/>
  <c r="K284" i="1"/>
  <c r="L284" i="1"/>
  <c r="M284" i="1"/>
  <c r="H285" i="1"/>
  <c r="I285" i="1"/>
  <c r="J285" i="1"/>
  <c r="K285" i="1"/>
  <c r="L285" i="1"/>
  <c r="M285" i="1"/>
  <c r="H286" i="1"/>
  <c r="I286" i="1"/>
  <c r="J286" i="1"/>
  <c r="K286" i="1"/>
  <c r="L286" i="1"/>
  <c r="M286" i="1"/>
  <c r="H287" i="1"/>
  <c r="I287" i="1"/>
  <c r="J287" i="1"/>
  <c r="K287" i="1"/>
  <c r="L287" i="1"/>
  <c r="M287" i="1"/>
  <c r="H288" i="1"/>
  <c r="I288" i="1"/>
  <c r="J288" i="1"/>
  <c r="K288" i="1"/>
  <c r="L288" i="1"/>
  <c r="M288" i="1"/>
  <c r="H289" i="1"/>
  <c r="I289" i="1"/>
  <c r="J289" i="1"/>
  <c r="K289" i="1"/>
  <c r="L289" i="1"/>
  <c r="M289" i="1"/>
  <c r="H290" i="1"/>
  <c r="I290" i="1"/>
  <c r="J290" i="1"/>
  <c r="K290" i="1"/>
  <c r="L290" i="1"/>
  <c r="M290" i="1"/>
  <c r="H291" i="1"/>
  <c r="I291" i="1"/>
  <c r="J291" i="1"/>
  <c r="K291" i="1"/>
  <c r="L291" i="1"/>
  <c r="M291" i="1"/>
  <c r="H292" i="1"/>
  <c r="I292" i="1"/>
  <c r="J292" i="1"/>
  <c r="K292" i="1"/>
  <c r="L292" i="1"/>
  <c r="M292" i="1"/>
  <c r="H293" i="1"/>
  <c r="I293" i="1"/>
  <c r="J293" i="1"/>
  <c r="K293" i="1"/>
  <c r="L293" i="1"/>
  <c r="M293" i="1"/>
  <c r="H294" i="1"/>
  <c r="I294" i="1"/>
  <c r="J294" i="1"/>
  <c r="K294" i="1"/>
  <c r="L294" i="1"/>
  <c r="M294" i="1"/>
  <c r="H295" i="1"/>
  <c r="I295" i="1"/>
  <c r="J295" i="1"/>
  <c r="K295" i="1"/>
  <c r="L295" i="1"/>
  <c r="M295" i="1"/>
  <c r="H296" i="1"/>
  <c r="I296" i="1"/>
  <c r="J296" i="1"/>
  <c r="K296" i="1"/>
  <c r="L296" i="1"/>
  <c r="M296" i="1"/>
  <c r="H297" i="1"/>
  <c r="I297" i="1"/>
  <c r="J297" i="1"/>
  <c r="K297" i="1"/>
  <c r="L297" i="1"/>
  <c r="M297" i="1"/>
  <c r="H298" i="1"/>
  <c r="I298" i="1"/>
  <c r="J298" i="1"/>
  <c r="K298" i="1"/>
  <c r="L298" i="1"/>
  <c r="M298" i="1"/>
  <c r="H299" i="1"/>
  <c r="I299" i="1"/>
  <c r="J299" i="1"/>
  <c r="K299" i="1"/>
  <c r="L299" i="1"/>
  <c r="M299" i="1"/>
  <c r="H300" i="1"/>
  <c r="I300" i="1"/>
  <c r="J300" i="1"/>
  <c r="K300" i="1"/>
  <c r="L300" i="1"/>
  <c r="M300" i="1"/>
  <c r="H301" i="1"/>
  <c r="I301" i="1"/>
  <c r="J301" i="1"/>
  <c r="K301" i="1"/>
  <c r="L301" i="1"/>
  <c r="M301" i="1"/>
  <c r="M2" i="1"/>
  <c r="L2" i="1"/>
  <c r="K2" i="1"/>
  <c r="J2" i="1"/>
  <c r="I2" i="1"/>
  <c r="H2" i="1"/>
  <c r="B9" i="11"/>
  <c r="B11" i="11"/>
  <c r="B8" i="11"/>
  <c r="B7" i="11"/>
  <c r="C13" i="10"/>
  <c r="C14" i="10" s="1"/>
  <c r="U7" i="6"/>
  <c r="B10" i="6"/>
  <c r="C5" i="5" l="1"/>
  <c r="C3" i="5"/>
  <c r="C4" i="5"/>
</calcChain>
</file>

<file path=xl/sharedStrings.xml><?xml version="1.0" encoding="utf-8"?>
<sst xmlns="http://schemas.openxmlformats.org/spreadsheetml/2006/main" count="2815" uniqueCount="366">
  <si>
    <t>ID</t>
  </si>
  <si>
    <t>Campaign_ID</t>
  </si>
  <si>
    <t>Channel</t>
  </si>
  <si>
    <t>Start_Date</t>
  </si>
  <si>
    <t>End_Date</t>
  </si>
  <si>
    <t>Budget</t>
  </si>
  <si>
    <t>Target_Audience</t>
  </si>
  <si>
    <t>CAMP001</t>
  </si>
  <si>
    <t>CAMP002</t>
  </si>
  <si>
    <t>CAMP003</t>
  </si>
  <si>
    <t>CAMP004</t>
  </si>
  <si>
    <t>CAMP005</t>
  </si>
  <si>
    <t>CAMP006</t>
  </si>
  <si>
    <t>CAMP007</t>
  </si>
  <si>
    <t>CAMP008</t>
  </si>
  <si>
    <t>CAMP009</t>
  </si>
  <si>
    <t>CAMP010</t>
  </si>
  <si>
    <t>CAMP011</t>
  </si>
  <si>
    <t>CAMP012</t>
  </si>
  <si>
    <t>CAMP013</t>
  </si>
  <si>
    <t>CAMP014</t>
  </si>
  <si>
    <t>CAMP015</t>
  </si>
  <si>
    <t>CAMP016</t>
  </si>
  <si>
    <t>CAMP017</t>
  </si>
  <si>
    <t>CAMP018</t>
  </si>
  <si>
    <t>CAMP019</t>
  </si>
  <si>
    <t>CAMP020</t>
  </si>
  <si>
    <t>CAMP021</t>
  </si>
  <si>
    <t>CAMP022</t>
  </si>
  <si>
    <t>CAMP023</t>
  </si>
  <si>
    <t>CAMP024</t>
  </si>
  <si>
    <t>CAMP025</t>
  </si>
  <si>
    <t>CAMP026</t>
  </si>
  <si>
    <t>CAMP027</t>
  </si>
  <si>
    <t>CAMP028</t>
  </si>
  <si>
    <t>CAMP029</t>
  </si>
  <si>
    <t>CAMP030</t>
  </si>
  <si>
    <t>CAMP031</t>
  </si>
  <si>
    <t>CAMP032</t>
  </si>
  <si>
    <t>CAMP033</t>
  </si>
  <si>
    <t>CAMP034</t>
  </si>
  <si>
    <t>CAMP035</t>
  </si>
  <si>
    <t>CAMP036</t>
  </si>
  <si>
    <t>CAMP037</t>
  </si>
  <si>
    <t>CAMP038</t>
  </si>
  <si>
    <t>CAMP039</t>
  </si>
  <si>
    <t>CAMP040</t>
  </si>
  <si>
    <t>CAMP041</t>
  </si>
  <si>
    <t>CAMP042</t>
  </si>
  <si>
    <t>CAMP043</t>
  </si>
  <si>
    <t>CAMP044</t>
  </si>
  <si>
    <t>CAMP045</t>
  </si>
  <si>
    <t>CAMP046</t>
  </si>
  <si>
    <t>CAMP047</t>
  </si>
  <si>
    <t>CAMP048</t>
  </si>
  <si>
    <t>CAMP049</t>
  </si>
  <si>
    <t>CAMP050</t>
  </si>
  <si>
    <t>CAMP051</t>
  </si>
  <si>
    <t>CAMP052</t>
  </si>
  <si>
    <t>CAMP053</t>
  </si>
  <si>
    <t>CAMP054</t>
  </si>
  <si>
    <t>CAMP055</t>
  </si>
  <si>
    <t>CAMP056</t>
  </si>
  <si>
    <t>CAMP057</t>
  </si>
  <si>
    <t>CAMP058</t>
  </si>
  <si>
    <t>CAMP059</t>
  </si>
  <si>
    <t>CAMP060</t>
  </si>
  <si>
    <t>CAMP061</t>
  </si>
  <si>
    <t>CAMP062</t>
  </si>
  <si>
    <t>CAMP063</t>
  </si>
  <si>
    <t>CAMP064</t>
  </si>
  <si>
    <t>CAMP065</t>
  </si>
  <si>
    <t>CAMP066</t>
  </si>
  <si>
    <t>CAMP067</t>
  </si>
  <si>
    <t>CAMP068</t>
  </si>
  <si>
    <t>CAMP069</t>
  </si>
  <si>
    <t>CAMP070</t>
  </si>
  <si>
    <t>CAMP071</t>
  </si>
  <si>
    <t>CAMP072</t>
  </si>
  <si>
    <t>CAMP073</t>
  </si>
  <si>
    <t>CAMP074</t>
  </si>
  <si>
    <t>CAMP075</t>
  </si>
  <si>
    <t>CAMP076</t>
  </si>
  <si>
    <t>CAMP077</t>
  </si>
  <si>
    <t>CAMP078</t>
  </si>
  <si>
    <t>CAMP079</t>
  </si>
  <si>
    <t>CAMP080</t>
  </si>
  <si>
    <t>CAMP081</t>
  </si>
  <si>
    <t>CAMP082</t>
  </si>
  <si>
    <t>CAMP083</t>
  </si>
  <si>
    <t>CAMP084</t>
  </si>
  <si>
    <t>CAMP085</t>
  </si>
  <si>
    <t>CAMP086</t>
  </si>
  <si>
    <t>CAMP087</t>
  </si>
  <si>
    <t>CAMP088</t>
  </si>
  <si>
    <t>CAMP089</t>
  </si>
  <si>
    <t>CAMP090</t>
  </si>
  <si>
    <t>CAMP091</t>
  </si>
  <si>
    <t>CAMP092</t>
  </si>
  <si>
    <t>CAMP093</t>
  </si>
  <si>
    <t>CAMP094</t>
  </si>
  <si>
    <t>CAMP095</t>
  </si>
  <si>
    <t>CAMP096</t>
  </si>
  <si>
    <t>CAMP097</t>
  </si>
  <si>
    <t>CAMP098</t>
  </si>
  <si>
    <t>CAMP099</t>
  </si>
  <si>
    <t>CAMP100</t>
  </si>
  <si>
    <t>CAMP101</t>
  </si>
  <si>
    <t>CAMP102</t>
  </si>
  <si>
    <t>CAMP103</t>
  </si>
  <si>
    <t>CAMP104</t>
  </si>
  <si>
    <t>CAMP105</t>
  </si>
  <si>
    <t>CAMP106</t>
  </si>
  <si>
    <t>CAMP107</t>
  </si>
  <si>
    <t>CAMP108</t>
  </si>
  <si>
    <t>CAMP109</t>
  </si>
  <si>
    <t>CAMP110</t>
  </si>
  <si>
    <t>CAMP111</t>
  </si>
  <si>
    <t>CAMP112</t>
  </si>
  <si>
    <t>CAMP113</t>
  </si>
  <si>
    <t>CAMP114</t>
  </si>
  <si>
    <t>CAMP115</t>
  </si>
  <si>
    <t>CAMP116</t>
  </si>
  <si>
    <t>CAMP117</t>
  </si>
  <si>
    <t>CAMP118</t>
  </si>
  <si>
    <t>CAMP119</t>
  </si>
  <si>
    <t>CAMP120</t>
  </si>
  <si>
    <t>CAMP121</t>
  </si>
  <si>
    <t>CAMP122</t>
  </si>
  <si>
    <t>CAMP123</t>
  </si>
  <si>
    <t>CAMP124</t>
  </si>
  <si>
    <t>CAMP125</t>
  </si>
  <si>
    <t>CAMP126</t>
  </si>
  <si>
    <t>CAMP127</t>
  </si>
  <si>
    <t>CAMP128</t>
  </si>
  <si>
    <t>CAMP129</t>
  </si>
  <si>
    <t>CAMP130</t>
  </si>
  <si>
    <t>CAMP131</t>
  </si>
  <si>
    <t>CAMP132</t>
  </si>
  <si>
    <t>CAMP133</t>
  </si>
  <si>
    <t>CAMP134</t>
  </si>
  <si>
    <t>CAMP135</t>
  </si>
  <si>
    <t>CAMP136</t>
  </si>
  <si>
    <t>CAMP137</t>
  </si>
  <si>
    <t>CAMP138</t>
  </si>
  <si>
    <t>CAMP139</t>
  </si>
  <si>
    <t>CAMP140</t>
  </si>
  <si>
    <t>CAMP141</t>
  </si>
  <si>
    <t>CAMP142</t>
  </si>
  <si>
    <t>CAMP143</t>
  </si>
  <si>
    <t>CAMP144</t>
  </si>
  <si>
    <t>CAMP145</t>
  </si>
  <si>
    <t>CAMP146</t>
  </si>
  <si>
    <t>CAMP147</t>
  </si>
  <si>
    <t>CAMP148</t>
  </si>
  <si>
    <t>CAMP149</t>
  </si>
  <si>
    <t>CAMP150</t>
  </si>
  <si>
    <t>CAMP151</t>
  </si>
  <si>
    <t>CAMP152</t>
  </si>
  <si>
    <t>CAMP153</t>
  </si>
  <si>
    <t>CAMP154</t>
  </si>
  <si>
    <t>CAMP155</t>
  </si>
  <si>
    <t>CAMP156</t>
  </si>
  <si>
    <t>CAMP157</t>
  </si>
  <si>
    <t>CAMP158</t>
  </si>
  <si>
    <t>CAMP159</t>
  </si>
  <si>
    <t>CAMP160</t>
  </si>
  <si>
    <t>CAMP161</t>
  </si>
  <si>
    <t>CAMP162</t>
  </si>
  <si>
    <t>CAMP163</t>
  </si>
  <si>
    <t>CAMP164</t>
  </si>
  <si>
    <t>CAMP165</t>
  </si>
  <si>
    <t>CAMP166</t>
  </si>
  <si>
    <t>CAMP167</t>
  </si>
  <si>
    <t>CAMP168</t>
  </si>
  <si>
    <t>CAMP169</t>
  </si>
  <si>
    <t>CAMP170</t>
  </si>
  <si>
    <t>CAMP171</t>
  </si>
  <si>
    <t>CAMP172</t>
  </si>
  <si>
    <t>CAMP173</t>
  </si>
  <si>
    <t>CAMP174</t>
  </si>
  <si>
    <t>CAMP175</t>
  </si>
  <si>
    <t>CAMP176</t>
  </si>
  <si>
    <t>CAMP177</t>
  </si>
  <si>
    <t>CAMP178</t>
  </si>
  <si>
    <t>CAMP179</t>
  </si>
  <si>
    <t>CAMP180</t>
  </si>
  <si>
    <t>CAMP181</t>
  </si>
  <si>
    <t>CAMP182</t>
  </si>
  <si>
    <t>CAMP183</t>
  </si>
  <si>
    <t>CAMP184</t>
  </si>
  <si>
    <t>CAMP185</t>
  </si>
  <si>
    <t>CAMP186</t>
  </si>
  <si>
    <t>CAMP187</t>
  </si>
  <si>
    <t>CAMP188</t>
  </si>
  <si>
    <t>CAMP189</t>
  </si>
  <si>
    <t>CAMP190</t>
  </si>
  <si>
    <t>CAMP191</t>
  </si>
  <si>
    <t>CAMP192</t>
  </si>
  <si>
    <t>CAMP193</t>
  </si>
  <si>
    <t>CAMP194</t>
  </si>
  <si>
    <t>CAMP195</t>
  </si>
  <si>
    <t>CAMP196</t>
  </si>
  <si>
    <t>CAMP197</t>
  </si>
  <si>
    <t>CAMP198</t>
  </si>
  <si>
    <t>CAMP199</t>
  </si>
  <si>
    <t>CAMP200</t>
  </si>
  <si>
    <t>CAMP201</t>
  </si>
  <si>
    <t>CAMP202</t>
  </si>
  <si>
    <t>CAMP203</t>
  </si>
  <si>
    <t>CAMP204</t>
  </si>
  <si>
    <t>CAMP205</t>
  </si>
  <si>
    <t>CAMP206</t>
  </si>
  <si>
    <t>CAMP207</t>
  </si>
  <si>
    <t>CAMP208</t>
  </si>
  <si>
    <t>CAMP209</t>
  </si>
  <si>
    <t>CAMP210</t>
  </si>
  <si>
    <t>CAMP211</t>
  </si>
  <si>
    <t>CAMP212</t>
  </si>
  <si>
    <t>CAMP213</t>
  </si>
  <si>
    <t>CAMP214</t>
  </si>
  <si>
    <t>CAMP215</t>
  </si>
  <si>
    <t>CAMP216</t>
  </si>
  <si>
    <t>CAMP217</t>
  </si>
  <si>
    <t>CAMP218</t>
  </si>
  <si>
    <t>CAMP219</t>
  </si>
  <si>
    <t>CAMP220</t>
  </si>
  <si>
    <t>CAMP221</t>
  </si>
  <si>
    <t>CAMP222</t>
  </si>
  <si>
    <t>CAMP223</t>
  </si>
  <si>
    <t>CAMP224</t>
  </si>
  <si>
    <t>CAMP225</t>
  </si>
  <si>
    <t>CAMP226</t>
  </si>
  <si>
    <t>CAMP227</t>
  </si>
  <si>
    <t>CAMP228</t>
  </si>
  <si>
    <t>CAMP229</t>
  </si>
  <si>
    <t>CAMP230</t>
  </si>
  <si>
    <t>CAMP231</t>
  </si>
  <si>
    <t>CAMP232</t>
  </si>
  <si>
    <t>CAMP233</t>
  </si>
  <si>
    <t>CAMP234</t>
  </si>
  <si>
    <t>CAMP235</t>
  </si>
  <si>
    <t>CAMP236</t>
  </si>
  <si>
    <t>CAMP237</t>
  </si>
  <si>
    <t>CAMP238</t>
  </si>
  <si>
    <t>CAMP239</t>
  </si>
  <si>
    <t>CAMP240</t>
  </si>
  <si>
    <t>CAMP241</t>
  </si>
  <si>
    <t>CAMP242</t>
  </si>
  <si>
    <t>CAMP243</t>
  </si>
  <si>
    <t>CAMP244</t>
  </si>
  <si>
    <t>CAMP245</t>
  </si>
  <si>
    <t>CAMP246</t>
  </si>
  <si>
    <t>CAMP247</t>
  </si>
  <si>
    <t>CAMP248</t>
  </si>
  <si>
    <t>CAMP249</t>
  </si>
  <si>
    <t>CAMP250</t>
  </si>
  <si>
    <t>CAMP251</t>
  </si>
  <si>
    <t>CAMP252</t>
  </si>
  <si>
    <t>CAMP253</t>
  </si>
  <si>
    <t>CAMP254</t>
  </si>
  <si>
    <t>CAMP255</t>
  </si>
  <si>
    <t>CAMP256</t>
  </si>
  <si>
    <t>CAMP257</t>
  </si>
  <si>
    <t>CAMP258</t>
  </si>
  <si>
    <t>CAMP259</t>
  </si>
  <si>
    <t>CAMP260</t>
  </si>
  <si>
    <t>CAMP261</t>
  </si>
  <si>
    <t>CAMP262</t>
  </si>
  <si>
    <t>CAMP263</t>
  </si>
  <si>
    <t>CAMP264</t>
  </si>
  <si>
    <t>CAMP265</t>
  </si>
  <si>
    <t>CAMP266</t>
  </si>
  <si>
    <t>CAMP267</t>
  </si>
  <si>
    <t>CAMP268</t>
  </si>
  <si>
    <t>CAMP269</t>
  </si>
  <si>
    <t>CAMP270</t>
  </si>
  <si>
    <t>CAMP271</t>
  </si>
  <si>
    <t>CAMP272</t>
  </si>
  <si>
    <t>CAMP273</t>
  </si>
  <si>
    <t>CAMP274</t>
  </si>
  <si>
    <t>CAMP275</t>
  </si>
  <si>
    <t>CAMP276</t>
  </si>
  <si>
    <t>CAMP277</t>
  </si>
  <si>
    <t>CAMP278</t>
  </si>
  <si>
    <t>CAMP279</t>
  </si>
  <si>
    <t>CAMP280</t>
  </si>
  <si>
    <t>CAMP281</t>
  </si>
  <si>
    <t>CAMP282</t>
  </si>
  <si>
    <t>CAMP283</t>
  </si>
  <si>
    <t>CAMP284</t>
  </si>
  <si>
    <t>CAMP285</t>
  </si>
  <si>
    <t>CAMP286</t>
  </si>
  <si>
    <t>CAMP287</t>
  </si>
  <si>
    <t>CAMP288</t>
  </si>
  <si>
    <t>CAMP289</t>
  </si>
  <si>
    <t>CAMP290</t>
  </si>
  <si>
    <t>CAMP291</t>
  </si>
  <si>
    <t>CAMP292</t>
  </si>
  <si>
    <t>CAMP293</t>
  </si>
  <si>
    <t>CAMP294</t>
  </si>
  <si>
    <t>CAMP295</t>
  </si>
  <si>
    <t>CAMP296</t>
  </si>
  <si>
    <t>CAMP297</t>
  </si>
  <si>
    <t>CAMP298</t>
  </si>
  <si>
    <t>CAMP299</t>
  </si>
  <si>
    <t>CAMP300</t>
  </si>
  <si>
    <t>Search Ads</t>
  </si>
  <si>
    <t>Email</t>
  </si>
  <si>
    <t>Influencer</t>
  </si>
  <si>
    <t>Social Media</t>
  </si>
  <si>
    <t>Partnership</t>
  </si>
  <si>
    <t>Start_Date_Year</t>
  </si>
  <si>
    <t>Start_Date_Month</t>
  </si>
  <si>
    <t>Start_Date_Day</t>
  </si>
  <si>
    <t>End_Date_Year</t>
  </si>
  <si>
    <t>End_Date_Month</t>
  </si>
  <si>
    <t>End_Date_Day</t>
  </si>
  <si>
    <t>Impressions</t>
  </si>
  <si>
    <t>Clicks</t>
  </si>
  <si>
    <t>Sign_Ups</t>
  </si>
  <si>
    <t>Conversions</t>
  </si>
  <si>
    <t>New_User_Revenue</t>
  </si>
  <si>
    <t>Returning_User_Revenue</t>
  </si>
  <si>
    <t>Row Labels</t>
  </si>
  <si>
    <t>Grand Total</t>
  </si>
  <si>
    <t>Sum of Conversions</t>
  </si>
  <si>
    <t>Sum of New_User_Revenue</t>
  </si>
  <si>
    <t>Sum of Returning_User_Revenue</t>
  </si>
  <si>
    <t>Total_Reach</t>
  </si>
  <si>
    <t>Total_Clicks</t>
  </si>
  <si>
    <t>Revenue_Per_Campaign</t>
  </si>
  <si>
    <t>Total_No_of_Campaigns</t>
  </si>
  <si>
    <t>Total_Revenue_Generation</t>
  </si>
  <si>
    <t>1. Calculate the cost efficiency by dividing the budget by the target audience.</t>
  </si>
  <si>
    <t>Sum of Budget</t>
  </si>
  <si>
    <t>Sum of Target_Audience</t>
  </si>
  <si>
    <t>Campaign</t>
  </si>
  <si>
    <t>Overall_Cost_efficiency</t>
  </si>
  <si>
    <t>2. Determine the overall return using total revenue relative to budget.</t>
  </si>
  <si>
    <t>Sum of Total_Revenue</t>
  </si>
  <si>
    <t>Overall_Return</t>
  </si>
  <si>
    <t>Overall_Return_for_each_Campaign</t>
  </si>
  <si>
    <t>Cost_Efficiency_of_each_Campaign</t>
  </si>
  <si>
    <t xml:space="preserve">1. Display total revenue by channel and user type (new vs. returning). </t>
  </si>
  <si>
    <t xml:space="preserve">2. Add filters for easy selection by campaign start date. </t>
  </si>
  <si>
    <t>Revenue_Generated_by_New_User</t>
  </si>
  <si>
    <t>Revenue_Generated_by_Returning_User</t>
  </si>
  <si>
    <t>Channel_Type</t>
  </si>
  <si>
    <t>Extra_Revenue_Generated_by_New_Users</t>
  </si>
  <si>
    <t>This sub task is completed in Base_Data(Data_Model) Sheet, to filter any of the specific campaign start date</t>
  </si>
  <si>
    <t xml:space="preserve">1. show total impressions, clicks, sign-ups, and conversions </t>
  </si>
  <si>
    <t>2. Include calculated fields to display conversion rates at each stage.</t>
  </si>
  <si>
    <t>Total_Impressions</t>
  </si>
  <si>
    <t>Toal_Sign-ups</t>
  </si>
  <si>
    <t>Total_Conversions</t>
  </si>
  <si>
    <t>Clicks/Impressions</t>
  </si>
  <si>
    <t>Sign-Ups/Clicks</t>
  </si>
  <si>
    <t>Conversions/Impressions</t>
  </si>
  <si>
    <t>Conversion_Rate_for_Campaigns</t>
  </si>
  <si>
    <t>Campaign_No</t>
  </si>
  <si>
    <t>Sum of Impressions</t>
  </si>
  <si>
    <t>Sum of Clicks</t>
  </si>
  <si>
    <t>Sum of Sign_Ups</t>
  </si>
  <si>
    <t>Total_Sign_ups</t>
  </si>
  <si>
    <t>Total_no_of_Campaigns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</si>
</sst>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yyyy\-mm\-dd\ hh:mm:ss"/>
    <numFmt numFmtId="165" formatCode="_ * #,##0_ ;_ * \-#,##0_ ;_ * &quot;-&quot;??_ ;_ @_ "/>
    <numFmt numFmtId="166" formatCode="0.0%"/>
    <numFmt numFmtId="167" formatCode="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s>
  <borders count="3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94">
    <xf numFmtId="0" fontId="0" fillId="0" borderId="0" xfId="0"/>
    <xf numFmtId="0" fontId="0" fillId="0" borderId="1" xfId="0" applyBorder="1"/>
    <xf numFmtId="164" fontId="0" fillId="0" borderId="1" xfId="0" applyNumberFormat="1" applyBorder="1"/>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6" xfId="0" applyBorder="1"/>
    <xf numFmtId="0" fontId="0" fillId="0" borderId="7" xfId="0" applyBorder="1"/>
    <xf numFmtId="0" fontId="0" fillId="0" borderId="8" xfId="0" applyBorder="1"/>
    <xf numFmtId="0" fontId="0" fillId="0" borderId="9" xfId="0" applyBorder="1"/>
    <xf numFmtId="164" fontId="0" fillId="0" borderId="9" xfId="0" applyNumberFormat="1" applyBorder="1"/>
    <xf numFmtId="0" fontId="0" fillId="0" borderId="10" xfId="0" applyBorder="1"/>
    <xf numFmtId="0" fontId="0" fillId="0" borderId="11" xfId="0" applyBorder="1"/>
    <xf numFmtId="0" fontId="0" fillId="0" borderId="12" xfId="0" applyBorder="1"/>
    <xf numFmtId="164" fontId="0" fillId="0" borderId="12" xfId="0" applyNumberFormat="1" applyBorder="1"/>
    <xf numFmtId="0" fontId="0" fillId="0" borderId="13" xfId="0" applyBorder="1"/>
    <xf numFmtId="0" fontId="1" fillId="0" borderId="14" xfId="0" applyFont="1" applyBorder="1" applyAlignment="1">
      <alignment horizontal="center" vertical="top"/>
    </xf>
    <xf numFmtId="0" fontId="1" fillId="0" borderId="15" xfId="0" applyFont="1" applyBorder="1" applyAlignment="1">
      <alignment horizontal="center" vertical="top"/>
    </xf>
    <xf numFmtId="0" fontId="1" fillId="0" borderId="16" xfId="0" applyFont="1" applyBorder="1" applyAlignment="1">
      <alignment horizontal="center" vertical="top"/>
    </xf>
    <xf numFmtId="0" fontId="1" fillId="0" borderId="5" xfId="0" applyFont="1" applyBorder="1" applyAlignment="1">
      <alignment horizontal="center" vertical="top"/>
    </xf>
    <xf numFmtId="0" fontId="0" fillId="0" borderId="5" xfId="0" applyBorder="1"/>
    <xf numFmtId="0" fontId="1" fillId="0" borderId="15" xfId="0" applyFont="1" applyBorder="1"/>
    <xf numFmtId="0" fontId="1" fillId="0" borderId="16" xfId="0" applyFont="1" applyBorder="1"/>
    <xf numFmtId="0" fontId="0" fillId="0" borderId="3" xfId="0" applyBorder="1"/>
    <xf numFmtId="165" fontId="0" fillId="0" borderId="5" xfId="1" applyNumberFormat="1" applyFont="1" applyBorder="1"/>
    <xf numFmtId="165" fontId="0" fillId="0" borderId="7" xfId="1" applyNumberFormat="1" applyFont="1" applyBorder="1"/>
    <xf numFmtId="165" fontId="0" fillId="0" borderId="10" xfId="1" applyNumberFormat="1" applyFont="1" applyBorder="1"/>
    <xf numFmtId="0" fontId="0" fillId="0" borderId="17" xfId="0" applyBorder="1"/>
    <xf numFmtId="165" fontId="0" fillId="0" borderId="18" xfId="1" applyNumberFormat="1" applyFont="1" applyBorder="1"/>
    <xf numFmtId="0" fontId="1" fillId="0" borderId="14" xfId="0" applyFont="1" applyBorder="1"/>
    <xf numFmtId="0" fontId="1" fillId="2" borderId="14" xfId="0" applyFont="1" applyFill="1" applyBorder="1"/>
    <xf numFmtId="165" fontId="1" fillId="2" borderId="16" xfId="1" applyNumberFormat="1" applyFont="1" applyFill="1" applyBorder="1"/>
    <xf numFmtId="166" fontId="0" fillId="0" borderId="0" xfId="2" applyNumberFormat="1" applyFont="1"/>
    <xf numFmtId="0" fontId="0" fillId="0" borderId="6" xfId="0" applyBorder="1" applyAlignment="1">
      <alignment horizontal="left"/>
    </xf>
    <xf numFmtId="0" fontId="0" fillId="0" borderId="8" xfId="0" applyBorder="1" applyAlignment="1">
      <alignment horizontal="left"/>
    </xf>
    <xf numFmtId="10" fontId="1" fillId="2" borderId="19" xfId="2" applyNumberFormat="1" applyFont="1" applyFill="1" applyBorder="1"/>
    <xf numFmtId="0" fontId="1" fillId="0" borderId="2" xfId="0" applyFont="1" applyBorder="1"/>
    <xf numFmtId="10" fontId="0" fillId="0" borderId="24" xfId="0" applyNumberFormat="1" applyBorder="1"/>
    <xf numFmtId="0" fontId="0" fillId="0" borderId="26" xfId="0" applyBorder="1"/>
    <xf numFmtId="10" fontId="0" fillId="0" borderId="27" xfId="0" applyNumberFormat="1" applyBorder="1"/>
    <xf numFmtId="0" fontId="0" fillId="0" borderId="20" xfId="0" applyBorder="1"/>
    <xf numFmtId="0" fontId="0" fillId="0" borderId="21" xfId="0" applyBorder="1"/>
    <xf numFmtId="10" fontId="0" fillId="0" borderId="22" xfId="0" applyNumberFormat="1" applyBorder="1"/>
    <xf numFmtId="0" fontId="0" fillId="0" borderId="23" xfId="0" applyBorder="1"/>
    <xf numFmtId="0" fontId="0" fillId="0" borderId="25" xfId="0" applyBorder="1"/>
    <xf numFmtId="0" fontId="0" fillId="0" borderId="2" xfId="0" pivotButton="1" applyBorder="1"/>
    <xf numFmtId="0" fontId="0" fillId="0" borderId="28" xfId="0" applyBorder="1" applyAlignment="1">
      <alignment horizontal="left"/>
    </xf>
    <xf numFmtId="0" fontId="0" fillId="0" borderId="29" xfId="0" applyBorder="1" applyAlignment="1">
      <alignment horizontal="left"/>
    </xf>
    <xf numFmtId="0" fontId="0" fillId="0" borderId="19" xfId="0" applyBorder="1" applyAlignment="1">
      <alignment horizontal="left"/>
    </xf>
    <xf numFmtId="0" fontId="0" fillId="0" borderId="2" xfId="0" applyBorder="1" applyAlignment="1">
      <alignment horizontal="left"/>
    </xf>
    <xf numFmtId="0" fontId="0" fillId="0" borderId="30" xfId="0" applyBorder="1"/>
    <xf numFmtId="0" fontId="0" fillId="0" borderId="31" xfId="0" applyBorder="1"/>
    <xf numFmtId="0" fontId="0" fillId="0" borderId="32" xfId="0" applyBorder="1"/>
    <xf numFmtId="167" fontId="0" fillId="0" borderId="0" xfId="0" applyNumberFormat="1"/>
    <xf numFmtId="0" fontId="0" fillId="0" borderId="11" xfId="0" applyBorder="1" applyAlignment="1">
      <alignment horizontal="left"/>
    </xf>
    <xf numFmtId="165" fontId="0" fillId="0" borderId="0" xfId="0" applyNumberFormat="1"/>
    <xf numFmtId="10" fontId="0" fillId="2" borderId="16" xfId="2" applyNumberFormat="1" applyFont="1" applyFill="1" applyBorder="1"/>
    <xf numFmtId="0" fontId="1" fillId="0" borderId="5" xfId="0" applyFont="1" applyBorder="1"/>
    <xf numFmtId="165" fontId="1" fillId="2" borderId="10" xfId="1" applyNumberFormat="1" applyFont="1" applyFill="1" applyBorder="1"/>
    <xf numFmtId="166" fontId="0" fillId="0" borderId="5" xfId="2" applyNumberFormat="1" applyFont="1" applyBorder="1"/>
    <xf numFmtId="166" fontId="0" fillId="0" borderId="7" xfId="2" applyNumberFormat="1" applyFont="1" applyBorder="1"/>
    <xf numFmtId="166" fontId="0" fillId="0" borderId="10" xfId="2" applyNumberFormat="1" applyFont="1" applyBorder="1"/>
    <xf numFmtId="165" fontId="0" fillId="0" borderId="30" xfId="0" applyNumberFormat="1" applyBorder="1"/>
    <xf numFmtId="165" fontId="0" fillId="0" borderId="32" xfId="0" applyNumberFormat="1" applyBorder="1"/>
    <xf numFmtId="165" fontId="0" fillId="0" borderId="28" xfId="0" applyNumberFormat="1" applyBorder="1"/>
    <xf numFmtId="165" fontId="0" fillId="0" borderId="29" xfId="0" applyNumberFormat="1" applyBorder="1"/>
    <xf numFmtId="165" fontId="0" fillId="0" borderId="19" xfId="0" applyNumberFormat="1" applyBorder="1"/>
    <xf numFmtId="0" fontId="0" fillId="0" borderId="2" xfId="0" applyBorder="1"/>
    <xf numFmtId="166" fontId="0" fillId="0" borderId="7" xfId="0" applyNumberFormat="1" applyBorder="1"/>
    <xf numFmtId="166" fontId="0" fillId="0" borderId="13" xfId="0" applyNumberFormat="1" applyBorder="1"/>
    <xf numFmtId="0" fontId="1" fillId="0" borderId="14" xfId="0" pivotButton="1" applyFont="1" applyBorder="1"/>
    <xf numFmtId="0" fontId="0" fillId="0" borderId="0" xfId="0" pivotButton="1"/>
    <xf numFmtId="0" fontId="0" fillId="0" borderId="0" xfId="0" applyAlignment="1">
      <alignment horizontal="left"/>
    </xf>
    <xf numFmtId="10" fontId="0" fillId="0" borderId="0" xfId="0" applyNumberFormat="1"/>
    <xf numFmtId="165" fontId="0" fillId="0" borderId="0" xfId="1" applyNumberFormat="1" applyFont="1"/>
    <xf numFmtId="166" fontId="0" fillId="0" borderId="0" xfId="0" applyNumberFormat="1"/>
    <xf numFmtId="0" fontId="0" fillId="3" borderId="0" xfId="0" applyFill="1"/>
    <xf numFmtId="0" fontId="1" fillId="0" borderId="0" xfId="0" applyFont="1" applyAlignment="1">
      <alignment horizontal="left" wrapText="1"/>
    </xf>
    <xf numFmtId="0" fontId="1" fillId="0" borderId="30" xfId="0" applyFont="1" applyBorder="1" applyAlignment="1">
      <alignment horizontal="left"/>
    </xf>
    <xf numFmtId="0" fontId="1" fillId="0" borderId="31" xfId="0" applyFont="1" applyBorder="1" applyAlignment="1">
      <alignment horizontal="left"/>
    </xf>
    <xf numFmtId="0" fontId="1" fillId="0" borderId="32" xfId="0" applyFont="1" applyBorder="1" applyAlignment="1">
      <alignment horizontal="left"/>
    </xf>
    <xf numFmtId="0" fontId="0" fillId="0" borderId="30"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0" fillId="0" borderId="20" xfId="0" applyBorder="1" applyAlignment="1">
      <alignment horizontal="left" wrapText="1"/>
    </xf>
    <xf numFmtId="0" fontId="0" fillId="0" borderId="22" xfId="0" applyBorder="1" applyAlignment="1">
      <alignment horizontal="left" wrapText="1"/>
    </xf>
    <xf numFmtId="0" fontId="0" fillId="0" borderId="25" xfId="0" applyBorder="1" applyAlignment="1">
      <alignment horizontal="left" wrapText="1"/>
    </xf>
    <xf numFmtId="0" fontId="0" fillId="0" borderId="27" xfId="0" applyBorder="1" applyAlignment="1">
      <alignment horizontal="left" wrapText="1"/>
    </xf>
    <xf numFmtId="0" fontId="1" fillId="0" borderId="3" xfId="0" applyFont="1" applyBorder="1" applyAlignment="1">
      <alignment horizontal="left" wrapText="1"/>
    </xf>
    <xf numFmtId="0" fontId="1" fillId="0" borderId="8" xfId="0" applyFont="1" applyBorder="1" applyAlignment="1">
      <alignment horizontal="left" wrapText="1"/>
    </xf>
    <xf numFmtId="10" fontId="1" fillId="2" borderId="5" xfId="2" applyNumberFormat="1" applyFont="1" applyFill="1" applyBorder="1" applyAlignment="1">
      <alignment horizontal="left" wrapText="1"/>
    </xf>
    <xf numFmtId="10" fontId="1" fillId="2" borderId="10" xfId="2" applyNumberFormat="1" applyFont="1" applyFill="1" applyBorder="1" applyAlignment="1">
      <alignment horizontal="left" wrapText="1"/>
    </xf>
    <xf numFmtId="0" fontId="0" fillId="0" borderId="30" xfId="0" applyBorder="1" applyAlignment="1">
      <alignment horizontal="left"/>
    </xf>
    <xf numFmtId="0" fontId="0" fillId="0" borderId="31" xfId="0" applyBorder="1" applyAlignment="1">
      <alignment horizontal="left"/>
    </xf>
    <xf numFmtId="0" fontId="0" fillId="0" borderId="32" xfId="0" applyBorder="1" applyAlignment="1">
      <alignment horizontal="left"/>
    </xf>
  </cellXfs>
  <cellStyles count="3">
    <cellStyle name="Comma" xfId="1" builtinId="3"/>
    <cellStyle name="Normal" xfId="0" builtinId="0"/>
    <cellStyle name="Percent" xfId="2" builtinId="5"/>
  </cellStyles>
  <dxfs count="63">
    <dxf>
      <font>
        <color rgb="FF9C0006"/>
      </font>
      <fill>
        <patternFill>
          <bgColor rgb="FFFFC7CE"/>
        </patternFill>
      </fill>
    </dxf>
    <dxf>
      <font>
        <color rgb="FF9C0006"/>
      </font>
      <fill>
        <patternFill>
          <bgColor rgb="FFFFC7CE"/>
        </patternFill>
      </fill>
    </dxf>
    <dxf>
      <font>
        <b/>
      </font>
    </dxf>
    <dxf>
      <font>
        <b/>
      </font>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165" formatCode="_ * #,##0_ ;_ * \-#,##0_ ;_ * &quot;-&quot;??_ ;_ @_ "/>
    </dxf>
    <dxf>
      <font>
        <color rgb="FF9C0006"/>
      </font>
      <fill>
        <patternFill>
          <bgColor rgb="FFFFC7CE"/>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 * #,##0_ ;_ * \-#,##0_ ;_ * &quot;-&quot;??_ ;_ @_ "/>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 * #,##0_ ;_ * \-#,##0_ ;_ * &quot;-&quot;??_ ;_ @_ "/>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auto="1"/>
        </patternFill>
      </fill>
    </dxf>
    <dxf>
      <numFmt numFmtId="165" formatCode="_ * #,##0_ ;_ * \-#,##0_ ;_ * &quot;-&quot;??_ ;_ @_ "/>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[Excel_Tasks_and_Dashboard.xlsx]Dashboard-Charts!PivotTable1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Cahnnelwise_Conversions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111111111111111"/>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9444444444444448E-2"/>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9.722222222222225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88888888888888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'Dashboard-Charts'!$B$2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FFD-47FB-B26E-B118269955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FD-47FB-B26E-B1182699556F}"/>
              </c:ext>
            </c:extLst>
          </c:dPt>
          <c:dLbls>
            <c:dLbl>
              <c:idx val="0"/>
              <c:layout>
                <c:manualLayout>
                  <c:x val="0.1"/>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FD-47FB-B26E-B1182699556F}"/>
                </c:ext>
              </c:extLst>
            </c:dLbl>
            <c:dLbl>
              <c:idx val="1"/>
              <c:layout>
                <c:manualLayout>
                  <c:x val="-6.9444444444444448E-2"/>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FD-47FB-B26E-B118269955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'Dashboard-Charts'!$A$3:$A$5</c:f>
              <c:strCache>
                <c:ptCount val="2"/>
                <c:pt idx="0">
                  <c:v>Email</c:v>
                </c:pt>
                <c:pt idx="1">
                  <c:v>Partnership</c:v>
                </c:pt>
              </c:strCache>
            </c:strRef>
          </c:cat>
          <c:val>
            <c:numRef>
              <c:f>'Dashboard-Charts'!$B$3:$B$5</c:f>
              <c:numCache>
                <c:formatCode>0.00%</c:formatCode>
                <c:ptCount val="2"/>
                <c:pt idx="0">
                  <c:v>0.58944806735944266</c:v>
                </c:pt>
                <c:pt idx="1">
                  <c:v>0.41055193264055734</c:v>
                </c:pt>
              </c:numCache>
            </c:numRef>
          </c:val>
          <c:extLst>
            <c:ext xmlns:c16="http://schemas.microsoft.com/office/drawing/2014/chart" uri="{C3380CC4-5D6E-409C-BE32-E72D297353CC}">
              <c16:uniqueId val="{00000000-BFFD-47FB-B26E-B1182699556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[Excel_Tasks_and_Dashboard.xlsx]Dashboard-Charts!PivotTable5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Monthwise_Campaigns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'Dashboard-Charts'!$Q$2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'Dashboard-Charts'!$P$3:$P$15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'Dashboard-Charts'!$Q$3:$Q$15</c:f>
              <c:numCache>
                <c:formatCode>General</c:formatCode>
                <c:ptCount val="12"/>
                <c:pt idx="0">
                  <c:v>4</c:v>
                </c:pt>
                <c:pt idx="1">
                  <c:v>5</c:v>
                </c:pt>
                <c:pt idx="2">
                  <c:v>4</c:v>
                </c:pt>
                <c:pt idx="3">
                  <c:v>12</c:v>
                </c:pt>
                <c:pt idx="4">
                  <c:v>13</c:v>
                </c:pt>
                <c:pt idx="5">
                  <c:v>8</c:v>
                </c:pt>
                <c:pt idx="6">
                  <c:v>17</c:v>
                </c:pt>
                <c:pt idx="7">
                  <c:v>16</c:v>
                </c:pt>
                <c:pt idx="8">
                  <c:v>6</c:v>
                </c:pt>
                <c:pt idx="9">
                  <c:v>7</c:v>
                </c:pt>
                <c:pt idx="10">
                  <c:v>10</c:v>
                </c:pt>
                <c:pt idx="11">
                  <c:v>18</c:v>
                </c:pt>
              </c:numCache>
            </c:numRef>
          </c:val>
          <c:smooth val="0"/>
          <c:extLst>
            <c:ext xmlns:c16="http://schemas.microsoft.com/office/drawing/2014/chart" uri="{C3380CC4-5D6E-409C-BE32-E72D297353CC}">
              <c16:uniqueId val="{00000000-4029-4B92-871A-CE77D785CD38}"/>
            </c:ext>
          </c:extLst>
        </c:ser>
        <c:dLbls>
          <c:dLblPos val="t"/>
          <c:showLegendKey val="0"/>
          <c:showVal val="1"/>
          <c:showCatName val="0"/>
          <c:showSerName val="0"/>
          <c:showPercent val="0"/>
          <c:showBubbleSize val="0"/>
        </c:dLbls>
        <c:smooth val="0"/>
        <c:axId val="1025043216"/>
        <c:axId val="1025038416"/>
      </c:lineChart>
      <c:catAx>
        <c:axId val="102504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38416"/>
        <c:crosses val="autoZero"/>
        <c:auto val="1"/>
        <c:lblAlgn val="ctr"/>
        <c:lblOffset val="100"/>
        <c:noMultiLvlLbl val="0"/>
      </c:catAx>
      <c:valAx>
        <c:axId val="102503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4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[Excel_Tasks_and_Dashboard.xlsx]Dashboard-Charts!PivotTable1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Cahnnelwise_Conversions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11111111111111"/>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6.9444444444444448E-2"/>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9.722222222222225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3.88888888888888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11111111111111"/>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9444444444444448E-2"/>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722222222222225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88888888888888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11111111111111"/>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6.9444444444444448E-2"/>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722222222222225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888888888888889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'Dashboard-Charts'!$B$2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4B-4ED7-AE0D-7DE4A226DE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4B-4ED7-AE0D-7DE4A226DE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4B-4ED7-AE0D-7DE4A226DE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4B-4ED7-AE0D-7DE4A226DE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D4B-4ED7-AE0D-7DE4A226DEFE}"/>
              </c:ext>
            </c:extLst>
          </c:dPt>
          <c:dLbls>
            <c:dLbl>
              <c:idx val="0"/>
              <c:layout>
                <c:manualLayout>
                  <c:x val="0.1"/>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4B-4ED7-AE0D-7DE4A226DEFE}"/>
                </c:ext>
              </c:extLst>
            </c:dLbl>
            <c:dLbl>
              <c:idx val="1"/>
              <c:layout>
                <c:manualLayout>
                  <c:x val="-6.9444444444444448E-2"/>
                  <c:y val="8.79629629629627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4B-4ED7-AE0D-7DE4A226DE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'Dashboard-Charts'!$A$3:$A$5</c:f>
              <c:strCache>
                <c:ptCount val="2"/>
                <c:pt idx="0">
                  <c:v>Email</c:v>
                </c:pt>
                <c:pt idx="1">
                  <c:v>Partnership</c:v>
                </c:pt>
              </c:strCache>
            </c:strRef>
          </c:cat>
          <c:val>
            <c:numRef>
              <c:f>'Dashboard-Charts'!$B$3:$B$5</c:f>
              <c:numCache>
                <c:formatCode>0.00%</c:formatCode>
                <c:ptCount val="2"/>
                <c:pt idx="0">
                  <c:v>0.58944806735944266</c:v>
                </c:pt>
                <c:pt idx="1">
                  <c:v>0.41055193264055734</c:v>
                </c:pt>
              </c:numCache>
            </c:numRef>
          </c:val>
          <c:extLst>
            <c:ext xmlns:c16="http://schemas.microsoft.com/office/drawing/2014/chart" uri="{C3380CC4-5D6E-409C-BE32-E72D297353CC}">
              <c16:uniqueId val="{0000000A-7D4B-4ED7-AE0D-7DE4A226DEF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[Excel_Tasks_and_Dashboard.xlsx]Dashboard-Charts!PivotTable5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Monthwise_Campaigns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'Dashboard-Charts'!$Q$2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'Dashboard-Charts'!$P$3:$P$15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'Dashboard-Charts'!$Q$3:$Q$15</c:f>
              <c:numCache>
                <c:formatCode>General</c:formatCode>
                <c:ptCount val="12"/>
                <c:pt idx="0">
                  <c:v>4</c:v>
                </c:pt>
                <c:pt idx="1">
                  <c:v>5</c:v>
                </c:pt>
                <c:pt idx="2">
                  <c:v>4</c:v>
                </c:pt>
                <c:pt idx="3">
                  <c:v>12</c:v>
                </c:pt>
                <c:pt idx="4">
                  <c:v>13</c:v>
                </c:pt>
                <c:pt idx="5">
                  <c:v>8</c:v>
                </c:pt>
                <c:pt idx="6">
                  <c:v>17</c:v>
                </c:pt>
                <c:pt idx="7">
                  <c:v>16</c:v>
                </c:pt>
                <c:pt idx="8">
                  <c:v>6</c:v>
                </c:pt>
                <c:pt idx="9">
                  <c:v>7</c:v>
                </c:pt>
                <c:pt idx="10">
                  <c:v>10</c:v>
                </c:pt>
                <c:pt idx="11">
                  <c:v>18</c:v>
                </c:pt>
              </c:numCache>
            </c:numRef>
          </c:val>
          <c:smooth val="0"/>
          <c:extLst>
            <c:ext xmlns:c16="http://schemas.microsoft.com/office/drawing/2014/chart" uri="{C3380CC4-5D6E-409C-BE32-E72D297353CC}">
              <c16:uniqueId val="{00000000-A3E8-4571-9C82-C1D73CD81925}"/>
            </c:ext>
          </c:extLst>
        </c:ser>
        <c:dLbls>
          <c:dLblPos val="t"/>
          <c:showLegendKey val="0"/>
          <c:showVal val="1"/>
          <c:showCatName val="0"/>
          <c:showSerName val="0"/>
          <c:showPercent val="0"/>
          <c:showBubbleSize val="0"/>
        </c:dLbls>
        <c:smooth val="0"/>
        <c:axId val="1025043216"/>
        <c:axId val="1025038416"/>
      </c:lineChart>
      <c:catAx>
        <c:axId val="102504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38416"/>
        <c:crosses val="autoZero"/>
        <c:auto val="1"/>
        <c:lblAlgn val="ctr"/>
        <c:lblOffset val="100"/>
        <c:noMultiLvlLbl val="0"/>
      </c:catAx>
      <c:valAx>
        <c:axId val="102503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4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Customer_Impression_to_Conversion_Funnel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Customer_Impression_to_Conversion_Funnel</a:t>
          </a:r>
        </a:p>
      </cx:txPr>
    </cx:title>
    <cx:plotArea>
      <cx:plotAreaRegion>
        <cx:series layoutId="funnel" uniqueId="{FE233031-641A-4A8E-9404-DE3C6BF10411}">
          <cx:dataLabels>
            <cx:visibility seriesName="0" categoryName="0" value="1"/>
          </cx:dataLabels>
          <cx:dataId val="0"/>
        </cx:series>
      </cx:plotAreaRegion>
      <cx:axis id="0" hidden="1">
        <cx:catScaling gapWidth="0.0599999987"/>
        <cx:tickLabels/>
      </cx:axis>
    </cx:plotArea>
  </cx:chart>
  <cx:spPr>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Customer_Impression_to_Conversion_Funnel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Customer_Impression_to_Conversion_Funnel</a:t>
          </a:r>
        </a:p>
      </cx:txPr>
    </cx:title>
    <cx:plotArea>
      <cx:plotAreaRegion>
        <cx:series layoutId="funnel" uniqueId="{FE233031-641A-4A8E-9404-DE3C6BF10411}">
          <cx:dataLabels>
            <cx:visibility seriesName="0" categoryName="0" value="1"/>
          </cx:dataLabels>
          <cx:dataId val="0"/>
        </cx:series>
      </cx:plotAreaRegion>
      <cx:axis id="0" hidden="1">
        <cx:catScaling gapWidth="0.0599999987"/>
        <cx:tickLabels/>
      </cx:axis>
    </cx:plotArea>
  </cx:chart>
  <cx:spPr>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2.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3810</xdr:rowOff>
    </xdr:from>
    <xdr:to>
      <xdr:col>10</xdr:col>
      <xdr:colOff>312420</xdr:colOff>
      <xdr:row>16</xdr:row>
      <xdr:rowOff>3810</xdr:rowOff>
    </xdr:to>
    <xdr:graphicFrame macro="">
      <xdr:nvGraphicFramePr>
        <xdr:cNvPr id="2" name="Chart 1">
          <a:extLst>
            <a:ext uri="{FF2B5EF4-FFF2-40B4-BE49-F238E27FC236}">
              <a16:creationId xmlns:a16="http://schemas.microsoft.com/office/drawing/2014/main" id="{5EAAF4F6-DDAC-C36C-FE2E-190A72CB4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179070</xdr:rowOff>
    </xdr:from>
    <xdr:to>
      <xdr:col>13</xdr:col>
      <xdr:colOff>571500</xdr:colOff>
      <xdr:row>32</xdr:row>
      <xdr:rowOff>179070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BFAB6F25-804B-E671-A7D0-CB9BEE4F86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37760" y="3288030"/>
              <a:ext cx="5440680" cy="2758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0</xdr:row>
      <xdr:rowOff>171450</xdr:rowOff>
    </xdr:from>
    <xdr:to>
      <xdr:col>32</xdr:col>
      <xdr:colOff>152400</xdr:colOff>
      <xdr:row>15</xdr:row>
      <xdr:rowOff>171450</xdr:rowOff>
    </xdr:to>
    <xdr:graphicFrame macro="">
      <xdr:nvGraphicFramePr>
        <xdr:cNvPr id="4" name="Chart 3">
          <a:extLst>
            <a:ext uri="{FF2B5EF4-FFF2-40B4-BE49-F238E27FC236}">
              <a16:creationId xmlns:a16="http://schemas.microsoft.com/office/drawing/2014/main" id="{410B50D9-900D-8452-970F-87B42D0F2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0</xdr:row>
      <xdr:rowOff>91440</xdr:rowOff>
    </xdr:from>
    <xdr:to>
      <xdr:col>8</xdr:col>
      <xdr:colOff>419100</xdr:colOff>
      <xdr:row>15</xdr:row>
      <xdr:rowOff>91440</xdr:rowOff>
    </xdr:to>
    <xdr:graphicFrame macro="">
      <xdr:nvGraphicFramePr>
        <xdr:cNvPr id="2" name="Chart 1">
          <a:extLst>
            <a:ext uri="{FF2B5EF4-FFF2-40B4-BE49-F238E27FC236}">
              <a16:creationId xmlns:a16="http://schemas.microsoft.com/office/drawing/2014/main" id="{3931C6A5-8926-419F-BCF0-1DAEAE54E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16</xdr:row>
      <xdr:rowOff>15240</xdr:rowOff>
    </xdr:from>
    <xdr:to>
      <xdr:col>8</xdr:col>
      <xdr:colOff>391886</xdr:colOff>
      <xdr:row>31</xdr:row>
      <xdr:rowOff>65315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D86C65BD-9B6F-466D-9CA0-DE839382D6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820" y="2941320"/>
              <a:ext cx="5184866" cy="2793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555170</xdr:colOff>
      <xdr:row>0</xdr:row>
      <xdr:rowOff>119743</xdr:rowOff>
    </xdr:from>
    <xdr:to>
      <xdr:col>16</xdr:col>
      <xdr:colOff>500743</xdr:colOff>
      <xdr:row>15</xdr:row>
      <xdr:rowOff>54429</xdr:rowOff>
    </xdr:to>
    <xdr:graphicFrame macro="">
      <xdr:nvGraphicFramePr>
        <xdr:cNvPr id="4" name="Chart 3">
          <a:extLst>
            <a:ext uri="{FF2B5EF4-FFF2-40B4-BE49-F238E27FC236}">
              <a16:creationId xmlns:a16="http://schemas.microsoft.com/office/drawing/2014/main" id="{725E9B41-ECDE-4A68-866A-60C0D3F1C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598714</xdr:colOff>
      <xdr:row>16</xdr:row>
      <xdr:rowOff>56607</xdr:rowOff>
    </xdr:from>
    <xdr:to>
      <xdr:col>11</xdr:col>
      <xdr:colOff>598714</xdr:colOff>
      <xdr:row>25</xdr:row>
      <xdr:rowOff>97972</xdr:rowOff>
    </xdr:to>
    <mc:AlternateContent xmlns:mc="http://schemas.openxmlformats.org/markup-compatibility/2006" xmlns:a14="http://schemas.microsoft.com/office/drawing/2010/main">
      <mc:Choice Requires="a14">
        <xdr:graphicFrame macro="">
          <xdr:nvGraphicFramePr>
            <xdr:cNvPr id="5" name="Channel">
              <a:extLst>
                <a:ext uri="{FF2B5EF4-FFF2-40B4-BE49-F238E27FC236}">
                  <a16:creationId xmlns:a16="http://schemas.microsoft.com/office/drawing/2014/main" id="{691931E7-CFDC-F6AD-BD00-AC0CBCDF14C8}"/>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5475514" y="301752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111035</xdr:colOff>
      <xdr:row>16</xdr:row>
      <xdr:rowOff>91441</xdr:rowOff>
    </xdr:from>
    <xdr:to>
      <xdr:col>15</xdr:col>
      <xdr:colOff>111035</xdr:colOff>
      <xdr:row>25</xdr:row>
      <xdr:rowOff>87086</xdr:rowOff>
    </xdr:to>
    <mc:AlternateContent xmlns:mc="http://schemas.openxmlformats.org/markup-compatibility/2006" xmlns:a14="http://schemas.microsoft.com/office/drawing/2010/main">
      <mc:Choice Requires="a14">
        <xdr:graphicFrame macro="">
          <xdr:nvGraphicFramePr>
            <xdr:cNvPr id="7" name="End_Date_Year">
              <a:extLst>
                <a:ext uri="{FF2B5EF4-FFF2-40B4-BE49-F238E27FC236}">
                  <a16:creationId xmlns:a16="http://schemas.microsoft.com/office/drawing/2014/main" id="{36937A52-FE3E-907C-6666-AECD8182CFAC}"/>
                </a:ext>
              </a:extLst>
            </xdr:cNvPr>
            <xdr:cNvGraphicFramePr/>
          </xdr:nvGraphicFramePr>
          <xdr:xfrm>
            <a:off x="0" y="0"/>
            <a:ext cx="0" cy="0"/>
          </xdr:xfrm>
          <a:graphic>
            <a:graphicData uri="http://schemas.microsoft.com/office/drawing/2010/slicer">
              <sle:slicer xmlns:sle="http://schemas.microsoft.com/office/drawing/2010/slicer" name="End_Date_Year"/>
            </a:graphicData>
          </a:graphic>
        </xdr:graphicFrame>
      </mc:Choice>
      <mc:Fallback xmlns="">
        <xdr:sp macro="" textlink="">
          <xdr:nvSpPr>
            <xdr:cNvPr id="0" name=""/>
            <xdr:cNvSpPr>
              <a:spLocks noTextEdit="1"/>
            </xdr:cNvSpPr>
          </xdr:nvSpPr>
          <xdr:spPr>
            <a:xfrm>
              <a:off x="7426235" y="3052355"/>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dha Khedkar" refreshedDate="45605.754639236111" createdVersion="8" refreshedVersion="8" minRefreshableVersion="3" recordCount="300" xr:uid="{D7E5B133-8059-47E3-B1BB-A0A527ADB144}">
  <cacheSource type="worksheet">
    <worksheetSource name="Data"/>
  </cacheSource>
  <cacheFields count="21">
    <cacheField name="ID" numFmtId="0">
      <sharedItems containsSemiMixedTypes="0" containsString="0" containsNumber="1" containsInteger="1" minValue="1" maxValue="300" count="3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sharedItems>
    </cacheField>
    <cacheField name="Campaign_ID" numFmtId="0">
      <sharedItems count="300">
        <s v="CAMP001"/>
        <s v="CAMP002"/>
        <s v="CAMP003"/>
        <s v="CAMP004"/>
        <s v="CAMP005"/>
        <s v="CAMP006"/>
        <s v="CAMP007"/>
        <s v="CAMP008"/>
        <s v="CAMP009"/>
        <s v="CAMP010"/>
        <s v="CAMP011"/>
        <s v="CAMP012"/>
        <s v="CAMP013"/>
        <s v="CAMP014"/>
        <s v="CAMP015"/>
        <s v="CAMP016"/>
        <s v="CAMP017"/>
        <s v="CAMP018"/>
        <s v="CAMP019"/>
        <s v="CAMP020"/>
        <s v="CAMP021"/>
        <s v="CAMP022"/>
        <s v="CAMP023"/>
        <s v="CAMP024"/>
        <s v="CAMP025"/>
        <s v="CAMP026"/>
        <s v="CAMP027"/>
        <s v="CAMP028"/>
        <s v="CAMP029"/>
        <s v="CAMP030"/>
        <s v="CAMP031"/>
        <s v="CAMP032"/>
        <s v="CAMP033"/>
        <s v="CAMP034"/>
        <s v="CAMP035"/>
        <s v="CAMP036"/>
        <s v="CAMP037"/>
        <s v="CAMP038"/>
        <s v="CAMP039"/>
        <s v="CAMP040"/>
        <s v="CAMP041"/>
        <s v="CAMP042"/>
        <s v="CAMP043"/>
        <s v="CAMP044"/>
        <s v="CAMP045"/>
        <s v="CAMP046"/>
        <s v="CAMP047"/>
        <s v="CAMP048"/>
        <s v="CAMP049"/>
        <s v="CAMP050"/>
        <s v="CAMP051"/>
        <s v="CAMP052"/>
        <s v="CAMP053"/>
        <s v="CAMP054"/>
        <s v="CAMP055"/>
        <s v="CAMP056"/>
        <s v="CAMP057"/>
        <s v="CAMP058"/>
        <s v="CAMP059"/>
        <s v="CAMP060"/>
        <s v="CAMP061"/>
        <s v="CAMP062"/>
        <s v="CAMP063"/>
        <s v="CAMP064"/>
        <s v="CAMP065"/>
        <s v="CAMP066"/>
        <s v="CAMP067"/>
        <s v="CAMP068"/>
        <s v="CAMP069"/>
        <s v="CAMP070"/>
        <s v="CAMP071"/>
        <s v="CAMP072"/>
        <s v="CAMP073"/>
        <s v="CAMP074"/>
        <s v="CAMP075"/>
        <s v="CAMP076"/>
        <s v="CAMP077"/>
        <s v="CAMP078"/>
        <s v="CAMP079"/>
        <s v="CAMP080"/>
        <s v="CAMP081"/>
        <s v="CAMP082"/>
        <s v="CAMP083"/>
        <s v="CAMP084"/>
        <s v="CAMP085"/>
        <s v="CAMP086"/>
        <s v="CAMP087"/>
        <s v="CAMP088"/>
        <s v="CAMP089"/>
        <s v="CAMP090"/>
        <s v="CAMP091"/>
        <s v="CAMP092"/>
        <s v="CAMP093"/>
        <s v="CAMP094"/>
        <s v="CAMP095"/>
        <s v="CAMP096"/>
        <s v="CAMP097"/>
        <s v="CAMP098"/>
        <s v="CAMP099"/>
        <s v="CAMP100"/>
        <s v="CAMP101"/>
        <s v="CAMP102"/>
        <s v="CAMP103"/>
        <s v="CAMP104"/>
        <s v="CAMP105"/>
        <s v="CAMP106"/>
        <s v="CAMP107"/>
        <s v="CAMP108"/>
        <s v="CAMP109"/>
        <s v="CAMP110"/>
        <s v="CAMP111"/>
        <s v="CAMP112"/>
        <s v="CAMP113"/>
        <s v="CAMP114"/>
        <s v="CAMP115"/>
        <s v="CAMP116"/>
        <s v="CAMP117"/>
        <s v="CAMP118"/>
        <s v="CAMP119"/>
        <s v="CAMP120"/>
        <s v="CAMP121"/>
        <s v="CAMP122"/>
        <s v="CAMP123"/>
        <s v="CAMP124"/>
        <s v="CAMP125"/>
        <s v="CAMP126"/>
        <s v="CAMP127"/>
        <s v="CAMP128"/>
        <s v="CAMP129"/>
        <s v="CAMP130"/>
        <s v="CAMP131"/>
        <s v="CAMP132"/>
        <s v="CAMP133"/>
        <s v="CAMP134"/>
        <s v="CAMP135"/>
        <s v="CAMP136"/>
        <s v="CAMP137"/>
        <s v="CAMP138"/>
        <s v="CAMP139"/>
        <s v="CAMP140"/>
        <s v="CAMP141"/>
        <s v="CAMP142"/>
        <s v="CAMP143"/>
        <s v="CAMP144"/>
        <s v="CAMP145"/>
        <s v="CAMP146"/>
        <s v="CAMP147"/>
        <s v="CAMP148"/>
        <s v="CAMP149"/>
        <s v="CAMP150"/>
        <s v="CAMP151"/>
        <s v="CAMP152"/>
        <s v="CAMP153"/>
        <s v="CAMP154"/>
        <s v="CAMP155"/>
        <s v="CAMP156"/>
        <s v="CAMP157"/>
        <s v="CAMP158"/>
        <s v="CAMP159"/>
        <s v="CAMP160"/>
        <s v="CAMP161"/>
        <s v="CAMP162"/>
        <s v="CAMP163"/>
        <s v="CAMP164"/>
        <s v="CAMP165"/>
        <s v="CAMP166"/>
        <s v="CAMP167"/>
        <s v="CAMP168"/>
        <s v="CAMP169"/>
        <s v="CAMP170"/>
        <s v="CAMP171"/>
        <s v="CAMP172"/>
        <s v="CAMP173"/>
        <s v="CAMP174"/>
        <s v="CAMP175"/>
        <s v="CAMP176"/>
        <s v="CAMP177"/>
        <s v="CAMP178"/>
        <s v="CAMP179"/>
        <s v="CAMP180"/>
        <s v="CAMP181"/>
        <s v="CAMP182"/>
        <s v="CAMP183"/>
        <s v="CAMP184"/>
        <s v="CAMP185"/>
        <s v="CAMP186"/>
        <s v="CAMP187"/>
        <s v="CAMP188"/>
        <s v="CAMP189"/>
        <s v="CAMP190"/>
        <s v="CAMP191"/>
        <s v="CAMP192"/>
        <s v="CAMP193"/>
        <s v="CAMP194"/>
        <s v="CAMP195"/>
        <s v="CAMP196"/>
        <s v="CAMP197"/>
        <s v="CAMP198"/>
        <s v="CAMP199"/>
        <s v="CAMP200"/>
        <s v="CAMP201"/>
        <s v="CAMP202"/>
        <s v="CAMP203"/>
        <s v="CAMP204"/>
        <s v="CAMP205"/>
        <s v="CAMP206"/>
        <s v="CAMP207"/>
        <s v="CAMP208"/>
        <s v="CAMP209"/>
        <s v="CAMP210"/>
        <s v="CAMP211"/>
        <s v="CAMP212"/>
        <s v="CAMP213"/>
        <s v="CAMP214"/>
        <s v="CAMP215"/>
        <s v="CAMP216"/>
        <s v="CAMP217"/>
        <s v="CAMP218"/>
        <s v="CAMP219"/>
        <s v="CAMP220"/>
        <s v="CAMP221"/>
        <s v="CAMP222"/>
        <s v="CAMP223"/>
        <s v="CAMP224"/>
        <s v="CAMP225"/>
        <s v="CAMP226"/>
        <s v="CAMP227"/>
        <s v="CAMP228"/>
        <s v="CAMP229"/>
        <s v="CAMP230"/>
        <s v="CAMP231"/>
        <s v="CAMP232"/>
        <s v="CAMP233"/>
        <s v="CAMP234"/>
        <s v="CAMP235"/>
        <s v="CAMP236"/>
        <s v="CAMP237"/>
        <s v="CAMP238"/>
        <s v="CAMP239"/>
        <s v="CAMP240"/>
        <s v="CAMP241"/>
        <s v="CAMP242"/>
        <s v="CAMP243"/>
        <s v="CAMP244"/>
        <s v="CAMP245"/>
        <s v="CAMP246"/>
        <s v="CAMP247"/>
        <s v="CAMP248"/>
        <s v="CAMP249"/>
        <s v="CAMP250"/>
        <s v="CAMP251"/>
        <s v="CAMP252"/>
        <s v="CAMP253"/>
        <s v="CAMP254"/>
        <s v="CAMP255"/>
        <s v="CAMP256"/>
        <s v="CAMP257"/>
        <s v="CAMP258"/>
        <s v="CAMP259"/>
        <s v="CAMP260"/>
        <s v="CAMP261"/>
        <s v="CAMP262"/>
        <s v="CAMP263"/>
        <s v="CAMP264"/>
        <s v="CAMP265"/>
        <s v="CAMP266"/>
        <s v="CAMP267"/>
        <s v="CAMP268"/>
        <s v="CAMP269"/>
        <s v="CAMP270"/>
        <s v="CAMP271"/>
        <s v="CAMP272"/>
        <s v="CAMP273"/>
        <s v="CAMP274"/>
        <s v="CAMP275"/>
        <s v="CAMP276"/>
        <s v="CAMP277"/>
        <s v="CAMP278"/>
        <s v="CAMP279"/>
        <s v="CAMP280"/>
        <s v="CAMP281"/>
        <s v="CAMP282"/>
        <s v="CAMP283"/>
        <s v="CAMP284"/>
        <s v="CAMP285"/>
        <s v="CAMP286"/>
        <s v="CAMP287"/>
        <s v="CAMP288"/>
        <s v="CAMP289"/>
        <s v="CAMP290"/>
        <s v="CAMP291"/>
        <s v="CAMP292"/>
        <s v="CAMP293"/>
        <s v="CAMP294"/>
        <s v="CAMP295"/>
        <s v="CAMP296"/>
        <s v="CAMP297"/>
        <s v="CAMP298"/>
        <s v="CAMP299"/>
        <s v="CAMP300"/>
      </sharedItems>
    </cacheField>
    <cacheField name="Channel" numFmtId="0">
      <sharedItems count="5">
        <s v="Search Ads"/>
        <s v="Email"/>
        <s v="Influencer"/>
        <s v="Social Media"/>
        <s v="Partnership"/>
      </sharedItems>
    </cacheField>
    <cacheField name="Budget" numFmtId="0">
      <sharedItems containsSemiMixedTypes="0" containsString="0" containsNumber="1" containsInteger="1" minValue="1035" maxValue="9926" count="295">
        <n v="4952"/>
        <n v="4115"/>
        <n v="2134"/>
        <n v="4525"/>
        <n v="5470"/>
        <n v="3963"/>
        <n v="7895"/>
        <n v="9075"/>
        <n v="9071"/>
        <n v="5378"/>
        <n v="9752"/>
        <n v="3742"/>
        <n v="5704"/>
        <n v="5452"/>
        <n v="7743"/>
        <n v="6630"/>
        <n v="3562"/>
        <n v="8434"/>
        <n v="4366"/>
        <n v="8078"/>
        <n v="9804"/>
        <n v="5545"/>
        <n v="1571"/>
        <n v="4748"/>
        <n v="1901"/>
        <n v="3309"/>
        <n v="7182"/>
        <n v="7232"/>
        <n v="6839"/>
        <n v="7514"/>
        <n v="8300"/>
        <n v="4096"/>
        <n v="4458"/>
        <n v="9019"/>
        <n v="4971"/>
        <n v="4661"/>
        <n v="2291"/>
        <n v="9589"/>
        <n v="3532"/>
        <n v="3129"/>
        <n v="2711"/>
        <n v="6802"/>
        <n v="9058"/>
        <n v="3489"/>
        <n v="2169"/>
        <n v="5057"/>
        <n v="7613"/>
        <n v="1183"/>
        <n v="5207"/>
        <n v="6346"/>
        <n v="3827"/>
        <n v="7241"/>
        <n v="3286"/>
        <n v="6131"/>
        <n v="8137"/>
        <n v="6217"/>
        <n v="6471"/>
        <n v="3349"/>
        <n v="3822"/>
        <n v="3598"/>
        <n v="5147"/>
        <n v="9087"/>
        <n v="5867"/>
        <n v="2882"/>
        <n v="8802"/>
        <n v="6533"/>
        <n v="1645"/>
        <n v="6497"/>
        <n v="5039"/>
        <n v="7927"/>
        <n v="7990"/>
        <n v="7324"/>
        <n v="6479"/>
        <n v="7407"/>
        <n v="1761"/>
        <n v="4997"/>
        <n v="5791"/>
        <n v="1625"/>
        <n v="9587"/>
        <n v="6837"/>
        <n v="4383"/>
        <n v="3555"/>
        <n v="5600"/>
        <n v="6305"/>
        <n v="7758"/>
        <n v="8762"/>
        <n v="4308"/>
        <n v="1165"/>
        <n v="2415"/>
        <n v="2821"/>
        <n v="1523"/>
        <n v="8228"/>
        <n v="9295"/>
        <n v="1699"/>
        <n v="7273"/>
        <n v="1448"/>
        <n v="9146"/>
        <n v="4467"/>
        <n v="7517"/>
        <n v="4087"/>
        <n v="1131"/>
        <n v="1213"/>
        <n v="4356"/>
        <n v="2614"/>
        <n v="3927"/>
        <n v="5940"/>
        <n v="2383"/>
        <n v="5845"/>
        <n v="6538"/>
        <n v="4070"/>
        <n v="1656"/>
        <n v="3593"/>
        <n v="4105"/>
        <n v="8340"/>
        <n v="2510"/>
        <n v="2130"/>
        <n v="1595"/>
        <n v="5850"/>
        <n v="2440"/>
        <n v="6015"/>
        <n v="1324"/>
        <n v="6535"/>
        <n v="9854"/>
        <n v="8232"/>
        <n v="8909"/>
        <n v="1079"/>
        <n v="9275"/>
        <n v="6130"/>
        <n v="6620"/>
        <n v="2731"/>
        <n v="2360"/>
        <n v="6440"/>
        <n v="1363"/>
        <n v="5562"/>
        <n v="3386"/>
        <n v="9889"/>
        <n v="4478"/>
        <n v="8951"/>
        <n v="4399"/>
        <n v="5409"/>
        <n v="3874"/>
        <n v="3317"/>
        <n v="7034"/>
        <n v="1078"/>
        <n v="9142"/>
        <n v="6908"/>
        <n v="6703"/>
        <n v="8413"/>
        <n v="4163"/>
        <n v="7188"/>
        <n v="2623"/>
        <n v="7091"/>
        <n v="2613"/>
        <n v="9702"/>
        <n v="8581"/>
        <n v="6727"/>
        <n v="8812"/>
        <n v="6041"/>
        <n v="3391"/>
        <n v="8888"/>
        <n v="8209"/>
        <n v="2776"/>
        <n v="8087"/>
        <n v="3321"/>
        <n v="2344"/>
        <n v="1236"/>
        <n v="3127"/>
        <n v="7218"/>
        <n v="2186"/>
        <n v="7822"/>
        <n v="4062"/>
        <n v="6781"/>
        <n v="8970"/>
        <n v="9565"/>
        <n v="3474"/>
        <n v="1611"/>
        <n v="7905"/>
        <n v="4995"/>
        <n v="3352"/>
        <n v="6503"/>
        <n v="2674"/>
        <n v="7915"/>
        <n v="8781"/>
        <n v="6726"/>
        <n v="2659"/>
        <n v="8326"/>
        <n v="6323"/>
        <n v="4549"/>
        <n v="8484"/>
        <n v="7835"/>
        <n v="7388"/>
        <n v="1243"/>
        <n v="3581"/>
        <n v="4215"/>
        <n v="3800"/>
        <n v="7410"/>
        <n v="2681"/>
        <n v="4047"/>
        <n v="1797"/>
        <n v="8363"/>
        <n v="5560"/>
        <n v="3274"/>
        <n v="9637"/>
        <n v="2655"/>
        <n v="3422"/>
        <n v="2781"/>
        <n v="7437"/>
        <n v="2307"/>
        <n v="6718"/>
        <n v="2631"/>
        <n v="4384"/>
        <n v="7941"/>
        <n v="3015"/>
        <n v="9378"/>
        <n v="7015"/>
        <n v="4966"/>
        <n v="5049"/>
        <n v="6596"/>
        <n v="8824"/>
        <n v="6691"/>
        <n v="2004"/>
        <n v="6127"/>
        <n v="4796"/>
        <n v="5843"/>
        <n v="4293"/>
        <n v="2064"/>
        <n v="9404"/>
        <n v="5199"/>
        <n v="9772"/>
        <n v="9686"/>
        <n v="8116"/>
        <n v="5080"/>
        <n v="3596"/>
        <n v="9926"/>
        <n v="1373"/>
        <n v="8459"/>
        <n v="7064"/>
        <n v="6681"/>
        <n v="4257"/>
        <n v="5361"/>
        <n v="7194"/>
        <n v="9177"/>
        <n v="3547"/>
        <n v="6156"/>
        <n v="8454"/>
        <n v="6746"/>
        <n v="8315"/>
        <n v="1035"/>
        <n v="5878"/>
        <n v="7173"/>
        <n v="1060"/>
        <n v="8505"/>
        <n v="7979"/>
        <n v="2057"/>
        <n v="5531"/>
        <n v="4958"/>
        <n v="2435"/>
        <n v="4300"/>
        <n v="9248"/>
        <n v="7421"/>
        <n v="4818"/>
        <n v="8498"/>
        <n v="3589"/>
        <n v="1957"/>
        <n v="6912"/>
        <n v="5210"/>
        <n v="7592"/>
        <n v="4940"/>
        <n v="1769"/>
        <n v="5354"/>
        <n v="2858"/>
        <n v="4834"/>
        <n v="6580"/>
        <n v="4742"/>
        <n v="2575"/>
        <n v="6709"/>
        <n v="3993"/>
        <n v="2306"/>
        <n v="2164"/>
        <n v="4313"/>
        <n v="1960"/>
        <n v="4492"/>
        <n v="4946"/>
        <n v="7432"/>
        <n v="8452"/>
        <n v="3780"/>
        <n v="2229"/>
        <n v="7703"/>
        <n v="5745"/>
        <n v="4599"/>
        <n v="7930"/>
        <n v="2181"/>
        <n v="4004"/>
        <n v="3514"/>
        <n v="7786"/>
      </sharedItems>
    </cacheField>
    <cacheField name="Target_Audience" numFmtId="0">
      <sharedItems containsSemiMixedTypes="0" containsString="0" containsNumber="1" containsInteger="1" minValue="5081" maxValue="49983"/>
    </cacheField>
    <cacheField name="Start_Date_Year" numFmtId="0">
      <sharedItems containsSemiMixedTypes="0" containsString="0" containsNumber="1" containsInteger="1" minValue="2023" maxValue="2023" count="1">
        <n v="2023"/>
      </sharedItems>
    </cacheField>
    <cacheField name="Start_Date_Month" numFmtId="0">
      <sharedItems containsSemiMixedTypes="0" containsString="0" containsNumber="1" containsInteger="1" minValue="1" maxValue="12" count="12">
        <n v="10"/>
        <n v="11"/>
        <n v="1"/>
        <n v="8"/>
        <n v="3"/>
        <n v="5"/>
        <n v="9"/>
        <n v="7"/>
        <n v="12"/>
        <n v="2"/>
        <n v="6"/>
        <n v="4"/>
      </sharedItems>
    </cacheField>
    <cacheField name="Start_Date_Day" numFmtId="0">
      <sharedItems containsSemiMixedTypes="0" containsString="0" containsNumber="1" containsInteger="1" minValue="1" maxValue="31"/>
    </cacheField>
    <cacheField name="End_Date_Year" numFmtId="0">
      <sharedItems containsSemiMixedTypes="0" containsString="0" containsNumber="1" containsInteger="1" minValue="2023" maxValue="2024" count="2">
        <n v="2023"/>
        <n v="2024"/>
      </sharedItems>
    </cacheField>
    <cacheField name="End_Date_Month" numFmtId="0">
      <sharedItems containsSemiMixedTypes="0" containsString="0" containsNumber="1" containsInteger="1" minValue="1" maxValue="12"/>
    </cacheField>
    <cacheField name="End_Date_Day" numFmtId="0">
      <sharedItems containsSemiMixedTypes="0" containsString="0" containsNumber="1" containsInteger="1" minValue="1" maxValue="31"/>
    </cacheField>
    <cacheField name="Impressions" numFmtId="0">
      <sharedItems containsSemiMixedTypes="0" containsString="0" containsNumber="1" containsInteger="1" minValue="14090" maxValue="997396"/>
    </cacheField>
    <cacheField name="Clicks" numFmtId="0">
      <sharedItems containsSemiMixedTypes="0" containsString="0" containsNumber="1" containsInteger="1" minValue="1011" maxValue="199945"/>
    </cacheField>
    <cacheField name="Sign_Ups" numFmtId="0">
      <sharedItems containsSemiMixedTypes="0" containsString="0" containsNumber="1" containsInteger="1" minValue="152" maxValue="49690"/>
    </cacheField>
    <cacheField name="Conversions" numFmtId="0">
      <sharedItems containsSemiMixedTypes="0" containsString="0" containsNumber="1" containsInteger="1" minValue="93" maxValue="29921"/>
    </cacheField>
    <cacheField name="New_User_Revenue" numFmtId="0">
      <sharedItems containsSemiMixedTypes="0" containsString="0" containsNumber="1" containsInteger="1" minValue="1106" maxValue="99985"/>
    </cacheField>
    <cacheField name="Returning_User_Revenue" numFmtId="0">
      <sharedItems containsSemiMixedTypes="0" containsString="0" containsNumber="1" containsInteger="1" minValue="575" maxValue="74627"/>
    </cacheField>
    <cacheField name="Cost_Efficiency" numFmtId="0" formula="Budget/Target_Audience" databaseField="0"/>
    <cacheField name="Total_Revenue" numFmtId="0" formula="New_User_Revenue+Returning_User_Revenue" databaseField="0"/>
    <cacheField name="Overall_Return" numFmtId="0" formula="Total_Revenue/Budget" databaseField="0"/>
    <cacheField name="Conversion_Rate" numFmtId="0" formula="Conversions/Target_Audience" databaseField="0"/>
  </cacheFields>
  <extLst>
    <ext xmlns:x14="http://schemas.microsoft.com/office/spreadsheetml/2009/9/main" uri="{725AE2AE-9491-48be-B2B4-4EB974FC3084}">
      <x14:pivotCacheDefinition pivotCacheId="1050632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16037"/>
    <x v="0"/>
    <x v="0"/>
    <n v="4"/>
    <x v="0"/>
    <n v="5"/>
    <n v="27"/>
    <n v="814161"/>
    <n v="106808"/>
    <n v="6529"/>
    <n v="25772"/>
    <n v="9205"/>
    <n v="62389"/>
  </r>
  <r>
    <x v="1"/>
    <x v="1"/>
    <x v="1"/>
    <x v="1"/>
    <n v="19737"/>
    <x v="0"/>
    <x v="1"/>
    <n v="21"/>
    <x v="0"/>
    <n v="12"/>
    <n v="7"/>
    <n v="404581"/>
    <n v="18110"/>
    <n v="16734"/>
    <n v="14873"/>
    <n v="21917"/>
    <n v="52878"/>
  </r>
  <r>
    <x v="2"/>
    <x v="2"/>
    <x v="2"/>
    <x v="2"/>
    <n v="41115"/>
    <x v="0"/>
    <x v="2"/>
    <n v="23"/>
    <x v="0"/>
    <n v="6"/>
    <n v="29"/>
    <n v="466514"/>
    <n v="154185"/>
    <n v="9471"/>
    <n v="6384"/>
    <n v="57646"/>
    <n v="73488"/>
  </r>
  <r>
    <x v="3"/>
    <x v="3"/>
    <x v="2"/>
    <x v="3"/>
    <n v="25368"/>
    <x v="0"/>
    <x v="3"/>
    <n v="16"/>
    <x v="0"/>
    <n v="3"/>
    <n v="15"/>
    <n v="482608"/>
    <n v="159899"/>
    <n v="28491"/>
    <n v="6398"/>
    <n v="79808"/>
    <n v="34267"/>
  </r>
  <r>
    <x v="4"/>
    <x v="4"/>
    <x v="2"/>
    <x v="4"/>
    <n v="24991"/>
    <x v="0"/>
    <x v="4"/>
    <n v="25"/>
    <x v="0"/>
    <n v="7"/>
    <n v="12"/>
    <n v="94402"/>
    <n v="98910"/>
    <n v="8418"/>
    <n v="13250"/>
    <n v="59122"/>
    <n v="19355"/>
  </r>
  <r>
    <x v="5"/>
    <x v="5"/>
    <x v="3"/>
    <x v="5"/>
    <n v="12820"/>
    <x v="0"/>
    <x v="5"/>
    <n v="16"/>
    <x v="0"/>
    <n v="6"/>
    <n v="17"/>
    <n v="920662"/>
    <n v="131018"/>
    <n v="39084"/>
    <n v="130"/>
    <n v="21601"/>
    <n v="49237"/>
  </r>
  <r>
    <x v="6"/>
    <x v="6"/>
    <x v="2"/>
    <x v="6"/>
    <n v="42219"/>
    <x v="0"/>
    <x v="4"/>
    <n v="3"/>
    <x v="0"/>
    <n v="6"/>
    <n v="26"/>
    <n v="921974"/>
    <n v="52910"/>
    <n v="5295"/>
    <n v="2608"/>
    <n v="67859"/>
    <n v="33373"/>
  </r>
  <r>
    <x v="7"/>
    <x v="7"/>
    <x v="4"/>
    <x v="7"/>
    <n v="12021"/>
    <x v="0"/>
    <x v="5"/>
    <n v="22"/>
    <x v="1"/>
    <n v="1"/>
    <n v="4"/>
    <n v="459443"/>
    <n v="159232"/>
    <n v="3378"/>
    <n v="9400"/>
    <n v="29261"/>
    <n v="14945"/>
  </r>
  <r>
    <x v="8"/>
    <x v="8"/>
    <x v="0"/>
    <x v="8"/>
    <n v="11932"/>
    <x v="0"/>
    <x v="2"/>
    <n v="6"/>
    <x v="0"/>
    <n v="9"/>
    <n v="14"/>
    <n v="954117"/>
    <n v="136618"/>
    <n v="28298"/>
    <n v="21343"/>
    <n v="63853"/>
    <n v="31124"/>
  </r>
  <r>
    <x v="9"/>
    <x v="9"/>
    <x v="1"/>
    <x v="9"/>
    <n v="17369"/>
    <x v="0"/>
    <x v="6"/>
    <n v="14"/>
    <x v="0"/>
    <n v="5"/>
    <n v="31"/>
    <n v="395508"/>
    <n v="75018"/>
    <n v="11631"/>
    <n v="15366"/>
    <n v="2268"/>
    <n v="55210"/>
  </r>
  <r>
    <x v="10"/>
    <x v="10"/>
    <x v="1"/>
    <x v="10"/>
    <n v="24372"/>
    <x v="0"/>
    <x v="5"/>
    <n v="17"/>
    <x v="0"/>
    <n v="9"/>
    <n v="8"/>
    <n v="552871"/>
    <n v="48403"/>
    <n v="3630"/>
    <n v="23084"/>
    <n v="22263"/>
    <n v="35700"/>
  </r>
  <r>
    <x v="11"/>
    <x v="11"/>
    <x v="0"/>
    <x v="11"/>
    <n v="7086"/>
    <x v="0"/>
    <x v="7"/>
    <n v="27"/>
    <x v="0"/>
    <n v="3"/>
    <n v="3"/>
    <n v="26371"/>
    <n v="78696"/>
    <n v="8125"/>
    <n v="9936"/>
    <n v="59382"/>
    <n v="50263"/>
  </r>
  <r>
    <x v="12"/>
    <x v="12"/>
    <x v="4"/>
    <x v="12"/>
    <n v="28498"/>
    <x v="0"/>
    <x v="5"/>
    <n v="20"/>
    <x v="0"/>
    <n v="5"/>
    <n v="23"/>
    <n v="667530"/>
    <n v="114198"/>
    <n v="10006"/>
    <n v="12926"/>
    <n v="11709"/>
    <n v="24846"/>
  </r>
  <r>
    <x v="13"/>
    <x v="13"/>
    <x v="3"/>
    <x v="13"/>
    <n v="17837"/>
    <x v="0"/>
    <x v="2"/>
    <n v="5"/>
    <x v="0"/>
    <n v="12"/>
    <n v="19"/>
    <n v="978786"/>
    <n v="192798"/>
    <n v="7308"/>
    <n v="10157"/>
    <n v="25576"/>
    <n v="32771"/>
  </r>
  <r>
    <x v="14"/>
    <x v="14"/>
    <x v="1"/>
    <x v="14"/>
    <n v="38130"/>
    <x v="0"/>
    <x v="8"/>
    <n v="15"/>
    <x v="0"/>
    <n v="6"/>
    <n v="22"/>
    <n v="47990"/>
    <n v="69432"/>
    <n v="42282"/>
    <n v="4839"/>
    <n v="22795"/>
    <n v="23525"/>
  </r>
  <r>
    <x v="15"/>
    <x v="15"/>
    <x v="3"/>
    <x v="15"/>
    <n v="9648"/>
    <x v="0"/>
    <x v="0"/>
    <n v="10"/>
    <x v="0"/>
    <n v="1"/>
    <n v="28"/>
    <n v="878441"/>
    <n v="168302"/>
    <n v="6530"/>
    <n v="28115"/>
    <n v="23113"/>
    <n v="64862"/>
  </r>
  <r>
    <x v="16"/>
    <x v="16"/>
    <x v="3"/>
    <x v="16"/>
    <n v="17059"/>
    <x v="0"/>
    <x v="4"/>
    <n v="16"/>
    <x v="0"/>
    <n v="5"/>
    <n v="14"/>
    <n v="199166"/>
    <n v="102680"/>
    <n v="18170"/>
    <n v="652"/>
    <n v="20854"/>
    <n v="54660"/>
  </r>
  <r>
    <x v="17"/>
    <x v="17"/>
    <x v="1"/>
    <x v="17"/>
    <n v="18956"/>
    <x v="0"/>
    <x v="1"/>
    <n v="5"/>
    <x v="0"/>
    <n v="11"/>
    <n v="14"/>
    <n v="401247"/>
    <n v="94535"/>
    <n v="9439"/>
    <n v="5572"/>
    <n v="51950"/>
    <n v="62824"/>
  </r>
  <r>
    <x v="18"/>
    <x v="18"/>
    <x v="3"/>
    <x v="18"/>
    <n v="39227"/>
    <x v="0"/>
    <x v="3"/>
    <n v="8"/>
    <x v="1"/>
    <n v="1"/>
    <n v="25"/>
    <n v="668545"/>
    <n v="9413"/>
    <n v="20143"/>
    <n v="19640"/>
    <n v="58944"/>
    <n v="26170"/>
  </r>
  <r>
    <x v="19"/>
    <x v="19"/>
    <x v="0"/>
    <x v="19"/>
    <n v="48685"/>
    <x v="0"/>
    <x v="1"/>
    <n v="4"/>
    <x v="0"/>
    <n v="10"/>
    <n v="31"/>
    <n v="18347"/>
    <n v="76516"/>
    <n v="30087"/>
    <n v="8874"/>
    <n v="45534"/>
    <n v="27884"/>
  </r>
  <r>
    <x v="20"/>
    <x v="20"/>
    <x v="2"/>
    <x v="20"/>
    <n v="44715"/>
    <x v="0"/>
    <x v="3"/>
    <n v="16"/>
    <x v="0"/>
    <n v="11"/>
    <n v="2"/>
    <n v="525925"/>
    <n v="81763"/>
    <n v="4664"/>
    <n v="5300"/>
    <n v="22507"/>
    <n v="46064"/>
  </r>
  <r>
    <x v="21"/>
    <x v="21"/>
    <x v="1"/>
    <x v="21"/>
    <n v="38310"/>
    <x v="0"/>
    <x v="8"/>
    <n v="28"/>
    <x v="0"/>
    <n v="5"/>
    <n v="11"/>
    <n v="700441"/>
    <n v="156410"/>
    <n v="19496"/>
    <n v="19660"/>
    <n v="67884"/>
    <n v="45365"/>
  </r>
  <r>
    <x v="22"/>
    <x v="22"/>
    <x v="2"/>
    <x v="22"/>
    <n v="12128"/>
    <x v="0"/>
    <x v="0"/>
    <n v="2"/>
    <x v="0"/>
    <n v="4"/>
    <n v="13"/>
    <n v="743299"/>
    <n v="69540"/>
    <n v="42659"/>
    <n v="6432"/>
    <n v="34893"/>
    <n v="68309"/>
  </r>
  <r>
    <x v="23"/>
    <x v="23"/>
    <x v="1"/>
    <x v="23"/>
    <n v="5239"/>
    <x v="0"/>
    <x v="0"/>
    <n v="18"/>
    <x v="0"/>
    <n v="5"/>
    <n v="20"/>
    <n v="732769"/>
    <n v="128893"/>
    <n v="4968"/>
    <n v="12619"/>
    <n v="57159"/>
    <n v="35896"/>
  </r>
  <r>
    <x v="24"/>
    <x v="24"/>
    <x v="4"/>
    <x v="24"/>
    <n v="19223"/>
    <x v="0"/>
    <x v="9"/>
    <n v="21"/>
    <x v="0"/>
    <n v="7"/>
    <n v="9"/>
    <n v="940187"/>
    <n v="119361"/>
    <n v="29461"/>
    <n v="27199"/>
    <n v="52099"/>
    <n v="18770"/>
  </r>
  <r>
    <x v="25"/>
    <x v="25"/>
    <x v="2"/>
    <x v="25"/>
    <n v="32018"/>
    <x v="0"/>
    <x v="10"/>
    <n v="8"/>
    <x v="1"/>
    <n v="1"/>
    <n v="14"/>
    <n v="818000"/>
    <n v="194732"/>
    <n v="37848"/>
    <n v="19213"/>
    <n v="5722"/>
    <n v="73464"/>
  </r>
  <r>
    <x v="26"/>
    <x v="26"/>
    <x v="1"/>
    <x v="26"/>
    <n v="12315"/>
    <x v="0"/>
    <x v="1"/>
    <n v="11"/>
    <x v="0"/>
    <n v="3"/>
    <n v="9"/>
    <n v="831495"/>
    <n v="134013"/>
    <n v="42241"/>
    <n v="19056"/>
    <n v="27601"/>
    <n v="30191"/>
  </r>
  <r>
    <x v="27"/>
    <x v="27"/>
    <x v="3"/>
    <x v="27"/>
    <n v="40661"/>
    <x v="0"/>
    <x v="1"/>
    <n v="8"/>
    <x v="0"/>
    <n v="5"/>
    <n v="6"/>
    <n v="769619"/>
    <n v="99273"/>
    <n v="15265"/>
    <n v="19563"/>
    <n v="42385"/>
    <n v="19267"/>
  </r>
  <r>
    <x v="28"/>
    <x v="28"/>
    <x v="2"/>
    <x v="28"/>
    <n v="43887"/>
    <x v="0"/>
    <x v="0"/>
    <n v="2"/>
    <x v="0"/>
    <n v="3"/>
    <n v="21"/>
    <n v="423177"/>
    <n v="59702"/>
    <n v="703"/>
    <n v="2391"/>
    <n v="41831"/>
    <n v="54899"/>
  </r>
  <r>
    <x v="29"/>
    <x v="29"/>
    <x v="2"/>
    <x v="29"/>
    <n v="11117"/>
    <x v="0"/>
    <x v="8"/>
    <n v="10"/>
    <x v="0"/>
    <n v="12"/>
    <n v="14"/>
    <n v="107469"/>
    <n v="128610"/>
    <n v="32467"/>
    <n v="21471"/>
    <n v="28025"/>
    <n v="54025"/>
  </r>
  <r>
    <x v="30"/>
    <x v="30"/>
    <x v="2"/>
    <x v="30"/>
    <n v="47898"/>
    <x v="0"/>
    <x v="1"/>
    <n v="23"/>
    <x v="1"/>
    <n v="1"/>
    <n v="25"/>
    <n v="231238"/>
    <n v="105964"/>
    <n v="23863"/>
    <n v="3527"/>
    <n v="83282"/>
    <n v="69997"/>
  </r>
  <r>
    <x v="31"/>
    <x v="31"/>
    <x v="1"/>
    <x v="31"/>
    <n v="45391"/>
    <x v="0"/>
    <x v="9"/>
    <n v="23"/>
    <x v="0"/>
    <n v="3"/>
    <n v="30"/>
    <n v="158772"/>
    <n v="1688"/>
    <n v="39102"/>
    <n v="157"/>
    <n v="24208"/>
    <n v="42586"/>
  </r>
  <r>
    <x v="32"/>
    <x v="32"/>
    <x v="3"/>
    <x v="32"/>
    <n v="17448"/>
    <x v="0"/>
    <x v="1"/>
    <n v="1"/>
    <x v="0"/>
    <n v="6"/>
    <n v="11"/>
    <n v="401636"/>
    <n v="107280"/>
    <n v="44670"/>
    <n v="8746"/>
    <n v="8661"/>
    <n v="63742"/>
  </r>
  <r>
    <x v="33"/>
    <x v="33"/>
    <x v="3"/>
    <x v="33"/>
    <n v="8436"/>
    <x v="0"/>
    <x v="11"/>
    <n v="5"/>
    <x v="0"/>
    <n v="10"/>
    <n v="3"/>
    <n v="365454"/>
    <n v="55272"/>
    <n v="38934"/>
    <n v="4983"/>
    <n v="92082"/>
    <n v="13060"/>
  </r>
  <r>
    <x v="34"/>
    <x v="34"/>
    <x v="3"/>
    <x v="34"/>
    <n v="28847"/>
    <x v="0"/>
    <x v="4"/>
    <n v="1"/>
    <x v="0"/>
    <n v="10"/>
    <n v="6"/>
    <n v="804643"/>
    <n v="15924"/>
    <n v="10563"/>
    <n v="5163"/>
    <n v="7950"/>
    <n v="68086"/>
  </r>
  <r>
    <x v="35"/>
    <x v="35"/>
    <x v="1"/>
    <x v="35"/>
    <n v="36604"/>
    <x v="0"/>
    <x v="8"/>
    <n v="3"/>
    <x v="0"/>
    <n v="5"/>
    <n v="27"/>
    <n v="895743"/>
    <n v="111984"/>
    <n v="20418"/>
    <n v="26467"/>
    <n v="49682"/>
    <n v="50353"/>
  </r>
  <r>
    <x v="36"/>
    <x v="36"/>
    <x v="4"/>
    <x v="36"/>
    <n v="38135"/>
    <x v="0"/>
    <x v="10"/>
    <n v="4"/>
    <x v="0"/>
    <n v="3"/>
    <n v="5"/>
    <n v="488917"/>
    <n v="161409"/>
    <n v="42869"/>
    <n v="5195"/>
    <n v="47363"/>
    <n v="55970"/>
  </r>
  <r>
    <x v="37"/>
    <x v="37"/>
    <x v="0"/>
    <x v="37"/>
    <n v="41980"/>
    <x v="0"/>
    <x v="5"/>
    <n v="5"/>
    <x v="0"/>
    <n v="4"/>
    <n v="2"/>
    <n v="637412"/>
    <n v="32479"/>
    <n v="8092"/>
    <n v="16702"/>
    <n v="87671"/>
    <n v="54882"/>
  </r>
  <r>
    <x v="38"/>
    <x v="38"/>
    <x v="2"/>
    <x v="38"/>
    <n v="19314"/>
    <x v="0"/>
    <x v="10"/>
    <n v="13"/>
    <x v="0"/>
    <n v="11"/>
    <n v="5"/>
    <n v="786829"/>
    <n v="59382"/>
    <n v="15447"/>
    <n v="15974"/>
    <n v="81626"/>
    <n v="14731"/>
  </r>
  <r>
    <x v="39"/>
    <x v="39"/>
    <x v="2"/>
    <x v="39"/>
    <n v="18236"/>
    <x v="0"/>
    <x v="9"/>
    <n v="28"/>
    <x v="0"/>
    <n v="5"/>
    <n v="12"/>
    <n v="353742"/>
    <n v="68505"/>
    <n v="31623"/>
    <n v="19320"/>
    <n v="64394"/>
    <n v="69809"/>
  </r>
  <r>
    <x v="40"/>
    <x v="40"/>
    <x v="4"/>
    <x v="40"/>
    <n v="27746"/>
    <x v="0"/>
    <x v="11"/>
    <n v="17"/>
    <x v="0"/>
    <n v="3"/>
    <n v="5"/>
    <n v="304084"/>
    <n v="89531"/>
    <n v="8493"/>
    <n v="9007"/>
    <n v="50898"/>
    <n v="55331"/>
  </r>
  <r>
    <x v="41"/>
    <x v="41"/>
    <x v="0"/>
    <x v="41"/>
    <n v="17264"/>
    <x v="0"/>
    <x v="7"/>
    <n v="21"/>
    <x v="0"/>
    <n v="5"/>
    <n v="5"/>
    <n v="64441"/>
    <n v="106059"/>
    <n v="12179"/>
    <n v="123"/>
    <n v="98895"/>
    <n v="60751"/>
  </r>
  <r>
    <x v="42"/>
    <x v="42"/>
    <x v="4"/>
    <x v="42"/>
    <n v="12392"/>
    <x v="0"/>
    <x v="0"/>
    <n v="28"/>
    <x v="0"/>
    <n v="7"/>
    <n v="14"/>
    <n v="518112"/>
    <n v="166098"/>
    <n v="2196"/>
    <n v="11196"/>
    <n v="39956"/>
    <n v="50676"/>
  </r>
  <r>
    <x v="43"/>
    <x v="43"/>
    <x v="1"/>
    <x v="43"/>
    <n v="40422"/>
    <x v="0"/>
    <x v="6"/>
    <n v="27"/>
    <x v="0"/>
    <n v="3"/>
    <n v="6"/>
    <n v="946592"/>
    <n v="168389"/>
    <n v="19499"/>
    <n v="6778"/>
    <n v="91452"/>
    <n v="663"/>
  </r>
  <r>
    <x v="44"/>
    <x v="44"/>
    <x v="1"/>
    <x v="44"/>
    <n v="25111"/>
    <x v="0"/>
    <x v="1"/>
    <n v="23"/>
    <x v="0"/>
    <n v="3"/>
    <n v="28"/>
    <n v="896969"/>
    <n v="59383"/>
    <n v="23257"/>
    <n v="4620"/>
    <n v="1564"/>
    <n v="71346"/>
  </r>
  <r>
    <x v="45"/>
    <x v="45"/>
    <x v="0"/>
    <x v="45"/>
    <n v="10239"/>
    <x v="0"/>
    <x v="9"/>
    <n v="8"/>
    <x v="0"/>
    <n v="12"/>
    <n v="28"/>
    <n v="484757"/>
    <n v="148067"/>
    <n v="27303"/>
    <n v="21698"/>
    <n v="66227"/>
    <n v="6499"/>
  </r>
  <r>
    <x v="46"/>
    <x v="46"/>
    <x v="1"/>
    <x v="46"/>
    <n v="22975"/>
    <x v="0"/>
    <x v="10"/>
    <n v="17"/>
    <x v="0"/>
    <n v="10"/>
    <n v="28"/>
    <n v="429936"/>
    <n v="67815"/>
    <n v="24363"/>
    <n v="1425"/>
    <n v="70713"/>
    <n v="36264"/>
  </r>
  <r>
    <x v="47"/>
    <x v="47"/>
    <x v="0"/>
    <x v="47"/>
    <n v="18666"/>
    <x v="0"/>
    <x v="5"/>
    <n v="17"/>
    <x v="0"/>
    <n v="1"/>
    <n v="19"/>
    <n v="765990"/>
    <n v="70726"/>
    <n v="35234"/>
    <n v="8080"/>
    <n v="91757"/>
    <n v="16862"/>
  </r>
  <r>
    <x v="48"/>
    <x v="48"/>
    <x v="3"/>
    <x v="48"/>
    <n v="16675"/>
    <x v="0"/>
    <x v="2"/>
    <n v="14"/>
    <x v="0"/>
    <n v="3"/>
    <n v="31"/>
    <n v="301971"/>
    <n v="51633"/>
    <n v="15404"/>
    <n v="4912"/>
    <n v="67247"/>
    <n v="43146"/>
  </r>
  <r>
    <x v="49"/>
    <x v="49"/>
    <x v="0"/>
    <x v="49"/>
    <n v="11445"/>
    <x v="0"/>
    <x v="7"/>
    <n v="28"/>
    <x v="0"/>
    <n v="4"/>
    <n v="10"/>
    <n v="945304"/>
    <n v="199646"/>
    <n v="3177"/>
    <n v="3351"/>
    <n v="1106"/>
    <n v="36981"/>
  </r>
  <r>
    <x v="50"/>
    <x v="50"/>
    <x v="3"/>
    <x v="50"/>
    <n v="18649"/>
    <x v="0"/>
    <x v="2"/>
    <n v="23"/>
    <x v="0"/>
    <n v="12"/>
    <n v="3"/>
    <n v="195150"/>
    <n v="193990"/>
    <n v="40645"/>
    <n v="2392"/>
    <n v="34522"/>
    <n v="759"/>
  </r>
  <r>
    <x v="51"/>
    <x v="51"/>
    <x v="4"/>
    <x v="51"/>
    <n v="8799"/>
    <x v="0"/>
    <x v="8"/>
    <n v="2"/>
    <x v="1"/>
    <n v="1"/>
    <n v="26"/>
    <n v="626284"/>
    <n v="78352"/>
    <n v="155"/>
    <n v="17634"/>
    <n v="35395"/>
    <n v="5736"/>
  </r>
  <r>
    <x v="52"/>
    <x v="52"/>
    <x v="4"/>
    <x v="52"/>
    <n v="5432"/>
    <x v="0"/>
    <x v="6"/>
    <n v="22"/>
    <x v="0"/>
    <n v="2"/>
    <n v="5"/>
    <n v="273337"/>
    <n v="166167"/>
    <n v="7744"/>
    <n v="18158"/>
    <n v="30856"/>
    <n v="58008"/>
  </r>
  <r>
    <x v="53"/>
    <x v="53"/>
    <x v="1"/>
    <x v="53"/>
    <n v="48870"/>
    <x v="0"/>
    <x v="3"/>
    <n v="16"/>
    <x v="0"/>
    <n v="8"/>
    <n v="12"/>
    <n v="314970"/>
    <n v="45326"/>
    <n v="30226"/>
    <n v="16952"/>
    <n v="74195"/>
    <n v="56222"/>
  </r>
  <r>
    <x v="54"/>
    <x v="54"/>
    <x v="3"/>
    <x v="54"/>
    <n v="26893"/>
    <x v="0"/>
    <x v="6"/>
    <n v="20"/>
    <x v="0"/>
    <n v="2"/>
    <n v="27"/>
    <n v="67446"/>
    <n v="137051"/>
    <n v="2186"/>
    <n v="27682"/>
    <n v="34705"/>
    <n v="46600"/>
  </r>
  <r>
    <x v="55"/>
    <x v="55"/>
    <x v="3"/>
    <x v="55"/>
    <n v="29953"/>
    <x v="0"/>
    <x v="7"/>
    <n v="29"/>
    <x v="0"/>
    <n v="2"/>
    <n v="13"/>
    <n v="150892"/>
    <n v="137246"/>
    <n v="12949"/>
    <n v="13304"/>
    <n v="12474"/>
    <n v="71389"/>
  </r>
  <r>
    <x v="56"/>
    <x v="56"/>
    <x v="3"/>
    <x v="56"/>
    <n v="34409"/>
    <x v="0"/>
    <x v="4"/>
    <n v="2"/>
    <x v="0"/>
    <n v="12"/>
    <n v="25"/>
    <n v="58223"/>
    <n v="192802"/>
    <n v="2412"/>
    <n v="17065"/>
    <n v="38277"/>
    <n v="46297"/>
  </r>
  <r>
    <x v="57"/>
    <x v="57"/>
    <x v="3"/>
    <x v="57"/>
    <n v="18282"/>
    <x v="0"/>
    <x v="9"/>
    <n v="26"/>
    <x v="0"/>
    <n v="7"/>
    <n v="15"/>
    <n v="126844"/>
    <n v="94905"/>
    <n v="32478"/>
    <n v="25139"/>
    <n v="33653"/>
    <n v="52983"/>
  </r>
  <r>
    <x v="58"/>
    <x v="58"/>
    <x v="2"/>
    <x v="58"/>
    <n v="32892"/>
    <x v="0"/>
    <x v="3"/>
    <n v="26"/>
    <x v="0"/>
    <n v="11"/>
    <n v="16"/>
    <n v="993947"/>
    <n v="121872"/>
    <n v="25893"/>
    <n v="14753"/>
    <n v="37850"/>
    <n v="28999"/>
  </r>
  <r>
    <x v="59"/>
    <x v="59"/>
    <x v="2"/>
    <x v="59"/>
    <n v="23500"/>
    <x v="0"/>
    <x v="10"/>
    <n v="1"/>
    <x v="0"/>
    <n v="4"/>
    <n v="28"/>
    <n v="391858"/>
    <n v="58015"/>
    <n v="38310"/>
    <n v="9457"/>
    <n v="72020"/>
    <n v="63115"/>
  </r>
  <r>
    <x v="60"/>
    <x v="60"/>
    <x v="4"/>
    <x v="60"/>
    <n v="36445"/>
    <x v="0"/>
    <x v="0"/>
    <n v="8"/>
    <x v="0"/>
    <n v="10"/>
    <n v="8"/>
    <n v="124779"/>
    <n v="75335"/>
    <n v="21793"/>
    <n v="27891"/>
    <n v="93809"/>
    <n v="17554"/>
  </r>
  <r>
    <x v="61"/>
    <x v="61"/>
    <x v="2"/>
    <x v="61"/>
    <n v="32080"/>
    <x v="0"/>
    <x v="2"/>
    <n v="5"/>
    <x v="0"/>
    <n v="10"/>
    <n v="1"/>
    <n v="912961"/>
    <n v="184882"/>
    <n v="15727"/>
    <n v="26287"/>
    <n v="21534"/>
    <n v="14715"/>
  </r>
  <r>
    <x v="62"/>
    <x v="62"/>
    <x v="1"/>
    <x v="62"/>
    <n v="10884"/>
    <x v="0"/>
    <x v="11"/>
    <n v="11"/>
    <x v="1"/>
    <n v="1"/>
    <n v="23"/>
    <n v="579927"/>
    <n v="97598"/>
    <n v="3566"/>
    <n v="17735"/>
    <n v="61296"/>
    <n v="49566"/>
  </r>
  <r>
    <x v="63"/>
    <x v="63"/>
    <x v="2"/>
    <x v="63"/>
    <n v="5370"/>
    <x v="0"/>
    <x v="1"/>
    <n v="2"/>
    <x v="1"/>
    <n v="1"/>
    <n v="15"/>
    <n v="660086"/>
    <n v="44734"/>
    <n v="36984"/>
    <n v="864"/>
    <n v="57345"/>
    <n v="40952"/>
  </r>
  <r>
    <x v="64"/>
    <x v="64"/>
    <x v="0"/>
    <x v="64"/>
    <n v="44841"/>
    <x v="0"/>
    <x v="8"/>
    <n v="10"/>
    <x v="0"/>
    <n v="9"/>
    <n v="6"/>
    <n v="352903"/>
    <n v="187517"/>
    <n v="42184"/>
    <n v="10034"/>
    <n v="93321"/>
    <n v="37568"/>
  </r>
  <r>
    <x v="65"/>
    <x v="65"/>
    <x v="3"/>
    <x v="65"/>
    <n v="18686"/>
    <x v="0"/>
    <x v="2"/>
    <n v="31"/>
    <x v="0"/>
    <n v="12"/>
    <n v="27"/>
    <n v="238410"/>
    <n v="70871"/>
    <n v="38770"/>
    <n v="12040"/>
    <n v="75257"/>
    <n v="16483"/>
  </r>
  <r>
    <x v="66"/>
    <x v="66"/>
    <x v="4"/>
    <x v="66"/>
    <n v="45419"/>
    <x v="0"/>
    <x v="9"/>
    <n v="24"/>
    <x v="1"/>
    <n v="1"/>
    <n v="31"/>
    <n v="138005"/>
    <n v="19796"/>
    <n v="3804"/>
    <n v="19670"/>
    <n v="46553"/>
    <n v="65776"/>
  </r>
  <r>
    <x v="67"/>
    <x v="67"/>
    <x v="0"/>
    <x v="67"/>
    <n v="26603"/>
    <x v="0"/>
    <x v="10"/>
    <n v="3"/>
    <x v="1"/>
    <n v="1"/>
    <n v="24"/>
    <n v="174937"/>
    <n v="121363"/>
    <n v="152"/>
    <n v="11980"/>
    <n v="61944"/>
    <n v="50079"/>
  </r>
  <r>
    <x v="68"/>
    <x v="68"/>
    <x v="2"/>
    <x v="68"/>
    <n v="45921"/>
    <x v="0"/>
    <x v="0"/>
    <n v="4"/>
    <x v="0"/>
    <n v="4"/>
    <n v="26"/>
    <n v="61032"/>
    <n v="78055"/>
    <n v="41515"/>
    <n v="18118"/>
    <n v="47641"/>
    <n v="28841"/>
  </r>
  <r>
    <x v="69"/>
    <x v="69"/>
    <x v="0"/>
    <x v="69"/>
    <n v="19273"/>
    <x v="0"/>
    <x v="8"/>
    <n v="20"/>
    <x v="0"/>
    <n v="4"/>
    <n v="16"/>
    <n v="307704"/>
    <n v="90506"/>
    <n v="16129"/>
    <n v="12678"/>
    <n v="4134"/>
    <n v="37602"/>
  </r>
  <r>
    <x v="70"/>
    <x v="70"/>
    <x v="0"/>
    <x v="70"/>
    <n v="32137"/>
    <x v="0"/>
    <x v="8"/>
    <n v="24"/>
    <x v="0"/>
    <n v="3"/>
    <n v="25"/>
    <n v="199665"/>
    <n v="96591"/>
    <n v="19826"/>
    <n v="7449"/>
    <n v="79663"/>
    <n v="61566"/>
  </r>
  <r>
    <x v="71"/>
    <x v="71"/>
    <x v="0"/>
    <x v="71"/>
    <n v="42063"/>
    <x v="0"/>
    <x v="7"/>
    <n v="5"/>
    <x v="0"/>
    <n v="5"/>
    <n v="1"/>
    <n v="988747"/>
    <n v="122377"/>
    <n v="9942"/>
    <n v="5716"/>
    <n v="90040"/>
    <n v="36071"/>
  </r>
  <r>
    <x v="72"/>
    <x v="72"/>
    <x v="2"/>
    <x v="72"/>
    <n v="16929"/>
    <x v="0"/>
    <x v="2"/>
    <n v="30"/>
    <x v="0"/>
    <n v="1"/>
    <n v="26"/>
    <n v="489950"/>
    <n v="192725"/>
    <n v="17234"/>
    <n v="11168"/>
    <n v="43070"/>
    <n v="25119"/>
  </r>
  <r>
    <x v="73"/>
    <x v="73"/>
    <x v="0"/>
    <x v="73"/>
    <n v="47084"/>
    <x v="0"/>
    <x v="1"/>
    <n v="6"/>
    <x v="0"/>
    <n v="1"/>
    <n v="28"/>
    <n v="450301"/>
    <n v="135473"/>
    <n v="919"/>
    <n v="27759"/>
    <n v="77283"/>
    <n v="59642"/>
  </r>
  <r>
    <x v="74"/>
    <x v="74"/>
    <x v="0"/>
    <x v="74"/>
    <n v="24021"/>
    <x v="0"/>
    <x v="11"/>
    <n v="30"/>
    <x v="0"/>
    <n v="4"/>
    <n v="30"/>
    <n v="709919"/>
    <n v="163808"/>
    <n v="7300"/>
    <n v="18384"/>
    <n v="84209"/>
    <n v="33979"/>
  </r>
  <r>
    <x v="75"/>
    <x v="75"/>
    <x v="0"/>
    <x v="75"/>
    <n v="45556"/>
    <x v="0"/>
    <x v="8"/>
    <n v="9"/>
    <x v="0"/>
    <n v="8"/>
    <n v="29"/>
    <n v="871188"/>
    <n v="102685"/>
    <n v="25083"/>
    <n v="27341"/>
    <n v="71284"/>
    <n v="48116"/>
  </r>
  <r>
    <x v="76"/>
    <x v="76"/>
    <x v="1"/>
    <x v="76"/>
    <n v="41018"/>
    <x v="0"/>
    <x v="2"/>
    <n v="8"/>
    <x v="0"/>
    <n v="7"/>
    <n v="2"/>
    <n v="859814"/>
    <n v="97127"/>
    <n v="22365"/>
    <n v="19222"/>
    <n v="96613"/>
    <n v="25639"/>
  </r>
  <r>
    <x v="77"/>
    <x v="77"/>
    <x v="0"/>
    <x v="77"/>
    <n v="6435"/>
    <x v="0"/>
    <x v="11"/>
    <n v="16"/>
    <x v="1"/>
    <n v="1"/>
    <n v="29"/>
    <n v="929220"/>
    <n v="87391"/>
    <n v="4970"/>
    <n v="1659"/>
    <n v="67933"/>
    <n v="64852"/>
  </r>
  <r>
    <x v="78"/>
    <x v="78"/>
    <x v="2"/>
    <x v="78"/>
    <n v="9192"/>
    <x v="0"/>
    <x v="5"/>
    <n v="18"/>
    <x v="0"/>
    <n v="11"/>
    <n v="1"/>
    <n v="450386"/>
    <n v="191319"/>
    <n v="29861"/>
    <n v="11642"/>
    <n v="93566"/>
    <n v="65035"/>
  </r>
  <r>
    <x v="79"/>
    <x v="79"/>
    <x v="4"/>
    <x v="79"/>
    <n v="8859"/>
    <x v="0"/>
    <x v="7"/>
    <n v="2"/>
    <x v="0"/>
    <n v="4"/>
    <n v="25"/>
    <n v="882263"/>
    <n v="130717"/>
    <n v="1199"/>
    <n v="22118"/>
    <n v="32928"/>
    <n v="63675"/>
  </r>
  <r>
    <x v="80"/>
    <x v="80"/>
    <x v="1"/>
    <x v="80"/>
    <n v="27882"/>
    <x v="0"/>
    <x v="8"/>
    <n v="6"/>
    <x v="0"/>
    <n v="8"/>
    <n v="21"/>
    <n v="672893"/>
    <n v="92910"/>
    <n v="2656"/>
    <n v="16006"/>
    <n v="28181"/>
    <n v="46356"/>
  </r>
  <r>
    <x v="81"/>
    <x v="81"/>
    <x v="3"/>
    <x v="81"/>
    <n v="22709"/>
    <x v="0"/>
    <x v="7"/>
    <n v="29"/>
    <x v="0"/>
    <n v="11"/>
    <n v="18"/>
    <n v="299096"/>
    <n v="8331"/>
    <n v="5930"/>
    <n v="17353"/>
    <n v="68361"/>
    <n v="16886"/>
  </r>
  <r>
    <x v="82"/>
    <x v="82"/>
    <x v="3"/>
    <x v="82"/>
    <n v="13292"/>
    <x v="0"/>
    <x v="5"/>
    <n v="29"/>
    <x v="0"/>
    <n v="12"/>
    <n v="26"/>
    <n v="898069"/>
    <n v="155377"/>
    <n v="43916"/>
    <n v="29040"/>
    <n v="18086"/>
    <n v="24730"/>
  </r>
  <r>
    <x v="83"/>
    <x v="83"/>
    <x v="2"/>
    <x v="83"/>
    <n v="25816"/>
    <x v="0"/>
    <x v="6"/>
    <n v="17"/>
    <x v="0"/>
    <n v="8"/>
    <n v="14"/>
    <n v="526647"/>
    <n v="199900"/>
    <n v="46064"/>
    <n v="28770"/>
    <n v="24044"/>
    <n v="69376"/>
  </r>
  <r>
    <x v="84"/>
    <x v="84"/>
    <x v="1"/>
    <x v="84"/>
    <n v="11720"/>
    <x v="0"/>
    <x v="5"/>
    <n v="7"/>
    <x v="0"/>
    <n v="10"/>
    <n v="19"/>
    <n v="18527"/>
    <n v="197387"/>
    <n v="21511"/>
    <n v="26649"/>
    <n v="85805"/>
    <n v="67636"/>
  </r>
  <r>
    <x v="85"/>
    <x v="85"/>
    <x v="1"/>
    <x v="85"/>
    <n v="5372"/>
    <x v="0"/>
    <x v="0"/>
    <n v="26"/>
    <x v="0"/>
    <n v="8"/>
    <n v="26"/>
    <n v="382559"/>
    <n v="144688"/>
    <n v="24738"/>
    <n v="9565"/>
    <n v="5733"/>
    <n v="35278"/>
  </r>
  <r>
    <x v="86"/>
    <x v="86"/>
    <x v="3"/>
    <x v="86"/>
    <n v="8168"/>
    <x v="0"/>
    <x v="4"/>
    <n v="7"/>
    <x v="0"/>
    <n v="6"/>
    <n v="21"/>
    <n v="628281"/>
    <n v="66851"/>
    <n v="34345"/>
    <n v="8156"/>
    <n v="38964"/>
    <n v="4727"/>
  </r>
  <r>
    <x v="87"/>
    <x v="87"/>
    <x v="4"/>
    <x v="87"/>
    <n v="22890"/>
    <x v="0"/>
    <x v="2"/>
    <n v="21"/>
    <x v="0"/>
    <n v="3"/>
    <n v="29"/>
    <n v="910057"/>
    <n v="174211"/>
    <n v="542"/>
    <n v="703"/>
    <n v="99985"/>
    <n v="42714"/>
  </r>
  <r>
    <x v="88"/>
    <x v="88"/>
    <x v="0"/>
    <x v="88"/>
    <n v="34547"/>
    <x v="0"/>
    <x v="0"/>
    <n v="20"/>
    <x v="0"/>
    <n v="10"/>
    <n v="17"/>
    <n v="633254"/>
    <n v="63000"/>
    <n v="21168"/>
    <n v="554"/>
    <n v="44404"/>
    <n v="60346"/>
  </r>
  <r>
    <x v="89"/>
    <x v="89"/>
    <x v="4"/>
    <x v="89"/>
    <n v="36109"/>
    <x v="0"/>
    <x v="1"/>
    <n v="21"/>
    <x v="0"/>
    <n v="2"/>
    <n v="24"/>
    <n v="680169"/>
    <n v="72117"/>
    <n v="43492"/>
    <n v="417"/>
    <n v="58088"/>
    <n v="56200"/>
  </r>
  <r>
    <x v="90"/>
    <x v="90"/>
    <x v="1"/>
    <x v="90"/>
    <n v="17629"/>
    <x v="0"/>
    <x v="11"/>
    <n v="23"/>
    <x v="0"/>
    <n v="9"/>
    <n v="7"/>
    <n v="817827"/>
    <n v="76249"/>
    <n v="33893"/>
    <n v="9259"/>
    <n v="68305"/>
    <n v="38190"/>
  </r>
  <r>
    <x v="91"/>
    <x v="91"/>
    <x v="2"/>
    <x v="91"/>
    <n v="11424"/>
    <x v="0"/>
    <x v="5"/>
    <n v="19"/>
    <x v="0"/>
    <n v="5"/>
    <n v="19"/>
    <n v="837198"/>
    <n v="17694"/>
    <n v="14136"/>
    <n v="25403"/>
    <n v="57673"/>
    <n v="69800"/>
  </r>
  <r>
    <x v="92"/>
    <x v="92"/>
    <x v="4"/>
    <x v="92"/>
    <n v="46986"/>
    <x v="0"/>
    <x v="3"/>
    <n v="26"/>
    <x v="0"/>
    <n v="10"/>
    <n v="27"/>
    <n v="150061"/>
    <n v="155890"/>
    <n v="17201"/>
    <n v="19661"/>
    <n v="33371"/>
    <n v="69678"/>
  </r>
  <r>
    <x v="93"/>
    <x v="93"/>
    <x v="4"/>
    <x v="93"/>
    <n v="28037"/>
    <x v="0"/>
    <x v="8"/>
    <n v="27"/>
    <x v="0"/>
    <n v="6"/>
    <n v="17"/>
    <n v="249369"/>
    <n v="99316"/>
    <n v="9918"/>
    <n v="1047"/>
    <n v="62249"/>
    <n v="22598"/>
  </r>
  <r>
    <x v="94"/>
    <x v="94"/>
    <x v="1"/>
    <x v="94"/>
    <n v="41295"/>
    <x v="0"/>
    <x v="8"/>
    <n v="14"/>
    <x v="0"/>
    <n v="6"/>
    <n v="11"/>
    <n v="938637"/>
    <n v="164295"/>
    <n v="46292"/>
    <n v="6008"/>
    <n v="13486"/>
    <n v="11053"/>
  </r>
  <r>
    <x v="95"/>
    <x v="95"/>
    <x v="3"/>
    <x v="95"/>
    <n v="40019"/>
    <x v="0"/>
    <x v="9"/>
    <n v="13"/>
    <x v="0"/>
    <n v="7"/>
    <n v="30"/>
    <n v="163699"/>
    <n v="5329"/>
    <n v="31951"/>
    <n v="13787"/>
    <n v="64610"/>
    <n v="49311"/>
  </r>
  <r>
    <x v="96"/>
    <x v="96"/>
    <x v="1"/>
    <x v="96"/>
    <n v="38011"/>
    <x v="0"/>
    <x v="4"/>
    <n v="5"/>
    <x v="0"/>
    <n v="7"/>
    <n v="7"/>
    <n v="959786"/>
    <n v="167479"/>
    <n v="46329"/>
    <n v="13399"/>
    <n v="89475"/>
    <n v="73694"/>
  </r>
  <r>
    <x v="97"/>
    <x v="97"/>
    <x v="4"/>
    <x v="97"/>
    <n v="37540"/>
    <x v="0"/>
    <x v="6"/>
    <n v="23"/>
    <x v="0"/>
    <n v="8"/>
    <n v="15"/>
    <n v="545399"/>
    <n v="70419"/>
    <n v="37964"/>
    <n v="12344"/>
    <n v="57614"/>
    <n v="28369"/>
  </r>
  <r>
    <x v="98"/>
    <x v="98"/>
    <x v="4"/>
    <x v="98"/>
    <n v="18151"/>
    <x v="0"/>
    <x v="11"/>
    <n v="2"/>
    <x v="0"/>
    <n v="11"/>
    <n v="13"/>
    <n v="564239"/>
    <n v="3345"/>
    <n v="18381"/>
    <n v="28012"/>
    <n v="85075"/>
    <n v="46659"/>
  </r>
  <r>
    <x v="99"/>
    <x v="99"/>
    <x v="2"/>
    <x v="99"/>
    <n v="9161"/>
    <x v="0"/>
    <x v="11"/>
    <n v="22"/>
    <x v="0"/>
    <n v="11"/>
    <n v="22"/>
    <n v="374242"/>
    <n v="72196"/>
    <n v="16510"/>
    <n v="21127"/>
    <n v="65596"/>
    <n v="40525"/>
  </r>
  <r>
    <x v="100"/>
    <x v="100"/>
    <x v="4"/>
    <x v="100"/>
    <n v="7512"/>
    <x v="0"/>
    <x v="8"/>
    <n v="6"/>
    <x v="0"/>
    <n v="1"/>
    <n v="16"/>
    <n v="279896"/>
    <n v="27063"/>
    <n v="30207"/>
    <n v="5173"/>
    <n v="79546"/>
    <n v="17377"/>
  </r>
  <r>
    <x v="101"/>
    <x v="101"/>
    <x v="2"/>
    <x v="101"/>
    <n v="49430"/>
    <x v="0"/>
    <x v="1"/>
    <n v="29"/>
    <x v="0"/>
    <n v="6"/>
    <n v="3"/>
    <n v="354319"/>
    <n v="162574"/>
    <n v="32847"/>
    <n v="14461"/>
    <n v="71259"/>
    <n v="11753"/>
  </r>
  <r>
    <x v="102"/>
    <x v="102"/>
    <x v="4"/>
    <x v="102"/>
    <n v="34807"/>
    <x v="0"/>
    <x v="0"/>
    <n v="2"/>
    <x v="0"/>
    <n v="7"/>
    <n v="30"/>
    <n v="138641"/>
    <n v="20977"/>
    <n v="10065"/>
    <n v="20252"/>
    <n v="58322"/>
    <n v="5900"/>
  </r>
  <r>
    <x v="103"/>
    <x v="103"/>
    <x v="3"/>
    <x v="103"/>
    <n v="27383"/>
    <x v="0"/>
    <x v="1"/>
    <n v="27"/>
    <x v="0"/>
    <n v="8"/>
    <n v="23"/>
    <n v="493171"/>
    <n v="152285"/>
    <n v="8860"/>
    <n v="27965"/>
    <n v="71086"/>
    <n v="37720"/>
  </r>
  <r>
    <x v="104"/>
    <x v="104"/>
    <x v="4"/>
    <x v="104"/>
    <n v="44109"/>
    <x v="0"/>
    <x v="3"/>
    <n v="15"/>
    <x v="1"/>
    <n v="1"/>
    <n v="6"/>
    <n v="49538"/>
    <n v="176089"/>
    <n v="8350"/>
    <n v="27087"/>
    <n v="3982"/>
    <n v="1389"/>
  </r>
  <r>
    <x v="105"/>
    <x v="105"/>
    <x v="2"/>
    <x v="105"/>
    <n v="13993"/>
    <x v="0"/>
    <x v="3"/>
    <n v="14"/>
    <x v="0"/>
    <n v="6"/>
    <n v="27"/>
    <n v="901121"/>
    <n v="21247"/>
    <n v="27765"/>
    <n v="6272"/>
    <n v="66186"/>
    <n v="60724"/>
  </r>
  <r>
    <x v="106"/>
    <x v="106"/>
    <x v="2"/>
    <x v="36"/>
    <n v="26634"/>
    <x v="0"/>
    <x v="5"/>
    <n v="12"/>
    <x v="0"/>
    <n v="3"/>
    <n v="7"/>
    <n v="992702"/>
    <n v="134981"/>
    <n v="30010"/>
    <n v="21253"/>
    <n v="30386"/>
    <n v="30641"/>
  </r>
  <r>
    <x v="107"/>
    <x v="107"/>
    <x v="2"/>
    <x v="106"/>
    <n v="25855"/>
    <x v="0"/>
    <x v="3"/>
    <n v="17"/>
    <x v="0"/>
    <n v="9"/>
    <n v="15"/>
    <n v="511047"/>
    <n v="11563"/>
    <n v="15299"/>
    <n v="5452"/>
    <n v="94951"/>
    <n v="10240"/>
  </r>
  <r>
    <x v="108"/>
    <x v="108"/>
    <x v="4"/>
    <x v="107"/>
    <n v="8983"/>
    <x v="0"/>
    <x v="1"/>
    <n v="11"/>
    <x v="1"/>
    <n v="1"/>
    <n v="9"/>
    <n v="462106"/>
    <n v="103793"/>
    <n v="39232"/>
    <n v="6961"/>
    <n v="11024"/>
    <n v="13498"/>
  </r>
  <r>
    <x v="109"/>
    <x v="109"/>
    <x v="2"/>
    <x v="108"/>
    <n v="42703"/>
    <x v="0"/>
    <x v="5"/>
    <n v="9"/>
    <x v="0"/>
    <n v="2"/>
    <n v="5"/>
    <n v="812506"/>
    <n v="141087"/>
    <n v="32049"/>
    <n v="20610"/>
    <n v="33808"/>
    <n v="54676"/>
  </r>
  <r>
    <x v="110"/>
    <x v="110"/>
    <x v="0"/>
    <x v="109"/>
    <n v="44709"/>
    <x v="0"/>
    <x v="0"/>
    <n v="23"/>
    <x v="0"/>
    <n v="7"/>
    <n v="6"/>
    <n v="506920"/>
    <n v="170807"/>
    <n v="25067"/>
    <n v="25813"/>
    <n v="99203"/>
    <n v="3687"/>
  </r>
  <r>
    <x v="111"/>
    <x v="111"/>
    <x v="3"/>
    <x v="110"/>
    <n v="24169"/>
    <x v="0"/>
    <x v="2"/>
    <n v="25"/>
    <x v="0"/>
    <n v="5"/>
    <n v="14"/>
    <n v="827663"/>
    <n v="13320"/>
    <n v="43390"/>
    <n v="1638"/>
    <n v="87110"/>
    <n v="67749"/>
  </r>
  <r>
    <x v="112"/>
    <x v="112"/>
    <x v="4"/>
    <x v="111"/>
    <n v="19640"/>
    <x v="0"/>
    <x v="7"/>
    <n v="6"/>
    <x v="0"/>
    <n v="5"/>
    <n v="24"/>
    <n v="359535"/>
    <n v="46031"/>
    <n v="39285"/>
    <n v="5059"/>
    <n v="95203"/>
    <n v="60289"/>
  </r>
  <r>
    <x v="113"/>
    <x v="113"/>
    <x v="2"/>
    <x v="112"/>
    <n v="5945"/>
    <x v="0"/>
    <x v="0"/>
    <n v="20"/>
    <x v="1"/>
    <n v="1"/>
    <n v="16"/>
    <n v="793403"/>
    <n v="1011"/>
    <n v="6952"/>
    <n v="22972"/>
    <n v="57484"/>
    <n v="575"/>
  </r>
  <r>
    <x v="114"/>
    <x v="114"/>
    <x v="3"/>
    <x v="113"/>
    <n v="5848"/>
    <x v="0"/>
    <x v="8"/>
    <n v="22"/>
    <x v="0"/>
    <n v="5"/>
    <n v="1"/>
    <n v="957163"/>
    <n v="135938"/>
    <n v="27155"/>
    <n v="24619"/>
    <n v="27722"/>
    <n v="19973"/>
  </r>
  <r>
    <x v="115"/>
    <x v="115"/>
    <x v="4"/>
    <x v="114"/>
    <n v="33856"/>
    <x v="0"/>
    <x v="1"/>
    <n v="22"/>
    <x v="0"/>
    <n v="7"/>
    <n v="29"/>
    <n v="798109"/>
    <n v="17154"/>
    <n v="44866"/>
    <n v="5358"/>
    <n v="46627"/>
    <n v="28619"/>
  </r>
  <r>
    <x v="116"/>
    <x v="116"/>
    <x v="3"/>
    <x v="115"/>
    <n v="12640"/>
    <x v="0"/>
    <x v="5"/>
    <n v="15"/>
    <x v="0"/>
    <n v="8"/>
    <n v="29"/>
    <n v="817886"/>
    <n v="27204"/>
    <n v="17856"/>
    <n v="1019"/>
    <n v="60993"/>
    <n v="72483"/>
  </r>
  <r>
    <x v="117"/>
    <x v="117"/>
    <x v="0"/>
    <x v="116"/>
    <n v="31042"/>
    <x v="0"/>
    <x v="2"/>
    <n v="4"/>
    <x v="0"/>
    <n v="6"/>
    <n v="5"/>
    <n v="81685"/>
    <n v="180183"/>
    <n v="20061"/>
    <n v="12437"/>
    <n v="8295"/>
    <n v="830"/>
  </r>
  <r>
    <x v="118"/>
    <x v="118"/>
    <x v="4"/>
    <x v="117"/>
    <n v="18189"/>
    <x v="0"/>
    <x v="3"/>
    <n v="15"/>
    <x v="0"/>
    <n v="10"/>
    <n v="14"/>
    <n v="34983"/>
    <n v="66483"/>
    <n v="8108"/>
    <n v="13259"/>
    <n v="30626"/>
    <n v="7272"/>
  </r>
  <r>
    <x v="119"/>
    <x v="119"/>
    <x v="2"/>
    <x v="118"/>
    <n v="35515"/>
    <x v="0"/>
    <x v="10"/>
    <n v="18"/>
    <x v="0"/>
    <n v="5"/>
    <n v="14"/>
    <n v="917306"/>
    <n v="168809"/>
    <n v="20254"/>
    <n v="18097"/>
    <n v="2311"/>
    <n v="20201"/>
  </r>
  <r>
    <x v="120"/>
    <x v="120"/>
    <x v="1"/>
    <x v="119"/>
    <n v="7093"/>
    <x v="0"/>
    <x v="0"/>
    <n v="12"/>
    <x v="0"/>
    <n v="2"/>
    <n v="18"/>
    <n v="474487"/>
    <n v="98847"/>
    <n v="8063"/>
    <n v="19660"/>
    <n v="69400"/>
    <n v="17754"/>
  </r>
  <r>
    <x v="121"/>
    <x v="121"/>
    <x v="2"/>
    <x v="120"/>
    <n v="42856"/>
    <x v="0"/>
    <x v="1"/>
    <n v="21"/>
    <x v="0"/>
    <n v="6"/>
    <n v="16"/>
    <n v="287553"/>
    <n v="196239"/>
    <n v="43114"/>
    <n v="16997"/>
    <n v="73683"/>
    <n v="38865"/>
  </r>
  <r>
    <x v="122"/>
    <x v="122"/>
    <x v="4"/>
    <x v="121"/>
    <n v="47558"/>
    <x v="0"/>
    <x v="2"/>
    <n v="27"/>
    <x v="0"/>
    <n v="2"/>
    <n v="23"/>
    <n v="846965"/>
    <n v="171866"/>
    <n v="33771"/>
    <n v="8577"/>
    <n v="60518"/>
    <n v="69563"/>
  </r>
  <r>
    <x v="123"/>
    <x v="123"/>
    <x v="2"/>
    <x v="122"/>
    <n v="29166"/>
    <x v="0"/>
    <x v="3"/>
    <n v="13"/>
    <x v="0"/>
    <n v="9"/>
    <n v="30"/>
    <n v="629366"/>
    <n v="45259"/>
    <n v="35609"/>
    <n v="18765"/>
    <n v="62760"/>
    <n v="17844"/>
  </r>
  <r>
    <x v="124"/>
    <x v="124"/>
    <x v="1"/>
    <x v="123"/>
    <n v="31794"/>
    <x v="0"/>
    <x v="6"/>
    <n v="6"/>
    <x v="0"/>
    <n v="10"/>
    <n v="9"/>
    <n v="658779"/>
    <n v="35851"/>
    <n v="12251"/>
    <n v="26806"/>
    <n v="33293"/>
    <n v="14644"/>
  </r>
  <r>
    <x v="125"/>
    <x v="125"/>
    <x v="1"/>
    <x v="124"/>
    <n v="22143"/>
    <x v="0"/>
    <x v="7"/>
    <n v="21"/>
    <x v="0"/>
    <n v="1"/>
    <n v="22"/>
    <n v="421509"/>
    <n v="3381"/>
    <n v="13916"/>
    <n v="19864"/>
    <n v="54751"/>
    <n v="36279"/>
  </r>
  <r>
    <x v="126"/>
    <x v="126"/>
    <x v="1"/>
    <x v="125"/>
    <n v="25880"/>
    <x v="0"/>
    <x v="7"/>
    <n v="17"/>
    <x v="1"/>
    <n v="2"/>
    <n v="1"/>
    <n v="983752"/>
    <n v="199945"/>
    <n v="10366"/>
    <n v="24327"/>
    <n v="19087"/>
    <n v="27898"/>
  </r>
  <r>
    <x v="127"/>
    <x v="127"/>
    <x v="2"/>
    <x v="126"/>
    <n v="41155"/>
    <x v="0"/>
    <x v="5"/>
    <n v="16"/>
    <x v="0"/>
    <n v="10"/>
    <n v="5"/>
    <n v="206011"/>
    <n v="62381"/>
    <n v="36575"/>
    <n v="26777"/>
    <n v="22516"/>
    <n v="3568"/>
  </r>
  <r>
    <x v="128"/>
    <x v="128"/>
    <x v="4"/>
    <x v="69"/>
    <n v="10785"/>
    <x v="0"/>
    <x v="5"/>
    <n v="6"/>
    <x v="0"/>
    <n v="4"/>
    <n v="28"/>
    <n v="735144"/>
    <n v="183352"/>
    <n v="49033"/>
    <n v="2339"/>
    <n v="77628"/>
    <n v="69499"/>
  </r>
  <r>
    <x v="129"/>
    <x v="129"/>
    <x v="2"/>
    <x v="127"/>
    <n v="43030"/>
    <x v="0"/>
    <x v="11"/>
    <n v="5"/>
    <x v="0"/>
    <n v="12"/>
    <n v="13"/>
    <n v="226401"/>
    <n v="90401"/>
    <n v="21013"/>
    <n v="10727"/>
    <n v="81204"/>
    <n v="8129"/>
  </r>
  <r>
    <x v="130"/>
    <x v="130"/>
    <x v="1"/>
    <x v="128"/>
    <n v="5877"/>
    <x v="0"/>
    <x v="4"/>
    <n v="14"/>
    <x v="1"/>
    <n v="1"/>
    <n v="21"/>
    <n v="859429"/>
    <n v="152844"/>
    <n v="15992"/>
    <n v="3913"/>
    <n v="5466"/>
    <n v="33350"/>
  </r>
  <r>
    <x v="131"/>
    <x v="131"/>
    <x v="0"/>
    <x v="129"/>
    <n v="12997"/>
    <x v="0"/>
    <x v="6"/>
    <n v="4"/>
    <x v="0"/>
    <n v="12"/>
    <n v="23"/>
    <n v="229102"/>
    <n v="43850"/>
    <n v="19419"/>
    <n v="5150"/>
    <n v="33731"/>
    <n v="26629"/>
  </r>
  <r>
    <x v="132"/>
    <x v="132"/>
    <x v="1"/>
    <x v="130"/>
    <n v="33853"/>
    <x v="0"/>
    <x v="8"/>
    <n v="7"/>
    <x v="1"/>
    <n v="2"/>
    <n v="2"/>
    <n v="521122"/>
    <n v="15109"/>
    <n v="6684"/>
    <n v="16408"/>
    <n v="22423"/>
    <n v="4343"/>
  </r>
  <r>
    <x v="133"/>
    <x v="133"/>
    <x v="1"/>
    <x v="131"/>
    <n v="5081"/>
    <x v="0"/>
    <x v="5"/>
    <n v="16"/>
    <x v="1"/>
    <n v="1"/>
    <n v="21"/>
    <n v="448335"/>
    <n v="102524"/>
    <n v="24609"/>
    <n v="7581"/>
    <n v="34292"/>
    <n v="44658"/>
  </r>
  <r>
    <x v="134"/>
    <x v="134"/>
    <x v="4"/>
    <x v="132"/>
    <n v="40014"/>
    <x v="0"/>
    <x v="7"/>
    <n v="15"/>
    <x v="0"/>
    <n v="7"/>
    <n v="13"/>
    <n v="588905"/>
    <n v="153301"/>
    <n v="29211"/>
    <n v="6813"/>
    <n v="56279"/>
    <n v="54048"/>
  </r>
  <r>
    <x v="135"/>
    <x v="135"/>
    <x v="2"/>
    <x v="133"/>
    <n v="17316"/>
    <x v="0"/>
    <x v="3"/>
    <n v="2"/>
    <x v="0"/>
    <n v="11"/>
    <n v="19"/>
    <n v="503085"/>
    <n v="111434"/>
    <n v="2788"/>
    <n v="17992"/>
    <n v="50809"/>
    <n v="56101"/>
  </r>
  <r>
    <x v="136"/>
    <x v="136"/>
    <x v="4"/>
    <x v="134"/>
    <n v="37389"/>
    <x v="0"/>
    <x v="11"/>
    <n v="19"/>
    <x v="0"/>
    <n v="10"/>
    <n v="1"/>
    <n v="623669"/>
    <n v="143430"/>
    <n v="32458"/>
    <n v="1422"/>
    <n v="23951"/>
    <n v="15998"/>
  </r>
  <r>
    <x v="137"/>
    <x v="137"/>
    <x v="2"/>
    <x v="135"/>
    <n v="17772"/>
    <x v="0"/>
    <x v="1"/>
    <n v="20"/>
    <x v="0"/>
    <n v="12"/>
    <n v="14"/>
    <n v="881345"/>
    <n v="186622"/>
    <n v="16887"/>
    <n v="4128"/>
    <n v="9095"/>
    <n v="59039"/>
  </r>
  <r>
    <x v="138"/>
    <x v="138"/>
    <x v="1"/>
    <x v="136"/>
    <n v="49983"/>
    <x v="0"/>
    <x v="11"/>
    <n v="13"/>
    <x v="0"/>
    <n v="6"/>
    <n v="22"/>
    <n v="490424"/>
    <n v="165905"/>
    <n v="47659"/>
    <n v="7261"/>
    <n v="76375"/>
    <n v="21699"/>
  </r>
  <r>
    <x v="139"/>
    <x v="139"/>
    <x v="1"/>
    <x v="137"/>
    <n v="25978"/>
    <x v="0"/>
    <x v="8"/>
    <n v="7"/>
    <x v="0"/>
    <n v="1"/>
    <n v="25"/>
    <n v="80129"/>
    <n v="33407"/>
    <n v="19606"/>
    <n v="29752"/>
    <n v="6789"/>
    <n v="36442"/>
  </r>
  <r>
    <x v="140"/>
    <x v="140"/>
    <x v="1"/>
    <x v="138"/>
    <n v="9274"/>
    <x v="0"/>
    <x v="1"/>
    <n v="24"/>
    <x v="0"/>
    <n v="5"/>
    <n v="11"/>
    <n v="86138"/>
    <n v="76434"/>
    <n v="36354"/>
    <n v="959"/>
    <n v="40351"/>
    <n v="70706"/>
  </r>
  <r>
    <x v="141"/>
    <x v="141"/>
    <x v="2"/>
    <x v="139"/>
    <n v="8670"/>
    <x v="0"/>
    <x v="4"/>
    <n v="25"/>
    <x v="0"/>
    <n v="5"/>
    <n v="12"/>
    <n v="197615"/>
    <n v="41787"/>
    <n v="3721"/>
    <n v="17663"/>
    <n v="36265"/>
    <n v="40919"/>
  </r>
  <r>
    <x v="142"/>
    <x v="142"/>
    <x v="1"/>
    <x v="140"/>
    <n v="11325"/>
    <x v="0"/>
    <x v="3"/>
    <n v="12"/>
    <x v="0"/>
    <n v="7"/>
    <n v="16"/>
    <n v="391031"/>
    <n v="36910"/>
    <n v="2018"/>
    <n v="28867"/>
    <n v="15848"/>
    <n v="56134"/>
  </r>
  <r>
    <x v="143"/>
    <x v="143"/>
    <x v="4"/>
    <x v="141"/>
    <n v="31378"/>
    <x v="0"/>
    <x v="6"/>
    <n v="14"/>
    <x v="0"/>
    <n v="9"/>
    <n v="8"/>
    <n v="373787"/>
    <n v="96798"/>
    <n v="36941"/>
    <n v="7642"/>
    <n v="9983"/>
    <n v="61681"/>
  </r>
  <r>
    <x v="144"/>
    <x v="144"/>
    <x v="4"/>
    <x v="142"/>
    <n v="33203"/>
    <x v="0"/>
    <x v="5"/>
    <n v="14"/>
    <x v="0"/>
    <n v="7"/>
    <n v="28"/>
    <n v="264264"/>
    <n v="156105"/>
    <n v="13033"/>
    <n v="6831"/>
    <n v="6005"/>
    <n v="18281"/>
  </r>
  <r>
    <x v="145"/>
    <x v="145"/>
    <x v="1"/>
    <x v="143"/>
    <n v="16195"/>
    <x v="0"/>
    <x v="8"/>
    <n v="14"/>
    <x v="0"/>
    <n v="11"/>
    <n v="11"/>
    <n v="526085"/>
    <n v="154427"/>
    <n v="45215"/>
    <n v="8720"/>
    <n v="33904"/>
    <n v="34192"/>
  </r>
  <r>
    <x v="146"/>
    <x v="146"/>
    <x v="0"/>
    <x v="144"/>
    <n v="31014"/>
    <x v="0"/>
    <x v="11"/>
    <n v="18"/>
    <x v="0"/>
    <n v="4"/>
    <n v="5"/>
    <n v="640207"/>
    <n v="33760"/>
    <n v="8244"/>
    <n v="22006"/>
    <n v="81340"/>
    <n v="21935"/>
  </r>
  <r>
    <x v="147"/>
    <x v="147"/>
    <x v="2"/>
    <x v="145"/>
    <n v="10947"/>
    <x v="0"/>
    <x v="2"/>
    <n v="8"/>
    <x v="0"/>
    <n v="3"/>
    <n v="19"/>
    <n v="704465"/>
    <n v="17223"/>
    <n v="21025"/>
    <n v="10052"/>
    <n v="80925"/>
    <n v="6869"/>
  </r>
  <r>
    <x v="148"/>
    <x v="148"/>
    <x v="0"/>
    <x v="146"/>
    <n v="47126"/>
    <x v="0"/>
    <x v="5"/>
    <n v="30"/>
    <x v="0"/>
    <n v="12"/>
    <n v="14"/>
    <n v="539529"/>
    <n v="162317"/>
    <n v="30595"/>
    <n v="8994"/>
    <n v="3258"/>
    <n v="22093"/>
  </r>
  <r>
    <x v="149"/>
    <x v="149"/>
    <x v="1"/>
    <x v="147"/>
    <n v="18744"/>
    <x v="0"/>
    <x v="10"/>
    <n v="21"/>
    <x v="0"/>
    <n v="3"/>
    <n v="4"/>
    <n v="535121"/>
    <n v="191137"/>
    <n v="1066"/>
    <n v="5300"/>
    <n v="45813"/>
    <n v="66494"/>
  </r>
  <r>
    <x v="150"/>
    <x v="150"/>
    <x v="0"/>
    <x v="148"/>
    <n v="26112"/>
    <x v="0"/>
    <x v="9"/>
    <n v="16"/>
    <x v="0"/>
    <n v="4"/>
    <n v="2"/>
    <n v="327476"/>
    <n v="165741"/>
    <n v="3375"/>
    <n v="16461"/>
    <n v="15728"/>
    <n v="73609"/>
  </r>
  <r>
    <x v="151"/>
    <x v="151"/>
    <x v="2"/>
    <x v="149"/>
    <n v="38848"/>
    <x v="0"/>
    <x v="2"/>
    <n v="1"/>
    <x v="0"/>
    <n v="6"/>
    <n v="14"/>
    <n v="417290"/>
    <n v="7799"/>
    <n v="42741"/>
    <n v="16826"/>
    <n v="25987"/>
    <n v="51101"/>
  </r>
  <r>
    <x v="152"/>
    <x v="152"/>
    <x v="2"/>
    <x v="137"/>
    <n v="25929"/>
    <x v="0"/>
    <x v="8"/>
    <n v="27"/>
    <x v="0"/>
    <n v="5"/>
    <n v="16"/>
    <n v="929577"/>
    <n v="132456"/>
    <n v="21251"/>
    <n v="3869"/>
    <n v="77965"/>
    <n v="28839"/>
  </r>
  <r>
    <x v="153"/>
    <x v="153"/>
    <x v="0"/>
    <x v="150"/>
    <n v="39664"/>
    <x v="0"/>
    <x v="10"/>
    <n v="29"/>
    <x v="0"/>
    <n v="10"/>
    <n v="17"/>
    <n v="480988"/>
    <n v="40392"/>
    <n v="20670"/>
    <n v="21761"/>
    <n v="99723"/>
    <n v="28470"/>
  </r>
  <r>
    <x v="154"/>
    <x v="154"/>
    <x v="3"/>
    <x v="151"/>
    <n v="37647"/>
    <x v="0"/>
    <x v="9"/>
    <n v="8"/>
    <x v="0"/>
    <n v="12"/>
    <n v="27"/>
    <n v="606040"/>
    <n v="4581"/>
    <n v="29835"/>
    <n v="5733"/>
    <n v="98832"/>
    <n v="18555"/>
  </r>
  <r>
    <x v="155"/>
    <x v="155"/>
    <x v="2"/>
    <x v="152"/>
    <n v="48151"/>
    <x v="0"/>
    <x v="4"/>
    <n v="31"/>
    <x v="0"/>
    <n v="1"/>
    <n v="29"/>
    <n v="270146"/>
    <n v="1351"/>
    <n v="33625"/>
    <n v="265"/>
    <n v="40262"/>
    <n v="9004"/>
  </r>
  <r>
    <x v="156"/>
    <x v="156"/>
    <x v="1"/>
    <x v="153"/>
    <n v="46591"/>
    <x v="0"/>
    <x v="4"/>
    <n v="16"/>
    <x v="0"/>
    <n v="8"/>
    <n v="26"/>
    <n v="57628"/>
    <n v="84717"/>
    <n v="47498"/>
    <n v="11121"/>
    <n v="1972"/>
    <n v="47641"/>
  </r>
  <r>
    <x v="157"/>
    <x v="157"/>
    <x v="1"/>
    <x v="154"/>
    <n v="40817"/>
    <x v="0"/>
    <x v="3"/>
    <n v="15"/>
    <x v="0"/>
    <n v="4"/>
    <n v="18"/>
    <n v="645027"/>
    <n v="3097"/>
    <n v="39592"/>
    <n v="19664"/>
    <n v="98721"/>
    <n v="38818"/>
  </r>
  <r>
    <x v="158"/>
    <x v="158"/>
    <x v="1"/>
    <x v="155"/>
    <n v="15548"/>
    <x v="0"/>
    <x v="5"/>
    <n v="4"/>
    <x v="0"/>
    <n v="9"/>
    <n v="9"/>
    <n v="171475"/>
    <n v="116064"/>
    <n v="10719"/>
    <n v="14911"/>
    <n v="85269"/>
    <n v="22215"/>
  </r>
  <r>
    <x v="159"/>
    <x v="159"/>
    <x v="3"/>
    <x v="156"/>
    <n v="44200"/>
    <x v="0"/>
    <x v="8"/>
    <n v="10"/>
    <x v="0"/>
    <n v="5"/>
    <n v="1"/>
    <n v="32922"/>
    <n v="45261"/>
    <n v="45707"/>
    <n v="11150"/>
    <n v="4920"/>
    <n v="69498"/>
  </r>
  <r>
    <x v="160"/>
    <x v="160"/>
    <x v="1"/>
    <x v="157"/>
    <n v="49119"/>
    <x v="0"/>
    <x v="11"/>
    <n v="7"/>
    <x v="0"/>
    <n v="8"/>
    <n v="17"/>
    <n v="98583"/>
    <n v="59387"/>
    <n v="4323"/>
    <n v="28608"/>
    <n v="94498"/>
    <n v="51068"/>
  </r>
  <r>
    <x v="161"/>
    <x v="161"/>
    <x v="0"/>
    <x v="158"/>
    <n v="7978"/>
    <x v="0"/>
    <x v="8"/>
    <n v="6"/>
    <x v="0"/>
    <n v="1"/>
    <n v="22"/>
    <n v="420548"/>
    <n v="52656"/>
    <n v="11571"/>
    <n v="7972"/>
    <n v="85734"/>
    <n v="40432"/>
  </r>
  <r>
    <x v="162"/>
    <x v="162"/>
    <x v="3"/>
    <x v="159"/>
    <n v="27579"/>
    <x v="0"/>
    <x v="0"/>
    <n v="10"/>
    <x v="0"/>
    <n v="4"/>
    <n v="26"/>
    <n v="156524"/>
    <n v="162457"/>
    <n v="49265"/>
    <n v="27871"/>
    <n v="1746"/>
    <n v="56521"/>
  </r>
  <r>
    <x v="163"/>
    <x v="163"/>
    <x v="2"/>
    <x v="160"/>
    <n v="46397"/>
    <x v="0"/>
    <x v="7"/>
    <n v="26"/>
    <x v="0"/>
    <n v="3"/>
    <n v="5"/>
    <n v="763166"/>
    <n v="16456"/>
    <n v="41546"/>
    <n v="22163"/>
    <n v="67504"/>
    <n v="49007"/>
  </r>
  <r>
    <x v="164"/>
    <x v="164"/>
    <x v="3"/>
    <x v="161"/>
    <n v="32396"/>
    <x v="0"/>
    <x v="9"/>
    <n v="2"/>
    <x v="0"/>
    <n v="2"/>
    <n v="25"/>
    <n v="946392"/>
    <n v="56814"/>
    <n v="19951"/>
    <n v="28982"/>
    <n v="98270"/>
    <n v="21219"/>
  </r>
  <r>
    <x v="165"/>
    <x v="165"/>
    <x v="1"/>
    <x v="162"/>
    <n v="10312"/>
    <x v="0"/>
    <x v="11"/>
    <n v="26"/>
    <x v="0"/>
    <n v="6"/>
    <n v="23"/>
    <n v="235326"/>
    <n v="162564"/>
    <n v="459"/>
    <n v="21414"/>
    <n v="85432"/>
    <n v="54711"/>
  </r>
  <r>
    <x v="166"/>
    <x v="166"/>
    <x v="1"/>
    <x v="163"/>
    <n v="41731"/>
    <x v="0"/>
    <x v="8"/>
    <n v="20"/>
    <x v="0"/>
    <n v="6"/>
    <n v="8"/>
    <n v="179187"/>
    <n v="178337"/>
    <n v="20911"/>
    <n v="4796"/>
    <n v="94429"/>
    <n v="17628"/>
  </r>
  <r>
    <x v="167"/>
    <x v="167"/>
    <x v="0"/>
    <x v="164"/>
    <n v="23586"/>
    <x v="0"/>
    <x v="1"/>
    <n v="12"/>
    <x v="0"/>
    <n v="2"/>
    <n v="22"/>
    <n v="775987"/>
    <n v="133084"/>
    <n v="14234"/>
    <n v="24689"/>
    <n v="44901"/>
    <n v="17309"/>
  </r>
  <r>
    <x v="168"/>
    <x v="168"/>
    <x v="2"/>
    <x v="165"/>
    <n v="31068"/>
    <x v="0"/>
    <x v="1"/>
    <n v="10"/>
    <x v="0"/>
    <n v="3"/>
    <n v="16"/>
    <n v="45025"/>
    <n v="122523"/>
    <n v="30216"/>
    <n v="12612"/>
    <n v="80378"/>
    <n v="3635"/>
  </r>
  <r>
    <x v="169"/>
    <x v="169"/>
    <x v="2"/>
    <x v="166"/>
    <n v="40205"/>
    <x v="0"/>
    <x v="10"/>
    <n v="28"/>
    <x v="0"/>
    <n v="5"/>
    <n v="9"/>
    <n v="207783"/>
    <n v="172053"/>
    <n v="38070"/>
    <n v="3606"/>
    <n v="6066"/>
    <n v="38445"/>
  </r>
  <r>
    <x v="170"/>
    <x v="170"/>
    <x v="3"/>
    <x v="167"/>
    <n v="36098"/>
    <x v="0"/>
    <x v="10"/>
    <n v="23"/>
    <x v="0"/>
    <n v="4"/>
    <n v="21"/>
    <n v="642893"/>
    <n v="90453"/>
    <n v="26927"/>
    <n v="18682"/>
    <n v="68471"/>
    <n v="8280"/>
  </r>
  <r>
    <x v="171"/>
    <x v="171"/>
    <x v="1"/>
    <x v="168"/>
    <n v="12000"/>
    <x v="0"/>
    <x v="3"/>
    <n v="22"/>
    <x v="1"/>
    <n v="1"/>
    <n v="3"/>
    <n v="359813"/>
    <n v="26933"/>
    <n v="19223"/>
    <n v="4265"/>
    <n v="72549"/>
    <n v="39963"/>
  </r>
  <r>
    <x v="172"/>
    <x v="172"/>
    <x v="1"/>
    <x v="169"/>
    <n v="7321"/>
    <x v="0"/>
    <x v="5"/>
    <n v="13"/>
    <x v="0"/>
    <n v="8"/>
    <n v="12"/>
    <n v="584645"/>
    <n v="55997"/>
    <n v="6406"/>
    <n v="18796"/>
    <n v="71488"/>
    <n v="38069"/>
  </r>
  <r>
    <x v="173"/>
    <x v="173"/>
    <x v="3"/>
    <x v="170"/>
    <n v="15180"/>
    <x v="0"/>
    <x v="11"/>
    <n v="4"/>
    <x v="0"/>
    <n v="10"/>
    <n v="31"/>
    <n v="882972"/>
    <n v="23115"/>
    <n v="32948"/>
    <n v="12027"/>
    <n v="31692"/>
    <n v="42919"/>
  </r>
  <r>
    <x v="174"/>
    <x v="174"/>
    <x v="4"/>
    <x v="171"/>
    <n v="7360"/>
    <x v="0"/>
    <x v="8"/>
    <n v="14"/>
    <x v="0"/>
    <n v="3"/>
    <n v="19"/>
    <n v="244925"/>
    <n v="38712"/>
    <n v="33408"/>
    <n v="15136"/>
    <n v="56023"/>
    <n v="50588"/>
  </r>
  <r>
    <x v="175"/>
    <x v="175"/>
    <x v="1"/>
    <x v="172"/>
    <n v="15400"/>
    <x v="0"/>
    <x v="7"/>
    <n v="14"/>
    <x v="0"/>
    <n v="4"/>
    <n v="19"/>
    <n v="730391"/>
    <n v="157178"/>
    <n v="47597"/>
    <n v="3519"/>
    <n v="53032"/>
    <n v="64061"/>
  </r>
  <r>
    <x v="176"/>
    <x v="176"/>
    <x v="2"/>
    <x v="173"/>
    <n v="18553"/>
    <x v="0"/>
    <x v="7"/>
    <n v="5"/>
    <x v="0"/>
    <n v="12"/>
    <n v="2"/>
    <n v="137482"/>
    <n v="57685"/>
    <n v="28780"/>
    <n v="7742"/>
    <n v="74091"/>
    <n v="35835"/>
  </r>
  <r>
    <x v="177"/>
    <x v="177"/>
    <x v="3"/>
    <x v="174"/>
    <n v="5337"/>
    <x v="0"/>
    <x v="10"/>
    <n v="14"/>
    <x v="0"/>
    <n v="12"/>
    <n v="28"/>
    <n v="228543"/>
    <n v="34662"/>
    <n v="45301"/>
    <n v="13007"/>
    <n v="53116"/>
    <n v="9047"/>
  </r>
  <r>
    <x v="178"/>
    <x v="178"/>
    <x v="3"/>
    <x v="175"/>
    <n v="35280"/>
    <x v="0"/>
    <x v="8"/>
    <n v="28"/>
    <x v="0"/>
    <n v="6"/>
    <n v="15"/>
    <n v="937854"/>
    <n v="185587"/>
    <n v="24912"/>
    <n v="19072"/>
    <n v="45207"/>
    <n v="60835"/>
  </r>
  <r>
    <x v="179"/>
    <x v="179"/>
    <x v="0"/>
    <x v="176"/>
    <n v="22124"/>
    <x v="0"/>
    <x v="7"/>
    <n v="10"/>
    <x v="0"/>
    <n v="11"/>
    <n v="4"/>
    <n v="100791"/>
    <n v="143408"/>
    <n v="25920"/>
    <n v="22938"/>
    <n v="62793"/>
    <n v="25785"/>
  </r>
  <r>
    <x v="180"/>
    <x v="180"/>
    <x v="1"/>
    <x v="177"/>
    <n v="35111"/>
    <x v="0"/>
    <x v="2"/>
    <n v="5"/>
    <x v="0"/>
    <n v="4"/>
    <n v="9"/>
    <n v="992878"/>
    <n v="163532"/>
    <n v="26365"/>
    <n v="127"/>
    <n v="36864"/>
    <n v="23918"/>
  </r>
  <r>
    <x v="181"/>
    <x v="181"/>
    <x v="1"/>
    <x v="178"/>
    <n v="32977"/>
    <x v="0"/>
    <x v="7"/>
    <n v="25"/>
    <x v="0"/>
    <n v="5"/>
    <n v="23"/>
    <n v="179619"/>
    <n v="84529"/>
    <n v="3522"/>
    <n v="24251"/>
    <n v="61114"/>
    <n v="70911"/>
  </r>
  <r>
    <x v="182"/>
    <x v="182"/>
    <x v="2"/>
    <x v="179"/>
    <n v="41016"/>
    <x v="0"/>
    <x v="8"/>
    <n v="10"/>
    <x v="0"/>
    <n v="10"/>
    <n v="4"/>
    <n v="961530"/>
    <n v="180333"/>
    <n v="44255"/>
    <n v="28640"/>
    <n v="31504"/>
    <n v="37879"/>
  </r>
  <r>
    <x v="183"/>
    <x v="183"/>
    <x v="4"/>
    <x v="180"/>
    <n v="5739"/>
    <x v="0"/>
    <x v="3"/>
    <n v="15"/>
    <x v="0"/>
    <n v="12"/>
    <n v="30"/>
    <n v="962173"/>
    <n v="175038"/>
    <n v="32969"/>
    <n v="4846"/>
    <n v="15473"/>
    <n v="19206"/>
  </r>
  <r>
    <x v="184"/>
    <x v="184"/>
    <x v="2"/>
    <x v="181"/>
    <n v="18728"/>
    <x v="0"/>
    <x v="4"/>
    <n v="15"/>
    <x v="0"/>
    <n v="6"/>
    <n v="19"/>
    <n v="15042"/>
    <n v="152849"/>
    <n v="38687"/>
    <n v="638"/>
    <n v="80176"/>
    <n v="39319"/>
  </r>
  <r>
    <x v="185"/>
    <x v="185"/>
    <x v="4"/>
    <x v="182"/>
    <n v="43158"/>
    <x v="0"/>
    <x v="3"/>
    <n v="7"/>
    <x v="0"/>
    <n v="9"/>
    <n v="14"/>
    <n v="222545"/>
    <n v="67299"/>
    <n v="21597"/>
    <n v="13591"/>
    <n v="39895"/>
    <n v="15197"/>
  </r>
  <r>
    <x v="186"/>
    <x v="186"/>
    <x v="0"/>
    <x v="183"/>
    <n v="26053"/>
    <x v="0"/>
    <x v="2"/>
    <n v="27"/>
    <x v="0"/>
    <n v="4"/>
    <n v="9"/>
    <n v="715106"/>
    <n v="168464"/>
    <n v="29855"/>
    <n v="28367"/>
    <n v="50449"/>
    <n v="16005"/>
  </r>
  <r>
    <x v="187"/>
    <x v="187"/>
    <x v="2"/>
    <x v="184"/>
    <n v="32991"/>
    <x v="0"/>
    <x v="2"/>
    <n v="23"/>
    <x v="0"/>
    <n v="5"/>
    <n v="31"/>
    <n v="355550"/>
    <n v="155276"/>
    <n v="42270"/>
    <n v="15519"/>
    <n v="31483"/>
    <n v="26211"/>
  </r>
  <r>
    <x v="188"/>
    <x v="188"/>
    <x v="2"/>
    <x v="185"/>
    <n v="13604"/>
    <x v="0"/>
    <x v="7"/>
    <n v="27"/>
    <x v="0"/>
    <n v="7"/>
    <n v="15"/>
    <n v="73483"/>
    <n v="94071"/>
    <n v="36214"/>
    <n v="28797"/>
    <n v="24254"/>
    <n v="55951"/>
  </r>
  <r>
    <x v="189"/>
    <x v="189"/>
    <x v="1"/>
    <x v="186"/>
    <n v="9267"/>
    <x v="0"/>
    <x v="8"/>
    <n v="21"/>
    <x v="0"/>
    <n v="4"/>
    <n v="6"/>
    <n v="564073"/>
    <n v="37830"/>
    <n v="6768"/>
    <n v="15902"/>
    <n v="43307"/>
    <n v="56419"/>
  </r>
  <r>
    <x v="190"/>
    <x v="190"/>
    <x v="2"/>
    <x v="187"/>
    <n v="18409"/>
    <x v="0"/>
    <x v="11"/>
    <n v="1"/>
    <x v="0"/>
    <n v="1"/>
    <n v="16"/>
    <n v="829301"/>
    <n v="59529"/>
    <n v="3045"/>
    <n v="26651"/>
    <n v="72630"/>
    <n v="13501"/>
  </r>
  <r>
    <x v="191"/>
    <x v="191"/>
    <x v="1"/>
    <x v="188"/>
    <n v="21562"/>
    <x v="0"/>
    <x v="9"/>
    <n v="21"/>
    <x v="0"/>
    <n v="8"/>
    <n v="19"/>
    <n v="430216"/>
    <n v="20218"/>
    <n v="13695"/>
    <n v="10147"/>
    <n v="45159"/>
    <n v="19335"/>
  </r>
  <r>
    <x v="192"/>
    <x v="192"/>
    <x v="0"/>
    <x v="189"/>
    <n v="27344"/>
    <x v="0"/>
    <x v="0"/>
    <n v="30"/>
    <x v="0"/>
    <n v="8"/>
    <n v="11"/>
    <n v="980936"/>
    <n v="47688"/>
    <n v="10279"/>
    <n v="26570"/>
    <n v="15039"/>
    <n v="24635"/>
  </r>
  <r>
    <x v="193"/>
    <x v="193"/>
    <x v="4"/>
    <x v="190"/>
    <n v="23853"/>
    <x v="0"/>
    <x v="7"/>
    <n v="28"/>
    <x v="0"/>
    <n v="12"/>
    <n v="12"/>
    <n v="418136"/>
    <n v="116489"/>
    <n v="10273"/>
    <n v="12141"/>
    <n v="87251"/>
    <n v="29017"/>
  </r>
  <r>
    <x v="194"/>
    <x v="194"/>
    <x v="2"/>
    <x v="191"/>
    <n v="32256"/>
    <x v="0"/>
    <x v="4"/>
    <n v="3"/>
    <x v="0"/>
    <n v="9"/>
    <n v="25"/>
    <n v="901570"/>
    <n v="135275"/>
    <n v="33652"/>
    <n v="6849"/>
    <n v="6144"/>
    <n v="28575"/>
  </r>
  <r>
    <x v="195"/>
    <x v="195"/>
    <x v="0"/>
    <x v="192"/>
    <n v="48010"/>
    <x v="0"/>
    <x v="0"/>
    <n v="31"/>
    <x v="0"/>
    <n v="5"/>
    <n v="27"/>
    <n v="315186"/>
    <n v="65295"/>
    <n v="32127"/>
    <n v="14824"/>
    <n v="86588"/>
    <n v="3222"/>
  </r>
  <r>
    <x v="196"/>
    <x v="196"/>
    <x v="1"/>
    <x v="193"/>
    <n v="13977"/>
    <x v="0"/>
    <x v="11"/>
    <n v="15"/>
    <x v="0"/>
    <n v="3"/>
    <n v="18"/>
    <n v="60138"/>
    <n v="167310"/>
    <n v="36714"/>
    <n v="4818"/>
    <n v="88715"/>
    <n v="31294"/>
  </r>
  <r>
    <x v="197"/>
    <x v="197"/>
    <x v="4"/>
    <x v="194"/>
    <n v="25623"/>
    <x v="0"/>
    <x v="5"/>
    <n v="9"/>
    <x v="0"/>
    <n v="12"/>
    <n v="5"/>
    <n v="444699"/>
    <n v="193460"/>
    <n v="23140"/>
    <n v="25118"/>
    <n v="79626"/>
    <n v="4971"/>
  </r>
  <r>
    <x v="198"/>
    <x v="198"/>
    <x v="2"/>
    <x v="195"/>
    <n v="22091"/>
    <x v="0"/>
    <x v="1"/>
    <n v="24"/>
    <x v="0"/>
    <n v="6"/>
    <n v="9"/>
    <n v="618876"/>
    <n v="138521"/>
    <n v="22635"/>
    <n v="21808"/>
    <n v="34628"/>
    <n v="44345"/>
  </r>
  <r>
    <x v="199"/>
    <x v="199"/>
    <x v="2"/>
    <x v="196"/>
    <n v="14557"/>
    <x v="0"/>
    <x v="11"/>
    <n v="5"/>
    <x v="1"/>
    <n v="1"/>
    <n v="19"/>
    <n v="242587"/>
    <n v="145915"/>
    <n v="34719"/>
    <n v="12034"/>
    <n v="39949"/>
    <n v="15312"/>
  </r>
  <r>
    <x v="200"/>
    <x v="200"/>
    <x v="3"/>
    <x v="197"/>
    <n v="34426"/>
    <x v="0"/>
    <x v="2"/>
    <n v="7"/>
    <x v="0"/>
    <n v="4"/>
    <n v="10"/>
    <n v="807032"/>
    <n v="114500"/>
    <n v="23000"/>
    <n v="5156"/>
    <n v="30522"/>
    <n v="51099"/>
  </r>
  <r>
    <x v="201"/>
    <x v="201"/>
    <x v="2"/>
    <x v="198"/>
    <n v="24549"/>
    <x v="0"/>
    <x v="10"/>
    <n v="23"/>
    <x v="0"/>
    <n v="5"/>
    <n v="12"/>
    <n v="704692"/>
    <n v="52351"/>
    <n v="45667"/>
    <n v="6565"/>
    <n v="83999"/>
    <n v="20179"/>
  </r>
  <r>
    <x v="202"/>
    <x v="202"/>
    <x v="0"/>
    <x v="199"/>
    <n v="19181"/>
    <x v="0"/>
    <x v="6"/>
    <n v="3"/>
    <x v="0"/>
    <n v="9"/>
    <n v="2"/>
    <n v="292494"/>
    <n v="158176"/>
    <n v="39432"/>
    <n v="28318"/>
    <n v="6994"/>
    <n v="29076"/>
  </r>
  <r>
    <x v="203"/>
    <x v="203"/>
    <x v="2"/>
    <x v="200"/>
    <n v="19998"/>
    <x v="0"/>
    <x v="2"/>
    <n v="16"/>
    <x v="0"/>
    <n v="9"/>
    <n v="28"/>
    <n v="324545"/>
    <n v="179062"/>
    <n v="47632"/>
    <n v="9380"/>
    <n v="11787"/>
    <n v="9395"/>
  </r>
  <r>
    <x v="204"/>
    <x v="204"/>
    <x v="2"/>
    <x v="201"/>
    <n v="10330"/>
    <x v="0"/>
    <x v="10"/>
    <n v="19"/>
    <x v="0"/>
    <n v="11"/>
    <n v="24"/>
    <n v="292572"/>
    <n v="106282"/>
    <n v="36665"/>
    <n v="15779"/>
    <n v="17359"/>
    <n v="40737"/>
  </r>
  <r>
    <x v="205"/>
    <x v="205"/>
    <x v="3"/>
    <x v="202"/>
    <n v="29071"/>
    <x v="0"/>
    <x v="10"/>
    <n v="16"/>
    <x v="0"/>
    <n v="11"/>
    <n v="30"/>
    <n v="130785"/>
    <n v="10233"/>
    <n v="18266"/>
    <n v="12349"/>
    <n v="50507"/>
    <n v="35499"/>
  </r>
  <r>
    <x v="206"/>
    <x v="206"/>
    <x v="3"/>
    <x v="203"/>
    <n v="46783"/>
    <x v="0"/>
    <x v="1"/>
    <n v="6"/>
    <x v="0"/>
    <n v="3"/>
    <n v="5"/>
    <n v="392175"/>
    <n v="60677"/>
    <n v="31331"/>
    <n v="2369"/>
    <n v="57385"/>
    <n v="34137"/>
  </r>
  <r>
    <x v="207"/>
    <x v="207"/>
    <x v="3"/>
    <x v="204"/>
    <n v="15417"/>
    <x v="0"/>
    <x v="4"/>
    <n v="24"/>
    <x v="0"/>
    <n v="6"/>
    <n v="10"/>
    <n v="259802"/>
    <n v="188654"/>
    <n v="19756"/>
    <n v="13643"/>
    <n v="47740"/>
    <n v="4041"/>
  </r>
  <r>
    <x v="208"/>
    <x v="208"/>
    <x v="2"/>
    <x v="205"/>
    <n v="26530"/>
    <x v="0"/>
    <x v="3"/>
    <n v="9"/>
    <x v="1"/>
    <n v="1"/>
    <n v="24"/>
    <n v="310848"/>
    <n v="73794"/>
    <n v="31443"/>
    <n v="21319"/>
    <n v="6349"/>
    <n v="71567"/>
  </r>
  <r>
    <x v="209"/>
    <x v="209"/>
    <x v="4"/>
    <x v="206"/>
    <n v="20469"/>
    <x v="0"/>
    <x v="1"/>
    <n v="18"/>
    <x v="0"/>
    <n v="1"/>
    <n v="25"/>
    <n v="883034"/>
    <n v="13893"/>
    <n v="34830"/>
    <n v="18632"/>
    <n v="14102"/>
    <n v="5473"/>
  </r>
  <r>
    <x v="210"/>
    <x v="210"/>
    <x v="4"/>
    <x v="207"/>
    <n v="37444"/>
    <x v="0"/>
    <x v="10"/>
    <n v="19"/>
    <x v="0"/>
    <n v="7"/>
    <n v="25"/>
    <n v="745837"/>
    <n v="197218"/>
    <n v="19525"/>
    <n v="14339"/>
    <n v="33859"/>
    <n v="63600"/>
  </r>
  <r>
    <x v="211"/>
    <x v="211"/>
    <x v="0"/>
    <x v="208"/>
    <n v="48251"/>
    <x v="0"/>
    <x v="1"/>
    <n v="19"/>
    <x v="0"/>
    <n v="4"/>
    <n v="5"/>
    <n v="900402"/>
    <n v="35936"/>
    <n v="22696"/>
    <n v="17196"/>
    <n v="60454"/>
    <n v="54364"/>
  </r>
  <r>
    <x v="212"/>
    <x v="212"/>
    <x v="2"/>
    <x v="209"/>
    <n v="25079"/>
    <x v="0"/>
    <x v="11"/>
    <n v="25"/>
    <x v="0"/>
    <n v="9"/>
    <n v="3"/>
    <n v="973274"/>
    <n v="67090"/>
    <n v="41841"/>
    <n v="18317"/>
    <n v="9689"/>
    <n v="8431"/>
  </r>
  <r>
    <x v="213"/>
    <x v="213"/>
    <x v="3"/>
    <x v="210"/>
    <n v="27099"/>
    <x v="0"/>
    <x v="8"/>
    <n v="15"/>
    <x v="0"/>
    <n v="8"/>
    <n v="10"/>
    <n v="111836"/>
    <n v="76023"/>
    <n v="32497"/>
    <n v="28830"/>
    <n v="11830"/>
    <n v="49951"/>
  </r>
  <r>
    <x v="214"/>
    <x v="214"/>
    <x v="4"/>
    <x v="211"/>
    <n v="19926"/>
    <x v="0"/>
    <x v="8"/>
    <n v="1"/>
    <x v="0"/>
    <n v="9"/>
    <n v="1"/>
    <n v="45569"/>
    <n v="66164"/>
    <n v="44045"/>
    <n v="29178"/>
    <n v="81030"/>
    <n v="37247"/>
  </r>
  <r>
    <x v="215"/>
    <x v="215"/>
    <x v="2"/>
    <x v="212"/>
    <n v="9754"/>
    <x v="0"/>
    <x v="3"/>
    <n v="18"/>
    <x v="0"/>
    <n v="12"/>
    <n v="9"/>
    <n v="803895"/>
    <n v="149841"/>
    <n v="16812"/>
    <n v="909"/>
    <n v="16707"/>
    <n v="65959"/>
  </r>
  <r>
    <x v="216"/>
    <x v="216"/>
    <x v="3"/>
    <x v="108"/>
    <n v="49153"/>
    <x v="0"/>
    <x v="3"/>
    <n v="8"/>
    <x v="0"/>
    <n v="11"/>
    <n v="30"/>
    <n v="397440"/>
    <n v="76576"/>
    <n v="23274"/>
    <n v="12814"/>
    <n v="78875"/>
    <n v="26570"/>
  </r>
  <r>
    <x v="217"/>
    <x v="217"/>
    <x v="0"/>
    <x v="213"/>
    <n v="15587"/>
    <x v="0"/>
    <x v="6"/>
    <n v="4"/>
    <x v="0"/>
    <n v="10"/>
    <n v="22"/>
    <n v="888090"/>
    <n v="83680"/>
    <n v="9666"/>
    <n v="27417"/>
    <n v="89580"/>
    <n v="27742"/>
  </r>
  <r>
    <x v="218"/>
    <x v="218"/>
    <x v="4"/>
    <x v="214"/>
    <n v="32428"/>
    <x v="0"/>
    <x v="11"/>
    <n v="11"/>
    <x v="0"/>
    <n v="12"/>
    <n v="29"/>
    <n v="68114"/>
    <n v="20851"/>
    <n v="25840"/>
    <n v="15005"/>
    <n v="47788"/>
    <n v="25208"/>
  </r>
  <r>
    <x v="219"/>
    <x v="219"/>
    <x v="4"/>
    <x v="215"/>
    <n v="30983"/>
    <x v="0"/>
    <x v="3"/>
    <n v="10"/>
    <x v="1"/>
    <n v="1"/>
    <n v="17"/>
    <n v="363657"/>
    <n v="93287"/>
    <n v="41670"/>
    <n v="28825"/>
    <n v="33553"/>
    <n v="17200"/>
  </r>
  <r>
    <x v="220"/>
    <x v="220"/>
    <x v="1"/>
    <x v="216"/>
    <n v="10612"/>
    <x v="0"/>
    <x v="10"/>
    <n v="28"/>
    <x v="0"/>
    <n v="1"/>
    <n v="23"/>
    <n v="932607"/>
    <n v="159153"/>
    <n v="18407"/>
    <n v="24725"/>
    <n v="11732"/>
    <n v="39840"/>
  </r>
  <r>
    <x v="221"/>
    <x v="221"/>
    <x v="3"/>
    <x v="217"/>
    <n v="46165"/>
    <x v="0"/>
    <x v="10"/>
    <n v="24"/>
    <x v="0"/>
    <n v="10"/>
    <n v="21"/>
    <n v="42843"/>
    <n v="183026"/>
    <n v="26956"/>
    <n v="22992"/>
    <n v="40323"/>
    <n v="11730"/>
  </r>
  <r>
    <x v="222"/>
    <x v="222"/>
    <x v="1"/>
    <x v="218"/>
    <n v="31675"/>
    <x v="0"/>
    <x v="11"/>
    <n v="4"/>
    <x v="1"/>
    <n v="1"/>
    <n v="5"/>
    <n v="798398"/>
    <n v="101876"/>
    <n v="7796"/>
    <n v="5926"/>
    <n v="49781"/>
    <n v="50745"/>
  </r>
  <r>
    <x v="223"/>
    <x v="223"/>
    <x v="0"/>
    <x v="219"/>
    <n v="34233"/>
    <x v="0"/>
    <x v="11"/>
    <n v="25"/>
    <x v="0"/>
    <n v="6"/>
    <n v="23"/>
    <n v="652099"/>
    <n v="52113"/>
    <n v="2409"/>
    <n v="5928"/>
    <n v="40168"/>
    <n v="35395"/>
  </r>
  <r>
    <x v="224"/>
    <x v="224"/>
    <x v="1"/>
    <x v="220"/>
    <n v="37287"/>
    <x v="0"/>
    <x v="10"/>
    <n v="11"/>
    <x v="0"/>
    <n v="9"/>
    <n v="19"/>
    <n v="786692"/>
    <n v="182351"/>
    <n v="42523"/>
    <n v="12731"/>
    <n v="11058"/>
    <n v="27820"/>
  </r>
  <r>
    <x v="225"/>
    <x v="225"/>
    <x v="2"/>
    <x v="221"/>
    <n v="36201"/>
    <x v="0"/>
    <x v="6"/>
    <n v="26"/>
    <x v="0"/>
    <n v="4"/>
    <n v="6"/>
    <n v="120505"/>
    <n v="1510"/>
    <n v="48129"/>
    <n v="17320"/>
    <n v="3781"/>
    <n v="47133"/>
  </r>
  <r>
    <x v="226"/>
    <x v="226"/>
    <x v="4"/>
    <x v="222"/>
    <n v="28151"/>
    <x v="0"/>
    <x v="3"/>
    <n v="13"/>
    <x v="0"/>
    <n v="6"/>
    <n v="20"/>
    <n v="14090"/>
    <n v="34479"/>
    <n v="18201"/>
    <n v="25446"/>
    <n v="1846"/>
    <n v="73820"/>
  </r>
  <r>
    <x v="227"/>
    <x v="227"/>
    <x v="1"/>
    <x v="223"/>
    <n v="16106"/>
    <x v="0"/>
    <x v="3"/>
    <n v="22"/>
    <x v="0"/>
    <n v="3"/>
    <n v="4"/>
    <n v="46483"/>
    <n v="79369"/>
    <n v="24954"/>
    <n v="27997"/>
    <n v="67688"/>
    <n v="52068"/>
  </r>
  <r>
    <x v="228"/>
    <x v="228"/>
    <x v="1"/>
    <x v="224"/>
    <n v="29391"/>
    <x v="0"/>
    <x v="8"/>
    <n v="3"/>
    <x v="0"/>
    <n v="5"/>
    <n v="10"/>
    <n v="454688"/>
    <n v="45619"/>
    <n v="19067"/>
    <n v="27523"/>
    <n v="20712"/>
    <n v="46010"/>
  </r>
  <r>
    <x v="229"/>
    <x v="229"/>
    <x v="3"/>
    <x v="225"/>
    <n v="33254"/>
    <x v="0"/>
    <x v="4"/>
    <n v="8"/>
    <x v="0"/>
    <n v="1"/>
    <n v="27"/>
    <n v="943183"/>
    <n v="55506"/>
    <n v="8543"/>
    <n v="21954"/>
    <n v="7240"/>
    <n v="8487"/>
  </r>
  <r>
    <x v="230"/>
    <x v="230"/>
    <x v="3"/>
    <x v="226"/>
    <n v="44725"/>
    <x v="0"/>
    <x v="5"/>
    <n v="6"/>
    <x v="0"/>
    <n v="12"/>
    <n v="16"/>
    <n v="942672"/>
    <n v="114668"/>
    <n v="4062"/>
    <n v="10060"/>
    <n v="17139"/>
    <n v="11939"/>
  </r>
  <r>
    <x v="231"/>
    <x v="231"/>
    <x v="1"/>
    <x v="227"/>
    <n v="41560"/>
    <x v="0"/>
    <x v="5"/>
    <n v="19"/>
    <x v="0"/>
    <n v="10"/>
    <n v="29"/>
    <n v="116253"/>
    <n v="190553"/>
    <n v="9224"/>
    <n v="14521"/>
    <n v="23557"/>
    <n v="8316"/>
  </r>
  <r>
    <x v="232"/>
    <x v="232"/>
    <x v="2"/>
    <x v="228"/>
    <n v="15305"/>
    <x v="0"/>
    <x v="11"/>
    <n v="23"/>
    <x v="0"/>
    <n v="4"/>
    <n v="16"/>
    <n v="79414"/>
    <n v="108739"/>
    <n v="24399"/>
    <n v="9704"/>
    <n v="87713"/>
    <n v="40567"/>
  </r>
  <r>
    <x v="233"/>
    <x v="233"/>
    <x v="1"/>
    <x v="229"/>
    <n v="23520"/>
    <x v="0"/>
    <x v="3"/>
    <n v="7"/>
    <x v="0"/>
    <n v="11"/>
    <n v="2"/>
    <n v="997396"/>
    <n v="14979"/>
    <n v="45343"/>
    <n v="15236"/>
    <n v="10502"/>
    <n v="6751"/>
  </r>
  <r>
    <x v="234"/>
    <x v="234"/>
    <x v="2"/>
    <x v="230"/>
    <n v="11445"/>
    <x v="0"/>
    <x v="10"/>
    <n v="5"/>
    <x v="0"/>
    <n v="3"/>
    <n v="11"/>
    <n v="221459"/>
    <n v="159197"/>
    <n v="44166"/>
    <n v="17789"/>
    <n v="28410"/>
    <n v="31018"/>
  </r>
  <r>
    <x v="235"/>
    <x v="235"/>
    <x v="1"/>
    <x v="231"/>
    <n v="44131"/>
    <x v="0"/>
    <x v="7"/>
    <n v="4"/>
    <x v="0"/>
    <n v="12"/>
    <n v="19"/>
    <n v="789155"/>
    <n v="182497"/>
    <n v="39978"/>
    <n v="6507"/>
    <n v="38482"/>
    <n v="22314"/>
  </r>
  <r>
    <x v="236"/>
    <x v="236"/>
    <x v="0"/>
    <x v="232"/>
    <n v="37933"/>
    <x v="0"/>
    <x v="5"/>
    <n v="1"/>
    <x v="0"/>
    <n v="6"/>
    <n v="28"/>
    <n v="588129"/>
    <n v="24581"/>
    <n v="23018"/>
    <n v="24300"/>
    <n v="25592"/>
    <n v="21261"/>
  </r>
  <r>
    <x v="237"/>
    <x v="237"/>
    <x v="0"/>
    <x v="87"/>
    <n v="21818"/>
    <x v="0"/>
    <x v="1"/>
    <n v="18"/>
    <x v="0"/>
    <n v="3"/>
    <n v="28"/>
    <n v="996256"/>
    <n v="43433"/>
    <n v="33212"/>
    <n v="27646"/>
    <n v="27487"/>
    <n v="16955"/>
  </r>
  <r>
    <x v="238"/>
    <x v="238"/>
    <x v="1"/>
    <x v="233"/>
    <n v="39736"/>
    <x v="0"/>
    <x v="7"/>
    <n v="17"/>
    <x v="1"/>
    <n v="1"/>
    <n v="16"/>
    <n v="340110"/>
    <n v="16266"/>
    <n v="38005"/>
    <n v="10559"/>
    <n v="45369"/>
    <n v="55121"/>
  </r>
  <r>
    <x v="239"/>
    <x v="239"/>
    <x v="3"/>
    <x v="234"/>
    <n v="38996"/>
    <x v="0"/>
    <x v="8"/>
    <n v="11"/>
    <x v="0"/>
    <n v="11"/>
    <n v="27"/>
    <n v="74327"/>
    <n v="79809"/>
    <n v="42644"/>
    <n v="17402"/>
    <n v="47283"/>
    <n v="9458"/>
  </r>
  <r>
    <x v="240"/>
    <x v="240"/>
    <x v="2"/>
    <x v="235"/>
    <n v="14220"/>
    <x v="0"/>
    <x v="0"/>
    <n v="18"/>
    <x v="0"/>
    <n v="5"/>
    <n v="8"/>
    <n v="444840"/>
    <n v="93859"/>
    <n v="48228"/>
    <n v="282"/>
    <n v="76785"/>
    <n v="53689"/>
  </r>
  <r>
    <x v="241"/>
    <x v="241"/>
    <x v="0"/>
    <x v="236"/>
    <n v="26427"/>
    <x v="0"/>
    <x v="2"/>
    <n v="4"/>
    <x v="0"/>
    <n v="3"/>
    <n v="25"/>
    <n v="821158"/>
    <n v="92342"/>
    <n v="36398"/>
    <n v="8004"/>
    <n v="84849"/>
    <n v="10266"/>
  </r>
  <r>
    <x v="242"/>
    <x v="242"/>
    <x v="2"/>
    <x v="237"/>
    <n v="38966"/>
    <x v="0"/>
    <x v="7"/>
    <n v="8"/>
    <x v="0"/>
    <n v="1"/>
    <n v="29"/>
    <n v="554316"/>
    <n v="58111"/>
    <n v="6869"/>
    <n v="27843"/>
    <n v="89794"/>
    <n v="2487"/>
  </r>
  <r>
    <x v="243"/>
    <x v="243"/>
    <x v="4"/>
    <x v="238"/>
    <n v="33558"/>
    <x v="0"/>
    <x v="3"/>
    <n v="27"/>
    <x v="0"/>
    <n v="4"/>
    <n v="27"/>
    <n v="183275"/>
    <n v="199037"/>
    <n v="27600"/>
    <n v="29916"/>
    <n v="26676"/>
    <n v="67323"/>
  </r>
  <r>
    <x v="244"/>
    <x v="244"/>
    <x v="3"/>
    <x v="239"/>
    <n v="49273"/>
    <x v="0"/>
    <x v="10"/>
    <n v="15"/>
    <x v="0"/>
    <n v="10"/>
    <n v="18"/>
    <n v="784786"/>
    <n v="195558"/>
    <n v="7272"/>
    <n v="19806"/>
    <n v="71887"/>
    <n v="50022"/>
  </r>
  <r>
    <x v="245"/>
    <x v="245"/>
    <x v="3"/>
    <x v="240"/>
    <n v="19730"/>
    <x v="0"/>
    <x v="10"/>
    <n v="21"/>
    <x v="1"/>
    <n v="1"/>
    <n v="14"/>
    <n v="539288"/>
    <n v="45482"/>
    <n v="24259"/>
    <n v="19732"/>
    <n v="27524"/>
    <n v="33183"/>
  </r>
  <r>
    <x v="246"/>
    <x v="246"/>
    <x v="4"/>
    <x v="241"/>
    <n v="12579"/>
    <x v="0"/>
    <x v="7"/>
    <n v="31"/>
    <x v="0"/>
    <n v="10"/>
    <n v="7"/>
    <n v="392024"/>
    <n v="1447"/>
    <n v="34531"/>
    <n v="9981"/>
    <n v="19166"/>
    <n v="5515"/>
  </r>
  <r>
    <x v="247"/>
    <x v="247"/>
    <x v="3"/>
    <x v="242"/>
    <n v="41174"/>
    <x v="0"/>
    <x v="8"/>
    <n v="11"/>
    <x v="1"/>
    <n v="1"/>
    <n v="3"/>
    <n v="40425"/>
    <n v="160291"/>
    <n v="23150"/>
    <n v="27529"/>
    <n v="44853"/>
    <n v="3788"/>
  </r>
  <r>
    <x v="248"/>
    <x v="248"/>
    <x v="0"/>
    <x v="243"/>
    <n v="9966"/>
    <x v="0"/>
    <x v="4"/>
    <n v="12"/>
    <x v="0"/>
    <n v="8"/>
    <n v="13"/>
    <n v="704566"/>
    <n v="129406"/>
    <n v="4993"/>
    <n v="13176"/>
    <n v="44962"/>
    <n v="20966"/>
  </r>
  <r>
    <x v="249"/>
    <x v="249"/>
    <x v="4"/>
    <x v="244"/>
    <n v="43285"/>
    <x v="0"/>
    <x v="5"/>
    <n v="29"/>
    <x v="0"/>
    <n v="8"/>
    <n v="1"/>
    <n v="470340"/>
    <n v="176101"/>
    <n v="22477"/>
    <n v="11872"/>
    <n v="44641"/>
    <n v="62737"/>
  </r>
  <r>
    <x v="250"/>
    <x v="250"/>
    <x v="0"/>
    <x v="245"/>
    <n v="26206"/>
    <x v="0"/>
    <x v="0"/>
    <n v="12"/>
    <x v="1"/>
    <n v="1"/>
    <n v="31"/>
    <n v="108017"/>
    <n v="15090"/>
    <n v="34132"/>
    <n v="15976"/>
    <n v="94595"/>
    <n v="49541"/>
  </r>
  <r>
    <x v="251"/>
    <x v="251"/>
    <x v="0"/>
    <x v="246"/>
    <n v="44965"/>
    <x v="0"/>
    <x v="11"/>
    <n v="26"/>
    <x v="0"/>
    <n v="4"/>
    <n v="26"/>
    <n v="192616"/>
    <n v="175978"/>
    <n v="1649"/>
    <n v="24292"/>
    <n v="11091"/>
    <n v="7573"/>
  </r>
  <r>
    <x v="252"/>
    <x v="252"/>
    <x v="4"/>
    <x v="247"/>
    <n v="14166"/>
    <x v="0"/>
    <x v="1"/>
    <n v="19"/>
    <x v="0"/>
    <n v="9"/>
    <n v="26"/>
    <n v="844879"/>
    <n v="53152"/>
    <n v="37239"/>
    <n v="93"/>
    <n v="29825"/>
    <n v="11458"/>
  </r>
  <r>
    <x v="253"/>
    <x v="253"/>
    <x v="2"/>
    <x v="248"/>
    <n v="28722"/>
    <x v="0"/>
    <x v="11"/>
    <n v="3"/>
    <x v="0"/>
    <n v="6"/>
    <n v="22"/>
    <n v="742053"/>
    <n v="154300"/>
    <n v="49293"/>
    <n v="8819"/>
    <n v="72636"/>
    <n v="73924"/>
  </r>
  <r>
    <x v="254"/>
    <x v="254"/>
    <x v="2"/>
    <x v="249"/>
    <n v="22611"/>
    <x v="0"/>
    <x v="11"/>
    <n v="13"/>
    <x v="0"/>
    <n v="9"/>
    <n v="3"/>
    <n v="139540"/>
    <n v="148448"/>
    <n v="40464"/>
    <n v="27648"/>
    <n v="23639"/>
    <n v="70371"/>
  </r>
  <r>
    <x v="255"/>
    <x v="255"/>
    <x v="3"/>
    <x v="250"/>
    <n v="28771"/>
    <x v="0"/>
    <x v="8"/>
    <n v="24"/>
    <x v="0"/>
    <n v="6"/>
    <n v="15"/>
    <n v="848047"/>
    <n v="110809"/>
    <n v="47255"/>
    <n v="12695"/>
    <n v="88628"/>
    <n v="47593"/>
  </r>
  <r>
    <x v="256"/>
    <x v="256"/>
    <x v="4"/>
    <x v="251"/>
    <n v="12278"/>
    <x v="0"/>
    <x v="7"/>
    <n v="17"/>
    <x v="0"/>
    <n v="2"/>
    <n v="15"/>
    <n v="805379"/>
    <n v="176646"/>
    <n v="25807"/>
    <n v="14648"/>
    <n v="18944"/>
    <n v="32606"/>
  </r>
  <r>
    <x v="257"/>
    <x v="257"/>
    <x v="0"/>
    <x v="252"/>
    <n v="34483"/>
    <x v="0"/>
    <x v="11"/>
    <n v="20"/>
    <x v="0"/>
    <n v="9"/>
    <n v="28"/>
    <n v="516059"/>
    <n v="148461"/>
    <n v="28770"/>
    <n v="18603"/>
    <n v="21229"/>
    <n v="60647"/>
  </r>
  <r>
    <x v="258"/>
    <x v="258"/>
    <x v="2"/>
    <x v="253"/>
    <n v="39260"/>
    <x v="0"/>
    <x v="1"/>
    <n v="26"/>
    <x v="0"/>
    <n v="2"/>
    <n v="4"/>
    <n v="41397"/>
    <n v="181977"/>
    <n v="43862"/>
    <n v="29921"/>
    <n v="14346"/>
    <n v="54915"/>
  </r>
  <r>
    <x v="259"/>
    <x v="259"/>
    <x v="2"/>
    <x v="254"/>
    <n v="41535"/>
    <x v="0"/>
    <x v="11"/>
    <n v="11"/>
    <x v="0"/>
    <n v="10"/>
    <n v="3"/>
    <n v="368151"/>
    <n v="194648"/>
    <n v="4105"/>
    <n v="3294"/>
    <n v="82996"/>
    <n v="836"/>
  </r>
  <r>
    <x v="260"/>
    <x v="260"/>
    <x v="3"/>
    <x v="255"/>
    <n v="20101"/>
    <x v="0"/>
    <x v="7"/>
    <n v="2"/>
    <x v="0"/>
    <n v="6"/>
    <n v="13"/>
    <n v="357798"/>
    <n v="33630"/>
    <n v="42610"/>
    <n v="19259"/>
    <n v="4627"/>
    <n v="45756"/>
  </r>
  <r>
    <x v="261"/>
    <x v="261"/>
    <x v="3"/>
    <x v="256"/>
    <n v="29217"/>
    <x v="0"/>
    <x v="1"/>
    <n v="30"/>
    <x v="1"/>
    <n v="1"/>
    <n v="13"/>
    <n v="333196"/>
    <n v="2705"/>
    <n v="17160"/>
    <n v="565"/>
    <n v="42935"/>
    <n v="47281"/>
  </r>
  <r>
    <x v="262"/>
    <x v="262"/>
    <x v="3"/>
    <x v="257"/>
    <n v="35840"/>
    <x v="0"/>
    <x v="10"/>
    <n v="9"/>
    <x v="0"/>
    <n v="3"/>
    <n v="31"/>
    <n v="429114"/>
    <n v="173711"/>
    <n v="48342"/>
    <n v="26043"/>
    <n v="10019"/>
    <n v="15658"/>
  </r>
  <r>
    <x v="263"/>
    <x v="263"/>
    <x v="3"/>
    <x v="258"/>
    <n v="23048"/>
    <x v="0"/>
    <x v="4"/>
    <n v="23"/>
    <x v="0"/>
    <n v="5"/>
    <n v="19"/>
    <n v="327627"/>
    <n v="23685"/>
    <n v="13544"/>
    <n v="28845"/>
    <n v="8665"/>
    <n v="34719"/>
  </r>
  <r>
    <x v="264"/>
    <x v="264"/>
    <x v="4"/>
    <x v="259"/>
    <n v="24807"/>
    <x v="0"/>
    <x v="9"/>
    <n v="5"/>
    <x v="0"/>
    <n v="8"/>
    <n v="18"/>
    <n v="872943"/>
    <n v="95150"/>
    <n v="41046"/>
    <n v="10797"/>
    <n v="7508"/>
    <n v="5005"/>
  </r>
  <r>
    <x v="265"/>
    <x v="265"/>
    <x v="1"/>
    <x v="260"/>
    <n v="5184"/>
    <x v="0"/>
    <x v="3"/>
    <n v="26"/>
    <x v="0"/>
    <n v="11"/>
    <n v="28"/>
    <n v="518214"/>
    <n v="181119"/>
    <n v="33171"/>
    <n v="21588"/>
    <n v="18932"/>
    <n v="33396"/>
  </r>
  <r>
    <x v="266"/>
    <x v="266"/>
    <x v="2"/>
    <x v="261"/>
    <n v="45046"/>
    <x v="0"/>
    <x v="6"/>
    <n v="1"/>
    <x v="0"/>
    <n v="9"/>
    <n v="2"/>
    <n v="753369"/>
    <n v="134949"/>
    <n v="42980"/>
    <n v="19984"/>
    <n v="77656"/>
    <n v="72303"/>
  </r>
  <r>
    <x v="267"/>
    <x v="267"/>
    <x v="3"/>
    <x v="262"/>
    <n v="49742"/>
    <x v="0"/>
    <x v="6"/>
    <n v="8"/>
    <x v="0"/>
    <n v="9"/>
    <n v="23"/>
    <n v="550531"/>
    <n v="79676"/>
    <n v="12181"/>
    <n v="23091"/>
    <n v="58989"/>
    <n v="64293"/>
  </r>
  <r>
    <x v="268"/>
    <x v="268"/>
    <x v="0"/>
    <x v="263"/>
    <n v="10074"/>
    <x v="0"/>
    <x v="6"/>
    <n v="12"/>
    <x v="0"/>
    <n v="4"/>
    <n v="19"/>
    <n v="89283"/>
    <n v="136012"/>
    <n v="12847"/>
    <n v="5464"/>
    <n v="2660"/>
    <n v="66422"/>
  </r>
  <r>
    <x v="269"/>
    <x v="269"/>
    <x v="2"/>
    <x v="264"/>
    <n v="36318"/>
    <x v="0"/>
    <x v="0"/>
    <n v="9"/>
    <x v="0"/>
    <n v="7"/>
    <n v="4"/>
    <n v="627042"/>
    <n v="59383"/>
    <n v="23440"/>
    <n v="26880"/>
    <n v="32391"/>
    <n v="18106"/>
  </r>
  <r>
    <x v="270"/>
    <x v="270"/>
    <x v="3"/>
    <x v="265"/>
    <n v="48198"/>
    <x v="0"/>
    <x v="2"/>
    <n v="22"/>
    <x v="0"/>
    <n v="2"/>
    <n v="25"/>
    <n v="824871"/>
    <n v="102310"/>
    <n v="22185"/>
    <n v="6146"/>
    <n v="64330"/>
    <n v="52599"/>
  </r>
  <r>
    <x v="271"/>
    <x v="271"/>
    <x v="3"/>
    <x v="266"/>
    <n v="37511"/>
    <x v="0"/>
    <x v="3"/>
    <n v="18"/>
    <x v="0"/>
    <n v="7"/>
    <n v="23"/>
    <n v="746339"/>
    <n v="147587"/>
    <n v="16978"/>
    <n v="19344"/>
    <n v="31227"/>
    <n v="15481"/>
  </r>
  <r>
    <x v="272"/>
    <x v="272"/>
    <x v="4"/>
    <x v="267"/>
    <n v="45494"/>
    <x v="0"/>
    <x v="10"/>
    <n v="3"/>
    <x v="0"/>
    <n v="8"/>
    <n v="13"/>
    <n v="294441"/>
    <n v="160173"/>
    <n v="30068"/>
    <n v="11748"/>
    <n v="7741"/>
    <n v="66692"/>
  </r>
  <r>
    <x v="273"/>
    <x v="273"/>
    <x v="1"/>
    <x v="268"/>
    <n v="18051"/>
    <x v="0"/>
    <x v="11"/>
    <n v="30"/>
    <x v="0"/>
    <n v="7"/>
    <n v="14"/>
    <n v="97865"/>
    <n v="180855"/>
    <n v="36457"/>
    <n v="8383"/>
    <n v="3863"/>
    <n v="48065"/>
  </r>
  <r>
    <x v="274"/>
    <x v="274"/>
    <x v="1"/>
    <x v="269"/>
    <n v="42977"/>
    <x v="0"/>
    <x v="10"/>
    <n v="15"/>
    <x v="0"/>
    <n v="11"/>
    <n v="8"/>
    <n v="590805"/>
    <n v="24938"/>
    <n v="7163"/>
    <n v="6024"/>
    <n v="3042"/>
    <n v="24444"/>
  </r>
  <r>
    <x v="275"/>
    <x v="275"/>
    <x v="4"/>
    <x v="270"/>
    <n v="11462"/>
    <x v="0"/>
    <x v="7"/>
    <n v="18"/>
    <x v="0"/>
    <n v="3"/>
    <n v="16"/>
    <n v="262249"/>
    <n v="187864"/>
    <n v="23571"/>
    <n v="9097"/>
    <n v="53998"/>
    <n v="74255"/>
  </r>
  <r>
    <x v="276"/>
    <x v="276"/>
    <x v="0"/>
    <x v="271"/>
    <n v="9983"/>
    <x v="0"/>
    <x v="8"/>
    <n v="13"/>
    <x v="0"/>
    <n v="2"/>
    <n v="14"/>
    <n v="190525"/>
    <n v="6576"/>
    <n v="26279"/>
    <n v="9047"/>
    <n v="33836"/>
    <n v="5498"/>
  </r>
  <r>
    <x v="277"/>
    <x v="277"/>
    <x v="1"/>
    <x v="272"/>
    <n v="13092"/>
    <x v="0"/>
    <x v="4"/>
    <n v="16"/>
    <x v="0"/>
    <n v="8"/>
    <n v="29"/>
    <n v="386175"/>
    <n v="174491"/>
    <n v="40202"/>
    <n v="12175"/>
    <n v="22705"/>
    <n v="61674"/>
  </r>
  <r>
    <x v="278"/>
    <x v="278"/>
    <x v="0"/>
    <x v="273"/>
    <n v="34011"/>
    <x v="0"/>
    <x v="4"/>
    <n v="20"/>
    <x v="0"/>
    <n v="4"/>
    <n v="20"/>
    <n v="630120"/>
    <n v="145394"/>
    <n v="40020"/>
    <n v="12063"/>
    <n v="66048"/>
    <n v="19576"/>
  </r>
  <r>
    <x v="279"/>
    <x v="279"/>
    <x v="2"/>
    <x v="274"/>
    <n v="33456"/>
    <x v="0"/>
    <x v="1"/>
    <n v="15"/>
    <x v="0"/>
    <n v="9"/>
    <n v="11"/>
    <n v="626371"/>
    <n v="125385"/>
    <n v="43382"/>
    <n v="19852"/>
    <n v="25480"/>
    <n v="24028"/>
  </r>
  <r>
    <x v="280"/>
    <x v="280"/>
    <x v="2"/>
    <x v="275"/>
    <n v="47344"/>
    <x v="0"/>
    <x v="4"/>
    <n v="14"/>
    <x v="0"/>
    <n v="6"/>
    <n v="30"/>
    <n v="273483"/>
    <n v="184977"/>
    <n v="6338"/>
    <n v="24708"/>
    <n v="21955"/>
    <n v="74627"/>
  </r>
  <r>
    <x v="281"/>
    <x v="281"/>
    <x v="1"/>
    <x v="276"/>
    <n v="35073"/>
    <x v="0"/>
    <x v="7"/>
    <n v="19"/>
    <x v="1"/>
    <n v="2"/>
    <n v="2"/>
    <n v="356028"/>
    <n v="19881"/>
    <n v="46979"/>
    <n v="4104"/>
    <n v="35064"/>
    <n v="49012"/>
  </r>
  <r>
    <x v="282"/>
    <x v="282"/>
    <x v="1"/>
    <x v="277"/>
    <n v="29153"/>
    <x v="0"/>
    <x v="0"/>
    <n v="29"/>
    <x v="0"/>
    <n v="8"/>
    <n v="20"/>
    <n v="748458"/>
    <n v="176695"/>
    <n v="40313"/>
    <n v="4664"/>
    <n v="2762"/>
    <n v="37882"/>
  </r>
  <r>
    <x v="283"/>
    <x v="283"/>
    <x v="2"/>
    <x v="278"/>
    <n v="17271"/>
    <x v="0"/>
    <x v="5"/>
    <n v="14"/>
    <x v="0"/>
    <n v="10"/>
    <n v="15"/>
    <n v="439688"/>
    <n v="55999"/>
    <n v="37957"/>
    <n v="26236"/>
    <n v="90238"/>
    <n v="12519"/>
  </r>
  <r>
    <x v="284"/>
    <x v="284"/>
    <x v="2"/>
    <x v="279"/>
    <n v="8869"/>
    <x v="0"/>
    <x v="9"/>
    <n v="17"/>
    <x v="1"/>
    <n v="1"/>
    <n v="6"/>
    <n v="913797"/>
    <n v="188267"/>
    <n v="34222"/>
    <n v="24029"/>
    <n v="71781"/>
    <n v="62545"/>
  </r>
  <r>
    <x v="285"/>
    <x v="285"/>
    <x v="1"/>
    <x v="280"/>
    <n v="30652"/>
    <x v="0"/>
    <x v="7"/>
    <n v="7"/>
    <x v="0"/>
    <n v="7"/>
    <n v="2"/>
    <n v="598715"/>
    <n v="153155"/>
    <n v="10448"/>
    <n v="18995"/>
    <n v="18436"/>
    <n v="52526"/>
  </r>
  <r>
    <x v="286"/>
    <x v="286"/>
    <x v="2"/>
    <x v="281"/>
    <n v="32274"/>
    <x v="0"/>
    <x v="10"/>
    <n v="20"/>
    <x v="0"/>
    <n v="6"/>
    <n v="22"/>
    <n v="915849"/>
    <n v="136270"/>
    <n v="25731"/>
    <n v="3579"/>
    <n v="79108"/>
    <n v="63843"/>
  </r>
  <r>
    <x v="287"/>
    <x v="287"/>
    <x v="1"/>
    <x v="282"/>
    <n v="41564"/>
    <x v="0"/>
    <x v="5"/>
    <n v="19"/>
    <x v="0"/>
    <n v="3"/>
    <n v="22"/>
    <n v="690352"/>
    <n v="188117"/>
    <n v="17079"/>
    <n v="14860"/>
    <n v="36441"/>
    <n v="67981"/>
  </r>
  <r>
    <x v="288"/>
    <x v="288"/>
    <x v="4"/>
    <x v="283"/>
    <n v="10393"/>
    <x v="0"/>
    <x v="3"/>
    <n v="31"/>
    <x v="0"/>
    <n v="10"/>
    <n v="22"/>
    <n v="101934"/>
    <n v="22015"/>
    <n v="31910"/>
    <n v="4322"/>
    <n v="8013"/>
    <n v="2112"/>
  </r>
  <r>
    <x v="289"/>
    <x v="289"/>
    <x v="3"/>
    <x v="284"/>
    <n v="49711"/>
    <x v="0"/>
    <x v="1"/>
    <n v="10"/>
    <x v="0"/>
    <n v="8"/>
    <n v="4"/>
    <n v="540062"/>
    <n v="40939"/>
    <n v="37111"/>
    <n v="7041"/>
    <n v="11841"/>
    <n v="64052"/>
  </r>
  <r>
    <x v="290"/>
    <x v="290"/>
    <x v="1"/>
    <x v="285"/>
    <n v="39274"/>
    <x v="0"/>
    <x v="8"/>
    <n v="12"/>
    <x v="1"/>
    <n v="2"/>
    <n v="4"/>
    <n v="881751"/>
    <n v="60025"/>
    <n v="11523"/>
    <n v="13763"/>
    <n v="84077"/>
    <n v="70182"/>
  </r>
  <r>
    <x v="291"/>
    <x v="291"/>
    <x v="0"/>
    <x v="286"/>
    <n v="29769"/>
    <x v="0"/>
    <x v="5"/>
    <n v="6"/>
    <x v="0"/>
    <n v="4"/>
    <n v="13"/>
    <n v="923504"/>
    <n v="17810"/>
    <n v="19319"/>
    <n v="24880"/>
    <n v="88459"/>
    <n v="1936"/>
  </r>
  <r>
    <x v="292"/>
    <x v="292"/>
    <x v="1"/>
    <x v="287"/>
    <n v="20920"/>
    <x v="0"/>
    <x v="7"/>
    <n v="26"/>
    <x v="0"/>
    <n v="11"/>
    <n v="5"/>
    <n v="683469"/>
    <n v="93870"/>
    <n v="35723"/>
    <n v="29893"/>
    <n v="59059"/>
    <n v="61668"/>
  </r>
  <r>
    <x v="293"/>
    <x v="293"/>
    <x v="2"/>
    <x v="288"/>
    <n v="19550"/>
    <x v="0"/>
    <x v="8"/>
    <n v="5"/>
    <x v="1"/>
    <n v="1"/>
    <n v="18"/>
    <n v="174353"/>
    <n v="165944"/>
    <n v="31393"/>
    <n v="11123"/>
    <n v="52789"/>
    <n v="19323"/>
  </r>
  <r>
    <x v="294"/>
    <x v="294"/>
    <x v="0"/>
    <x v="289"/>
    <n v="12213"/>
    <x v="0"/>
    <x v="7"/>
    <n v="17"/>
    <x v="0"/>
    <n v="8"/>
    <n v="21"/>
    <n v="46342"/>
    <n v="42004"/>
    <n v="709"/>
    <n v="5581"/>
    <n v="89035"/>
    <n v="12558"/>
  </r>
  <r>
    <x v="295"/>
    <x v="295"/>
    <x v="0"/>
    <x v="290"/>
    <n v="38914"/>
    <x v="0"/>
    <x v="7"/>
    <n v="6"/>
    <x v="0"/>
    <n v="12"/>
    <n v="27"/>
    <n v="90303"/>
    <n v="53529"/>
    <n v="12304"/>
    <n v="26661"/>
    <n v="61088"/>
    <n v="65692"/>
  </r>
  <r>
    <x v="296"/>
    <x v="296"/>
    <x v="3"/>
    <x v="291"/>
    <n v="40505"/>
    <x v="0"/>
    <x v="2"/>
    <n v="18"/>
    <x v="0"/>
    <n v="5"/>
    <n v="30"/>
    <n v="476300"/>
    <n v="171679"/>
    <n v="10584"/>
    <n v="26390"/>
    <n v="90567"/>
    <n v="21474"/>
  </r>
  <r>
    <x v="297"/>
    <x v="297"/>
    <x v="1"/>
    <x v="292"/>
    <n v="33903"/>
    <x v="0"/>
    <x v="7"/>
    <n v="17"/>
    <x v="0"/>
    <n v="8"/>
    <n v="20"/>
    <n v="913533"/>
    <n v="140401"/>
    <n v="12112"/>
    <n v="17365"/>
    <n v="55750"/>
    <n v="35145"/>
  </r>
  <r>
    <x v="298"/>
    <x v="298"/>
    <x v="4"/>
    <x v="293"/>
    <n v="27014"/>
    <x v="0"/>
    <x v="8"/>
    <n v="17"/>
    <x v="0"/>
    <n v="4"/>
    <n v="27"/>
    <n v="33723"/>
    <n v="81712"/>
    <n v="49690"/>
    <n v="10555"/>
    <n v="57581"/>
    <n v="54312"/>
  </r>
  <r>
    <x v="299"/>
    <x v="299"/>
    <x v="0"/>
    <x v="294"/>
    <n v="20708"/>
    <x v="0"/>
    <x v="10"/>
    <n v="2"/>
    <x v="0"/>
    <n v="11"/>
    <n v="9"/>
    <n v="356586"/>
    <n v="46113"/>
    <n v="12098"/>
    <n v="13083"/>
    <n v="60421"/>
    <n v="363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116A1-64C0-4C6C-AAA8-AB159DE36FD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Q304" firstHeaderRow="0" firstDataRow="1" firstDataCol="1"/>
  <pivotFields count="21">
    <pivotField showAll="0"/>
    <pivotField axis="axisRow"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1"/>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Fields count="1">
    <field x="-2"/>
  </colFields>
  <colItems count="5">
    <i>
      <x/>
    </i>
    <i i="1">
      <x v="1"/>
    </i>
    <i i="2">
      <x v="2"/>
    </i>
    <i i="3">
      <x v="3"/>
    </i>
    <i i="4">
      <x v="4"/>
    </i>
  </colItems>
  <dataFields count="5">
    <dataField name="Sum of New_User_Revenue" fld="15" baseField="0" baseItem="0"/>
    <dataField name="Sum of Returning_User_Revenue" fld="16" baseField="0" baseItem="0"/>
    <dataField name="Sum of Budget" fld="3" baseField="0" baseItem="0"/>
    <dataField name="Sum of Total_Revenue" fld="18" baseField="0" baseItem="0"/>
    <dataField name="Overall_Return_for_each_Campaign" fld="19" baseField="1" baseItem="0" numFmtId="10"/>
  </dataFields>
  <formats count="15">
    <format dxfId="47">
      <pivotArea type="all" dataOnly="0" outline="0" fieldPosition="0"/>
    </format>
    <format dxfId="46">
      <pivotArea outline="0" fieldPosition="0">
        <references count="1">
          <reference field="4294967294" count="1">
            <x v="4"/>
          </reference>
        </references>
      </pivotArea>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1">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0">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9">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8">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7">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6">
      <pivotArea dataOnly="0" labelOnly="1" grandRow="1" outline="0" fieldPosition="0"/>
    </format>
    <format dxfId="35">
      <pivotArea dataOnly="0" labelOnly="1" outline="0" fieldPosition="0">
        <references count="1">
          <reference field="4294967294" count="5">
            <x v="0"/>
            <x v="1"/>
            <x v="2"/>
            <x v="3"/>
            <x v="4"/>
          </reference>
        </references>
      </pivotArea>
    </format>
    <format dxfId="34">
      <pivotArea field="1" type="button" dataOnly="0" labelOnly="1" outline="0" axis="axisRow" fieldPosition="0"/>
    </format>
    <format dxfId="33">
      <pivotArea dataOnly="0" labelOnly="1" outline="0" fieldPosition="0">
        <references count="1">
          <reference field="4294967294" count="5">
            <x v="0"/>
            <x v="1"/>
            <x v="2"/>
            <x v="3"/>
            <x v="4"/>
          </reference>
        </references>
      </pivotArea>
    </format>
  </formats>
  <conditionalFormats count="1">
    <conditionalFormat type="all" priority="2">
      <pivotAreas count="1">
        <pivotArea type="data" collapsedLevelsAreSubtotals="1" fieldPosition="0">
          <references count="2">
            <reference field="4294967294" count="1" selected="0">
              <x v="4"/>
            </reference>
            <reference field="1" count="30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25DB61-0D89-4BBC-A374-1CBF8E8ADA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D20" firstHeaderRow="0" firstDataRow="1" firstDataCol="0"/>
  <pivotFields count="21">
    <pivotField showAll="0"/>
    <pivotField showAll="0"/>
    <pivotField showAll="0">
      <items count="6">
        <item x="1"/>
        <item h="1" x="2"/>
        <item x="4"/>
        <item h="1" x="0"/>
        <item h="1" x="3"/>
        <item t="default"/>
      </items>
    </pivotField>
    <pivotField showAll="0"/>
    <pivotField showAll="0"/>
    <pivotField showAll="0"/>
    <pivotField showAll="0"/>
    <pivotField showAll="0"/>
    <pivotField showAll="0">
      <items count="3">
        <item x="0"/>
        <item x="1"/>
        <item t="default"/>
      </items>
    </pivotField>
    <pivotField showAll="0"/>
    <pivotField showAll="0"/>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Impressions" fld="11" baseField="0" baseItem="0"/>
    <dataField name="Sum of Clicks" fld="12" baseField="0" baseItem="0"/>
    <dataField name="Sum of Sign_Ups" fld="13" baseField="0" baseItem="0"/>
    <dataField name="Sum of Conversion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B8B9E05-944F-4F52-8B93-FF5394AAF3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5" firstHeaderRow="1" firstDataRow="1" firstDataCol="1"/>
  <pivotFields count="21">
    <pivotField showAll="0"/>
    <pivotField showAll="0"/>
    <pivotField axis="axisRow" showAll="0">
      <items count="6">
        <item x="1"/>
        <item h="1" x="2"/>
        <item x="4"/>
        <item h="1" x="0"/>
        <item h="1" x="3"/>
        <item t="default"/>
      </items>
    </pivotField>
    <pivotField showAll="0"/>
    <pivotField showAll="0"/>
    <pivotField showAll="0">
      <items count="2">
        <item x="0"/>
        <item t="default"/>
      </items>
    </pivotField>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3">
    <i>
      <x/>
    </i>
    <i>
      <x v="2"/>
    </i>
    <i t="grand">
      <x/>
    </i>
  </rowItems>
  <colItems count="1">
    <i/>
  </colItems>
  <dataFields count="1">
    <dataField name="Sum of Conversions" fld="14" showDataAs="percentOfTotal" baseField="2" baseItem="0" numFmtId="10"/>
  </dataField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9">
      <pivotArea type="data" outline="0" fieldPosition="0">
        <references count="2">
          <reference field="4294967294" count="1" selected="0">
            <x v="0"/>
          </reference>
          <reference field="2" count="1" selected="0">
            <x v="2"/>
          </reference>
        </references>
      </pivotArea>
    </chartFormat>
    <chartFormat chart="5" format="10">
      <pivotArea type="data" outline="0" fieldPosition="0">
        <references count="2">
          <reference field="4294967294" count="1" selected="0">
            <x v="0"/>
          </reference>
          <reference field="2" count="1" selected="0">
            <x v="3"/>
          </reference>
        </references>
      </pivotArea>
    </chartFormat>
    <chartFormat chart="5" format="11">
      <pivotArea type="data" outline="0" fieldPosition="0">
        <references count="2">
          <reference field="4294967294" count="1" selected="0">
            <x v="0"/>
          </reference>
          <reference field="2"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0"/>
          </reference>
        </references>
      </pivotArea>
    </chartFormat>
    <chartFormat chart="6" format="14">
      <pivotArea type="data" outline="0" fieldPosition="0">
        <references count="2">
          <reference field="4294967294" count="1" selected="0">
            <x v="0"/>
          </reference>
          <reference field="2" count="1" selected="0">
            <x v="1"/>
          </reference>
        </references>
      </pivotArea>
    </chartFormat>
    <chartFormat chart="6" format="15">
      <pivotArea type="data" outline="0" fieldPosition="0">
        <references count="2">
          <reference field="4294967294" count="1" selected="0">
            <x v="0"/>
          </reference>
          <reference field="2" count="1" selected="0">
            <x v="2"/>
          </reference>
        </references>
      </pivotArea>
    </chartFormat>
    <chartFormat chart="6" format="16">
      <pivotArea type="data" outline="0" fieldPosition="0">
        <references count="2">
          <reference field="4294967294" count="1" selected="0">
            <x v="0"/>
          </reference>
          <reference field="2" count="1" selected="0">
            <x v="3"/>
          </reference>
        </references>
      </pivotArea>
    </chartFormat>
    <chartFormat chart="6"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E91249-9173-4B32-9452-B7F99C5751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mpaign_ID">
  <location ref="P2:Q15" firstHeaderRow="1" firstDataRow="1" firstDataCol="1"/>
  <pivotFields count="21">
    <pivotField showAll="0"/>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6">
        <item x="1"/>
        <item h="1" x="2"/>
        <item x="4"/>
        <item h="1" x="0"/>
        <item h="1" x="3"/>
        <item t="default"/>
      </items>
    </pivotField>
    <pivotField showAll="0"/>
    <pivotField showAll="0"/>
    <pivotField showAll="0"/>
    <pivotField axis="axisRow" showAll="0">
      <items count="13">
        <item x="2"/>
        <item x="9"/>
        <item x="4"/>
        <item x="11"/>
        <item x="5"/>
        <item x="10"/>
        <item x="7"/>
        <item x="3"/>
        <item x="6"/>
        <item x="0"/>
        <item x="1"/>
        <item x="8"/>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13">
    <i>
      <x/>
    </i>
    <i>
      <x v="1"/>
    </i>
    <i>
      <x v="2"/>
    </i>
    <i>
      <x v="3"/>
    </i>
    <i>
      <x v="4"/>
    </i>
    <i>
      <x v="5"/>
    </i>
    <i>
      <x v="6"/>
    </i>
    <i>
      <x v="7"/>
    </i>
    <i>
      <x v="8"/>
    </i>
    <i>
      <x v="9"/>
    </i>
    <i>
      <x v="10"/>
    </i>
    <i>
      <x v="11"/>
    </i>
    <i t="grand">
      <x/>
    </i>
  </rowItems>
  <colItems count="1">
    <i/>
  </colItems>
  <dataFields count="1">
    <dataField name="Total_no_of_Campaigns" fld="1" subtotal="count" baseField="6"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09E336-27FE-4418-8CC7-51EE93D9FE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
  <location ref="D3:G304" firstHeaderRow="0" firstDataRow="1" firstDataCol="1"/>
  <pivotFields count="21">
    <pivotField showAll="0"/>
    <pivotField axis="axisRow"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dataField="1" showAll="0">
      <items count="296">
        <item x="247"/>
        <item x="250"/>
        <item x="143"/>
        <item x="125"/>
        <item x="100"/>
        <item x="87"/>
        <item x="47"/>
        <item x="101"/>
        <item x="165"/>
        <item x="191"/>
        <item x="120"/>
        <item x="132"/>
        <item x="234"/>
        <item x="95"/>
        <item x="90"/>
        <item x="22"/>
        <item x="116"/>
        <item x="175"/>
        <item x="77"/>
        <item x="66"/>
        <item x="110"/>
        <item x="93"/>
        <item x="74"/>
        <item x="268"/>
        <item x="198"/>
        <item x="24"/>
        <item x="263"/>
        <item x="280"/>
        <item x="220"/>
        <item x="253"/>
        <item x="225"/>
        <item x="115"/>
        <item x="2"/>
        <item x="278"/>
        <item x="44"/>
        <item x="291"/>
        <item x="168"/>
        <item x="286"/>
        <item x="36"/>
        <item x="277"/>
        <item x="207"/>
        <item x="164"/>
        <item x="130"/>
        <item x="106"/>
        <item x="88"/>
        <item x="256"/>
        <item x="118"/>
        <item x="114"/>
        <item x="274"/>
        <item x="152"/>
        <item x="103"/>
        <item x="150"/>
        <item x="209"/>
        <item x="203"/>
        <item x="184"/>
        <item x="180"/>
        <item x="196"/>
        <item x="40"/>
        <item x="129"/>
        <item x="161"/>
        <item x="205"/>
        <item x="89"/>
        <item x="270"/>
        <item x="63"/>
        <item x="212"/>
        <item x="166"/>
        <item x="39"/>
        <item x="201"/>
        <item x="52"/>
        <item x="25"/>
        <item x="141"/>
        <item x="163"/>
        <item x="57"/>
        <item x="178"/>
        <item x="134"/>
        <item x="158"/>
        <item x="204"/>
        <item x="174"/>
        <item x="43"/>
        <item x="293"/>
        <item x="38"/>
        <item x="242"/>
        <item x="81"/>
        <item x="16"/>
        <item x="192"/>
        <item x="262"/>
        <item x="111"/>
        <item x="232"/>
        <item x="59"/>
        <item x="11"/>
        <item x="285"/>
        <item x="194"/>
        <item x="58"/>
        <item x="50"/>
        <item x="140"/>
        <item x="104"/>
        <item x="5"/>
        <item x="276"/>
        <item x="292"/>
        <item x="197"/>
        <item x="170"/>
        <item x="109"/>
        <item x="99"/>
        <item x="31"/>
        <item x="112"/>
        <item x="1"/>
        <item x="148"/>
        <item x="193"/>
        <item x="238"/>
        <item x="224"/>
        <item x="257"/>
        <item x="86"/>
        <item x="279"/>
        <item x="102"/>
        <item x="18"/>
        <item x="80"/>
        <item x="210"/>
        <item x="138"/>
        <item x="32"/>
        <item x="97"/>
        <item x="136"/>
        <item x="281"/>
        <item x="3"/>
        <item x="187"/>
        <item x="289"/>
        <item x="35"/>
        <item x="273"/>
        <item x="23"/>
        <item x="222"/>
        <item x="260"/>
        <item x="271"/>
        <item x="267"/>
        <item x="282"/>
        <item x="0"/>
        <item x="255"/>
        <item x="215"/>
        <item x="34"/>
        <item x="177"/>
        <item x="75"/>
        <item x="68"/>
        <item x="216"/>
        <item x="45"/>
        <item x="231"/>
        <item x="60"/>
        <item x="227"/>
        <item x="48"/>
        <item x="265"/>
        <item x="269"/>
        <item x="239"/>
        <item x="9"/>
        <item x="139"/>
        <item x="13"/>
        <item x="4"/>
        <item x="254"/>
        <item x="21"/>
        <item x="200"/>
        <item x="133"/>
        <item x="82"/>
        <item x="12"/>
        <item x="288"/>
        <item x="76"/>
        <item x="223"/>
        <item x="107"/>
        <item x="117"/>
        <item x="62"/>
        <item x="248"/>
        <item x="105"/>
        <item x="119"/>
        <item x="157"/>
        <item x="221"/>
        <item x="127"/>
        <item x="53"/>
        <item x="243"/>
        <item x="55"/>
        <item x="83"/>
        <item x="186"/>
        <item x="49"/>
        <item x="131"/>
        <item x="56"/>
        <item x="72"/>
        <item x="67"/>
        <item x="179"/>
        <item x="65"/>
        <item x="121"/>
        <item x="108"/>
        <item x="272"/>
        <item x="217"/>
        <item x="128"/>
        <item x="15"/>
        <item x="237"/>
        <item x="219"/>
        <item x="146"/>
        <item x="275"/>
        <item x="208"/>
        <item x="183"/>
        <item x="155"/>
        <item x="245"/>
        <item x="171"/>
        <item x="41"/>
        <item x="79"/>
        <item x="28"/>
        <item x="145"/>
        <item x="264"/>
        <item x="214"/>
        <item x="142"/>
        <item x="236"/>
        <item x="151"/>
        <item x="249"/>
        <item x="26"/>
        <item x="149"/>
        <item x="240"/>
        <item x="167"/>
        <item x="27"/>
        <item x="51"/>
        <item x="94"/>
        <item x="71"/>
        <item x="190"/>
        <item x="73"/>
        <item x="195"/>
        <item x="259"/>
        <item x="283"/>
        <item x="206"/>
        <item x="29"/>
        <item x="98"/>
        <item x="266"/>
        <item x="46"/>
        <item x="287"/>
        <item x="14"/>
        <item x="84"/>
        <item x="294"/>
        <item x="169"/>
        <item x="189"/>
        <item x="6"/>
        <item x="176"/>
        <item x="181"/>
        <item x="69"/>
        <item x="290"/>
        <item x="211"/>
        <item x="252"/>
        <item x="70"/>
        <item x="19"/>
        <item x="162"/>
        <item x="230"/>
        <item x="54"/>
        <item x="160"/>
        <item x="91"/>
        <item x="123"/>
        <item x="30"/>
        <item x="246"/>
        <item x="185"/>
        <item x="113"/>
        <item x="199"/>
        <item x="147"/>
        <item x="17"/>
        <item x="284"/>
        <item x="244"/>
        <item x="235"/>
        <item x="188"/>
        <item x="261"/>
        <item x="251"/>
        <item x="154"/>
        <item x="85"/>
        <item x="182"/>
        <item x="64"/>
        <item x="156"/>
        <item x="218"/>
        <item x="159"/>
        <item x="124"/>
        <item x="137"/>
        <item x="172"/>
        <item x="33"/>
        <item x="42"/>
        <item x="8"/>
        <item x="7"/>
        <item x="61"/>
        <item x="144"/>
        <item x="96"/>
        <item x="241"/>
        <item x="258"/>
        <item x="126"/>
        <item x="92"/>
        <item x="213"/>
        <item x="226"/>
        <item x="173"/>
        <item x="78"/>
        <item x="37"/>
        <item x="202"/>
        <item x="229"/>
        <item x="153"/>
        <item x="10"/>
        <item x="228"/>
        <item x="20"/>
        <item x="122"/>
        <item x="135"/>
        <item x="23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Fields count="1">
    <field x="-2"/>
  </colFields>
  <colItems count="3">
    <i>
      <x/>
    </i>
    <i i="1">
      <x v="1"/>
    </i>
    <i i="2">
      <x v="2"/>
    </i>
  </colItems>
  <dataFields count="3">
    <dataField name="Sum of Budget" fld="3" baseField="0" baseItem="0"/>
    <dataField name="Sum of Target_Audience" fld="4" baseField="0" baseItem="0"/>
    <dataField name="Cost_Efficiency_of_each_Campaign" fld="17" baseField="1" baseItem="0" numFmtId="10"/>
  </dataFields>
  <formats count="11">
    <format dxfId="58">
      <pivotArea type="all" dataOnly="0" outline="0" fieldPosition="0"/>
    </format>
    <format dxfId="57">
      <pivotArea outline="0" collapsedLevelsAreSubtotals="1" fieldPosition="0"/>
    </format>
    <format dxfId="56">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5">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4">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3">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2">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1">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0">
      <pivotArea dataOnly="0" labelOnly="1" grandRow="1" outline="0" fieldPosition="0"/>
    </format>
    <format dxfId="49">
      <pivotArea field="1" type="button" dataOnly="0" labelOnly="1" outline="0" axis="axisRow" fieldPosition="0"/>
    </format>
    <format dxfId="48">
      <pivotArea dataOnly="0" labelOnly="1" outline="0" fieldPosition="0">
        <references count="1">
          <reference field="4294967294" count="3">
            <x v="0"/>
            <x v="1"/>
            <x v="2"/>
          </reference>
        </references>
      </pivotArea>
    </format>
  </formats>
  <conditionalFormats count="1">
    <conditionalFormat type="all" priority="1">
      <pivotAreas count="1">
        <pivotArea type="data" collapsedLevelsAreSubtotals="1" fieldPosition="0">
          <references count="2">
            <reference field="4294967294" count="1" selected="0">
              <x v="2"/>
            </reference>
            <reference field="1" count="30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BCE14B-3CFF-4C23-93D8-8BD9512386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21">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arget_Audience" fld="4" baseField="0" baseItem="0"/>
  </dataFields>
  <formats count="1">
    <format dxfId="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A55E6A-8265-45B0-94F7-4E011871DF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1">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C5B294-C02A-4460-A4C3-EBAB95B3AC3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U5" firstHeaderRow="0" firstDataRow="1" firstDataCol="0"/>
  <pivotFields count="21">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otal_Revenue" fld="18" baseField="0" baseItem="0"/>
    <dataField name="Sum of Budget" fld="3" baseField="0" baseItem="0"/>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A3B79D-4682-4116-9C2B-818F80C8E4D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3" firstHeaderRow="0" firstDataRow="1" firstDataCol="0"/>
  <pivotFields count="21">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Revenue_Generated_by_New_User" fld="15" baseField="0" baseItem="1"/>
    <dataField name="Revenue_Generated_by_Returning_User" fld="16" baseField="0" baseItem="1"/>
  </dataFields>
  <formats count="4">
    <format dxfId="23">
      <pivotArea outline="0" collapsedLevelsAreSubtotals="1" fieldPosition="0"/>
    </format>
    <format dxfId="22">
      <pivotArea type="all" dataOnly="0" outline="0" fieldPosition="0"/>
    </format>
    <format dxfId="21">
      <pivotArea outline="0" collapsedLevelsAreSubtotals="1" fieldPosition="0"/>
    </format>
    <format dxfId="2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7C16D5-44A0-45C5-A6D7-4E9997F525F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_Type">
  <location ref="A3:B9" firstHeaderRow="1" firstDataRow="1" firstDataCol="1"/>
  <pivotFields count="21">
    <pivotField showAll="0"/>
    <pivotField showAll="0"/>
    <pivotField axis="axisRow" showAll="0">
      <items count="6">
        <item x="1"/>
        <item x="2"/>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i>
    <i>
      <x v="1"/>
    </i>
    <i>
      <x v="2"/>
    </i>
    <i>
      <x v="3"/>
    </i>
    <i>
      <x v="4"/>
    </i>
    <i t="grand">
      <x/>
    </i>
  </rowItems>
  <colItems count="1">
    <i/>
  </colItems>
  <dataFields count="1">
    <dataField name="Sum of Total_Revenue" fld="18" baseField="0" baseItem="0" numFmtId="165"/>
  </dataFields>
  <formats count="9">
    <format dxfId="32">
      <pivotArea outline="0" collapsedLevelsAreSubtotals="1" fieldPosition="0"/>
    </format>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outline="0" axis="axisValues" fieldPosition="0"/>
    </format>
    <format dxfId="25">
      <pivotArea field="2" type="button" dataOnly="0" labelOnly="1" outline="0" axis="axisRow"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DEC799-3ED9-4E2B-AFBB-A75152FB73F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_No">
  <location ref="K3:N304" firstHeaderRow="0" firstDataRow="1" firstDataCol="1"/>
  <pivotFields count="21">
    <pivotField showAll="0"/>
    <pivotField axis="axisRow"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Fields count="1">
    <field x="-2"/>
  </colFields>
  <colItems count="3">
    <i>
      <x/>
    </i>
    <i i="1">
      <x v="1"/>
    </i>
    <i i="2">
      <x v="2"/>
    </i>
  </colItems>
  <dataFields count="3">
    <dataField name="Sum of Target_Audience" fld="4" baseField="0" baseItem="0"/>
    <dataField name="Sum of Conversions" fld="14" baseField="0" baseItem="0"/>
    <dataField name="Conversion_Rate_for_Campaigns" fld="20" baseField="1" baseItem="0"/>
  </dataFields>
  <formats count="16">
    <format dxfId="17">
      <pivotArea collapsedLevelsAreSubtotals="1" fieldPosition="0">
        <references count="2">
          <reference field="4294967294" count="1" selected="0">
            <x v="2"/>
          </reference>
          <reference field="1" count="0"/>
        </references>
      </pivotArea>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0">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9">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 dxfId="5">
      <pivotArea field="1" type="button" dataOnly="0" labelOnly="1" outline="0" axis="axisRow" fieldPosition="0"/>
    </format>
    <format dxfId="4">
      <pivotArea dataOnly="0" labelOnly="1" outline="0" fieldPosition="0">
        <references count="1">
          <reference field="4294967294" count="3">
            <x v="0"/>
            <x v="1"/>
            <x v="2"/>
          </reference>
        </references>
      </pivotArea>
    </format>
    <format dxfId="3">
      <pivotArea field="1" type="button" dataOnly="0" labelOnly="1" outline="0" axis="axisRow" fieldPosition="0"/>
    </format>
    <format dxfId="2">
      <pivotArea dataOnly="0" labelOnly="1" outline="0" fieldPosition="0">
        <references count="1">
          <reference field="4294967294" count="3">
            <x v="0"/>
            <x v="1"/>
            <x v="2"/>
          </reference>
        </references>
      </pivotArea>
    </format>
  </formats>
  <conditionalFormats count="1">
    <conditionalFormat type="all" priority="1">
      <pivotAreas count="1">
        <pivotArea type="data" collapsedLevelsAreSubtotals="1" fieldPosition="0">
          <references count="2">
            <reference field="4294967294" count="1" selected="0">
              <x v="2"/>
            </reference>
            <reference field="1" count="30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37DE2A-A89A-4E4B-B8E8-A7E3D4BF90E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21">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Total_Impressions" fld="11" baseField="0" baseItem="1"/>
    <dataField name="Total_Clicks" fld="12" baseField="0" baseItem="1"/>
    <dataField name="Toal_Sign-ups" fld="13" baseField="0" baseItem="2"/>
    <dataField name="Total_Conversions" fld="14" baseField="0" baseItem="3"/>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9A01828D-CDAC-4FD6-8EF4-F7FFDE21C10F}" sourceName="Channel">
  <pivotTables>
    <pivotTable tabId="12" name="PivotTable1"/>
    <pivotTable tabId="12" name="PivotTable3"/>
    <pivotTable tabId="12" name="PivotTable5"/>
  </pivotTables>
  <data>
    <tabular pivotCacheId="1050632493">
      <items count="5">
        <i x="1" s="1"/>
        <i x="2"/>
        <i x="4" s="1"/>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Date_Year" xr10:uid="{66554577-75C5-45A1-86C8-442133FED517}" sourceName="End_Date_Year">
  <pivotTables>
    <pivotTable tabId="12" name="PivotTable1"/>
    <pivotTable tabId="12" name="PivotTable3"/>
    <pivotTable tabId="12" name="PivotTable5"/>
  </pivotTables>
  <data>
    <tabular pivotCacheId="10506324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433833FA-689E-4AA6-9719-6AF00304B83E}" cache="Slicer_Channel" caption="Channel" rowHeight="234950"/>
  <slicer name="End_Date_Year" xr10:uid="{1066D7E1-C5CC-4907-B148-3779C992F0E1}" cache="Slicer_End_Date_Year" caption="End_Date_Year"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1"/>
  <sheetViews>
    <sheetView workbookViewId="0">
      <selection activeCell="G2" sqref="G2"/>
    </sheetView>
  </sheetViews>
  <sheetFormatPr defaultRowHeight="14.4" x14ac:dyDescent="0.3"/>
  <cols>
    <col min="1" max="1" width="4" bestFit="1" customWidth="1"/>
    <col min="2" max="2" width="12.21875" bestFit="1" customWidth="1"/>
    <col min="3" max="3" width="11.33203125" bestFit="1" customWidth="1"/>
    <col min="4" max="5" width="18.109375" bestFit="1" customWidth="1"/>
    <col min="6" max="6" width="9.21875" customWidth="1"/>
    <col min="7" max="7" width="15.33203125" bestFit="1" customWidth="1"/>
    <col min="8" max="8" width="14.6640625" bestFit="1" customWidth="1"/>
    <col min="9" max="9" width="16.77734375" bestFit="1" customWidth="1"/>
    <col min="10" max="10" width="14.21875" bestFit="1" customWidth="1"/>
    <col min="11" max="11" width="13.88671875" bestFit="1" customWidth="1"/>
    <col min="12" max="12" width="16" bestFit="1" customWidth="1"/>
    <col min="13" max="13" width="13.44140625" bestFit="1" customWidth="1"/>
  </cols>
  <sheetData>
    <row r="1" spans="1:13" ht="15" thickBot="1" x14ac:dyDescent="0.35">
      <c r="A1" s="15" t="s">
        <v>0</v>
      </c>
      <c r="B1" s="16" t="s">
        <v>1</v>
      </c>
      <c r="C1" s="16" t="s">
        <v>2</v>
      </c>
      <c r="D1" s="16" t="s">
        <v>3</v>
      </c>
      <c r="E1" s="16" t="s">
        <v>4</v>
      </c>
      <c r="F1" s="16" t="s">
        <v>5</v>
      </c>
      <c r="G1" s="16" t="s">
        <v>6</v>
      </c>
      <c r="H1" s="16" t="s">
        <v>312</v>
      </c>
      <c r="I1" s="16" t="s">
        <v>313</v>
      </c>
      <c r="J1" s="16" t="s">
        <v>314</v>
      </c>
      <c r="K1" s="16" t="s">
        <v>315</v>
      </c>
      <c r="L1" s="16" t="s">
        <v>316</v>
      </c>
      <c r="M1" s="17" t="s">
        <v>317</v>
      </c>
    </row>
    <row r="2" spans="1:13" x14ac:dyDescent="0.3">
      <c r="A2" s="11">
        <v>1</v>
      </c>
      <c r="B2" s="12" t="s">
        <v>7</v>
      </c>
      <c r="C2" s="12" t="s">
        <v>307</v>
      </c>
      <c r="D2" s="13">
        <v>45203</v>
      </c>
      <c r="E2" s="13">
        <v>45073</v>
      </c>
      <c r="F2" s="12">
        <v>4952</v>
      </c>
      <c r="G2" s="12">
        <v>16037</v>
      </c>
      <c r="H2" s="12">
        <f>YEAR(D2)</f>
        <v>2023</v>
      </c>
      <c r="I2" s="12">
        <f>MONTH(D2)</f>
        <v>10</v>
      </c>
      <c r="J2" s="12">
        <f>DAY(D2)</f>
        <v>4</v>
      </c>
      <c r="K2" s="12">
        <f>YEAR(E2)</f>
        <v>2023</v>
      </c>
      <c r="L2" s="12">
        <f>MONTH(E2)</f>
        <v>5</v>
      </c>
      <c r="M2" s="14">
        <f>DAY(E2)</f>
        <v>27</v>
      </c>
    </row>
    <row r="3" spans="1:13" x14ac:dyDescent="0.3">
      <c r="A3" s="5">
        <v>2</v>
      </c>
      <c r="B3" s="1" t="s">
        <v>8</v>
      </c>
      <c r="C3" s="1" t="s">
        <v>308</v>
      </c>
      <c r="D3" s="2">
        <v>45251</v>
      </c>
      <c r="E3" s="2">
        <v>45267</v>
      </c>
      <c r="F3" s="1">
        <v>4115</v>
      </c>
      <c r="G3" s="1">
        <v>19737</v>
      </c>
      <c r="H3" s="1">
        <f t="shared" ref="H3:H66" si="0">YEAR(D3)</f>
        <v>2023</v>
      </c>
      <c r="I3" s="1">
        <f t="shared" ref="I3:I66" si="1">MONTH(D3)</f>
        <v>11</v>
      </c>
      <c r="J3" s="1">
        <f t="shared" ref="J3:J66" si="2">DAY(D3)</f>
        <v>21</v>
      </c>
      <c r="K3" s="1">
        <f t="shared" ref="K3:K66" si="3">YEAR(E3)</f>
        <v>2023</v>
      </c>
      <c r="L3" s="1">
        <f t="shared" ref="L3:L66" si="4">MONTH(E3)</f>
        <v>12</v>
      </c>
      <c r="M3" s="6">
        <f t="shared" ref="M3:M66" si="5">DAY(E3)</f>
        <v>7</v>
      </c>
    </row>
    <row r="4" spans="1:13" x14ac:dyDescent="0.3">
      <c r="A4" s="5">
        <v>3</v>
      </c>
      <c r="B4" s="1" t="s">
        <v>9</v>
      </c>
      <c r="C4" s="1" t="s">
        <v>309</v>
      </c>
      <c r="D4" s="2">
        <v>44949</v>
      </c>
      <c r="E4" s="2">
        <v>45106</v>
      </c>
      <c r="F4" s="1">
        <v>2134</v>
      </c>
      <c r="G4" s="1">
        <v>41115</v>
      </c>
      <c r="H4" s="1">
        <f t="shared" si="0"/>
        <v>2023</v>
      </c>
      <c r="I4" s="1">
        <f t="shared" si="1"/>
        <v>1</v>
      </c>
      <c r="J4" s="1">
        <f t="shared" si="2"/>
        <v>23</v>
      </c>
      <c r="K4" s="1">
        <f t="shared" si="3"/>
        <v>2023</v>
      </c>
      <c r="L4" s="1">
        <f t="shared" si="4"/>
        <v>6</v>
      </c>
      <c r="M4" s="6">
        <f t="shared" si="5"/>
        <v>29</v>
      </c>
    </row>
    <row r="5" spans="1:13" x14ac:dyDescent="0.3">
      <c r="A5" s="5">
        <v>4</v>
      </c>
      <c r="B5" s="1" t="s">
        <v>10</v>
      </c>
      <c r="C5" s="1" t="s">
        <v>309</v>
      </c>
      <c r="D5" s="2">
        <v>45154</v>
      </c>
      <c r="E5" s="2">
        <v>45000</v>
      </c>
      <c r="F5" s="1">
        <v>4525</v>
      </c>
      <c r="G5" s="1">
        <v>25368</v>
      </c>
      <c r="H5" s="1">
        <f t="shared" si="0"/>
        <v>2023</v>
      </c>
      <c r="I5" s="1">
        <f t="shared" si="1"/>
        <v>8</v>
      </c>
      <c r="J5" s="1">
        <f t="shared" si="2"/>
        <v>16</v>
      </c>
      <c r="K5" s="1">
        <f t="shared" si="3"/>
        <v>2023</v>
      </c>
      <c r="L5" s="1">
        <f t="shared" si="4"/>
        <v>3</v>
      </c>
      <c r="M5" s="6">
        <f t="shared" si="5"/>
        <v>15</v>
      </c>
    </row>
    <row r="6" spans="1:13" x14ac:dyDescent="0.3">
      <c r="A6" s="5">
        <v>5</v>
      </c>
      <c r="B6" s="1" t="s">
        <v>11</v>
      </c>
      <c r="C6" s="1" t="s">
        <v>309</v>
      </c>
      <c r="D6" s="2">
        <v>45010</v>
      </c>
      <c r="E6" s="2">
        <v>45119</v>
      </c>
      <c r="F6" s="1">
        <v>5470</v>
      </c>
      <c r="G6" s="1">
        <v>24991</v>
      </c>
      <c r="H6" s="1">
        <f t="shared" si="0"/>
        <v>2023</v>
      </c>
      <c r="I6" s="1">
        <f t="shared" si="1"/>
        <v>3</v>
      </c>
      <c r="J6" s="1">
        <f t="shared" si="2"/>
        <v>25</v>
      </c>
      <c r="K6" s="1">
        <f t="shared" si="3"/>
        <v>2023</v>
      </c>
      <c r="L6" s="1">
        <f t="shared" si="4"/>
        <v>7</v>
      </c>
      <c r="M6" s="6">
        <f t="shared" si="5"/>
        <v>12</v>
      </c>
    </row>
    <row r="7" spans="1:13" x14ac:dyDescent="0.3">
      <c r="A7" s="5">
        <v>6</v>
      </c>
      <c r="B7" s="1" t="s">
        <v>12</v>
      </c>
      <c r="C7" s="1" t="s">
        <v>310</v>
      </c>
      <c r="D7" s="2">
        <v>45062</v>
      </c>
      <c r="E7" s="2">
        <v>45094</v>
      </c>
      <c r="F7" s="1">
        <v>3963</v>
      </c>
      <c r="G7" s="1">
        <v>12820</v>
      </c>
      <c r="H7" s="1">
        <f t="shared" si="0"/>
        <v>2023</v>
      </c>
      <c r="I7" s="1">
        <f t="shared" si="1"/>
        <v>5</v>
      </c>
      <c r="J7" s="1">
        <f t="shared" si="2"/>
        <v>16</v>
      </c>
      <c r="K7" s="1">
        <f t="shared" si="3"/>
        <v>2023</v>
      </c>
      <c r="L7" s="1">
        <f t="shared" si="4"/>
        <v>6</v>
      </c>
      <c r="M7" s="6">
        <f t="shared" si="5"/>
        <v>17</v>
      </c>
    </row>
    <row r="8" spans="1:13" x14ac:dyDescent="0.3">
      <c r="A8" s="5">
        <v>7</v>
      </c>
      <c r="B8" s="1" t="s">
        <v>13</v>
      </c>
      <c r="C8" s="1" t="s">
        <v>309</v>
      </c>
      <c r="D8" s="2">
        <v>44988</v>
      </c>
      <c r="E8" s="2">
        <v>45103</v>
      </c>
      <c r="F8" s="1">
        <v>7895</v>
      </c>
      <c r="G8" s="1">
        <v>42219</v>
      </c>
      <c r="H8" s="1">
        <f t="shared" si="0"/>
        <v>2023</v>
      </c>
      <c r="I8" s="1">
        <f t="shared" si="1"/>
        <v>3</v>
      </c>
      <c r="J8" s="1">
        <f t="shared" si="2"/>
        <v>3</v>
      </c>
      <c r="K8" s="1">
        <f t="shared" si="3"/>
        <v>2023</v>
      </c>
      <c r="L8" s="1">
        <f t="shared" si="4"/>
        <v>6</v>
      </c>
      <c r="M8" s="6">
        <f t="shared" si="5"/>
        <v>26</v>
      </c>
    </row>
    <row r="9" spans="1:13" x14ac:dyDescent="0.3">
      <c r="A9" s="5">
        <v>8</v>
      </c>
      <c r="B9" s="1" t="s">
        <v>14</v>
      </c>
      <c r="C9" s="1" t="s">
        <v>311</v>
      </c>
      <c r="D9" s="2">
        <v>45068</v>
      </c>
      <c r="E9" s="2">
        <v>45295</v>
      </c>
      <c r="F9" s="1">
        <v>9075</v>
      </c>
      <c r="G9" s="1">
        <v>12021</v>
      </c>
      <c r="H9" s="1">
        <f t="shared" si="0"/>
        <v>2023</v>
      </c>
      <c r="I9" s="1">
        <f t="shared" si="1"/>
        <v>5</v>
      </c>
      <c r="J9" s="1">
        <f t="shared" si="2"/>
        <v>22</v>
      </c>
      <c r="K9" s="1">
        <f t="shared" si="3"/>
        <v>2024</v>
      </c>
      <c r="L9" s="1">
        <f t="shared" si="4"/>
        <v>1</v>
      </c>
      <c r="M9" s="6">
        <f t="shared" si="5"/>
        <v>4</v>
      </c>
    </row>
    <row r="10" spans="1:13" x14ac:dyDescent="0.3">
      <c r="A10" s="5">
        <v>9</v>
      </c>
      <c r="B10" s="1" t="s">
        <v>15</v>
      </c>
      <c r="C10" s="1" t="s">
        <v>307</v>
      </c>
      <c r="D10" s="2">
        <v>44932</v>
      </c>
      <c r="E10" s="2">
        <v>45183</v>
      </c>
      <c r="F10" s="1">
        <v>9071</v>
      </c>
      <c r="G10" s="1">
        <v>11932</v>
      </c>
      <c r="H10" s="1">
        <f t="shared" si="0"/>
        <v>2023</v>
      </c>
      <c r="I10" s="1">
        <f t="shared" si="1"/>
        <v>1</v>
      </c>
      <c r="J10" s="1">
        <f t="shared" si="2"/>
        <v>6</v>
      </c>
      <c r="K10" s="1">
        <f t="shared" si="3"/>
        <v>2023</v>
      </c>
      <c r="L10" s="1">
        <f t="shared" si="4"/>
        <v>9</v>
      </c>
      <c r="M10" s="6">
        <f t="shared" si="5"/>
        <v>14</v>
      </c>
    </row>
    <row r="11" spans="1:13" x14ac:dyDescent="0.3">
      <c r="A11" s="5">
        <v>10</v>
      </c>
      <c r="B11" s="1" t="s">
        <v>16</v>
      </c>
      <c r="C11" s="1" t="s">
        <v>308</v>
      </c>
      <c r="D11" s="2">
        <v>45183</v>
      </c>
      <c r="E11" s="2">
        <v>45077</v>
      </c>
      <c r="F11" s="1">
        <v>5378</v>
      </c>
      <c r="G11" s="1">
        <v>17369</v>
      </c>
      <c r="H11" s="1">
        <f t="shared" si="0"/>
        <v>2023</v>
      </c>
      <c r="I11" s="1">
        <f t="shared" si="1"/>
        <v>9</v>
      </c>
      <c r="J11" s="1">
        <f t="shared" si="2"/>
        <v>14</v>
      </c>
      <c r="K11" s="1">
        <f t="shared" si="3"/>
        <v>2023</v>
      </c>
      <c r="L11" s="1">
        <f t="shared" si="4"/>
        <v>5</v>
      </c>
      <c r="M11" s="6">
        <f t="shared" si="5"/>
        <v>31</v>
      </c>
    </row>
    <row r="12" spans="1:13" x14ac:dyDescent="0.3">
      <c r="A12" s="5">
        <v>11</v>
      </c>
      <c r="B12" s="1" t="s">
        <v>17</v>
      </c>
      <c r="C12" s="1" t="s">
        <v>308</v>
      </c>
      <c r="D12" s="2">
        <v>45063</v>
      </c>
      <c r="E12" s="2">
        <v>45177</v>
      </c>
      <c r="F12" s="1">
        <v>9752</v>
      </c>
      <c r="G12" s="1">
        <v>24372</v>
      </c>
      <c r="H12" s="1">
        <f t="shared" si="0"/>
        <v>2023</v>
      </c>
      <c r="I12" s="1">
        <f t="shared" si="1"/>
        <v>5</v>
      </c>
      <c r="J12" s="1">
        <f t="shared" si="2"/>
        <v>17</v>
      </c>
      <c r="K12" s="1">
        <f t="shared" si="3"/>
        <v>2023</v>
      </c>
      <c r="L12" s="1">
        <f t="shared" si="4"/>
        <v>9</v>
      </c>
      <c r="M12" s="6">
        <f t="shared" si="5"/>
        <v>8</v>
      </c>
    </row>
    <row r="13" spans="1:13" x14ac:dyDescent="0.3">
      <c r="A13" s="5">
        <v>12</v>
      </c>
      <c r="B13" s="1" t="s">
        <v>18</v>
      </c>
      <c r="C13" s="1" t="s">
        <v>307</v>
      </c>
      <c r="D13" s="2">
        <v>45134</v>
      </c>
      <c r="E13" s="2">
        <v>44988</v>
      </c>
      <c r="F13" s="1">
        <v>3742</v>
      </c>
      <c r="G13" s="1">
        <v>7086</v>
      </c>
      <c r="H13" s="1">
        <f t="shared" si="0"/>
        <v>2023</v>
      </c>
      <c r="I13" s="1">
        <f t="shared" si="1"/>
        <v>7</v>
      </c>
      <c r="J13" s="1">
        <f t="shared" si="2"/>
        <v>27</v>
      </c>
      <c r="K13" s="1">
        <f t="shared" si="3"/>
        <v>2023</v>
      </c>
      <c r="L13" s="1">
        <f t="shared" si="4"/>
        <v>3</v>
      </c>
      <c r="M13" s="6">
        <f t="shared" si="5"/>
        <v>3</v>
      </c>
    </row>
    <row r="14" spans="1:13" x14ac:dyDescent="0.3">
      <c r="A14" s="5">
        <v>13</v>
      </c>
      <c r="B14" s="1" t="s">
        <v>19</v>
      </c>
      <c r="C14" s="1" t="s">
        <v>311</v>
      </c>
      <c r="D14" s="2">
        <v>45066</v>
      </c>
      <c r="E14" s="2">
        <v>45069</v>
      </c>
      <c r="F14" s="1">
        <v>5704</v>
      </c>
      <c r="G14" s="1">
        <v>28498</v>
      </c>
      <c r="H14" s="1">
        <f t="shared" si="0"/>
        <v>2023</v>
      </c>
      <c r="I14" s="1">
        <f t="shared" si="1"/>
        <v>5</v>
      </c>
      <c r="J14" s="1">
        <f t="shared" si="2"/>
        <v>20</v>
      </c>
      <c r="K14" s="1">
        <f t="shared" si="3"/>
        <v>2023</v>
      </c>
      <c r="L14" s="1">
        <f t="shared" si="4"/>
        <v>5</v>
      </c>
      <c r="M14" s="6">
        <f t="shared" si="5"/>
        <v>23</v>
      </c>
    </row>
    <row r="15" spans="1:13" x14ac:dyDescent="0.3">
      <c r="A15" s="5">
        <v>14</v>
      </c>
      <c r="B15" s="1" t="s">
        <v>20</v>
      </c>
      <c r="C15" s="1" t="s">
        <v>310</v>
      </c>
      <c r="D15" s="2">
        <v>44931</v>
      </c>
      <c r="E15" s="2">
        <v>45279</v>
      </c>
      <c r="F15" s="1">
        <v>5452</v>
      </c>
      <c r="G15" s="1">
        <v>17837</v>
      </c>
      <c r="H15" s="1">
        <f t="shared" si="0"/>
        <v>2023</v>
      </c>
      <c r="I15" s="1">
        <f t="shared" si="1"/>
        <v>1</v>
      </c>
      <c r="J15" s="1">
        <f t="shared" si="2"/>
        <v>5</v>
      </c>
      <c r="K15" s="1">
        <f t="shared" si="3"/>
        <v>2023</v>
      </c>
      <c r="L15" s="1">
        <f t="shared" si="4"/>
        <v>12</v>
      </c>
      <c r="M15" s="6">
        <f t="shared" si="5"/>
        <v>19</v>
      </c>
    </row>
    <row r="16" spans="1:13" x14ac:dyDescent="0.3">
      <c r="A16" s="5">
        <v>15</v>
      </c>
      <c r="B16" s="1" t="s">
        <v>21</v>
      </c>
      <c r="C16" s="1" t="s">
        <v>308</v>
      </c>
      <c r="D16" s="2">
        <v>45275</v>
      </c>
      <c r="E16" s="2">
        <v>45099</v>
      </c>
      <c r="F16" s="1">
        <v>7743</v>
      </c>
      <c r="G16" s="1">
        <v>38130</v>
      </c>
      <c r="H16" s="1">
        <f t="shared" si="0"/>
        <v>2023</v>
      </c>
      <c r="I16" s="1">
        <f t="shared" si="1"/>
        <v>12</v>
      </c>
      <c r="J16" s="1">
        <f t="shared" si="2"/>
        <v>15</v>
      </c>
      <c r="K16" s="1">
        <f t="shared" si="3"/>
        <v>2023</v>
      </c>
      <c r="L16" s="1">
        <f t="shared" si="4"/>
        <v>6</v>
      </c>
      <c r="M16" s="6">
        <f t="shared" si="5"/>
        <v>22</v>
      </c>
    </row>
    <row r="17" spans="1:13" x14ac:dyDescent="0.3">
      <c r="A17" s="5">
        <v>16</v>
      </c>
      <c r="B17" s="1" t="s">
        <v>22</v>
      </c>
      <c r="C17" s="1" t="s">
        <v>310</v>
      </c>
      <c r="D17" s="2">
        <v>45209</v>
      </c>
      <c r="E17" s="2">
        <v>44954</v>
      </c>
      <c r="F17" s="1">
        <v>6630</v>
      </c>
      <c r="G17" s="1">
        <v>9648</v>
      </c>
      <c r="H17" s="1">
        <f t="shared" si="0"/>
        <v>2023</v>
      </c>
      <c r="I17" s="1">
        <f t="shared" si="1"/>
        <v>10</v>
      </c>
      <c r="J17" s="1">
        <f t="shared" si="2"/>
        <v>10</v>
      </c>
      <c r="K17" s="1">
        <f t="shared" si="3"/>
        <v>2023</v>
      </c>
      <c r="L17" s="1">
        <f t="shared" si="4"/>
        <v>1</v>
      </c>
      <c r="M17" s="6">
        <f t="shared" si="5"/>
        <v>28</v>
      </c>
    </row>
    <row r="18" spans="1:13" x14ac:dyDescent="0.3">
      <c r="A18" s="5">
        <v>17</v>
      </c>
      <c r="B18" s="1" t="s">
        <v>23</v>
      </c>
      <c r="C18" s="1" t="s">
        <v>310</v>
      </c>
      <c r="D18" s="2">
        <v>45001</v>
      </c>
      <c r="E18" s="2">
        <v>45060</v>
      </c>
      <c r="F18" s="1">
        <v>3562</v>
      </c>
      <c r="G18" s="1">
        <v>17059</v>
      </c>
      <c r="H18" s="1">
        <f t="shared" si="0"/>
        <v>2023</v>
      </c>
      <c r="I18" s="1">
        <f t="shared" si="1"/>
        <v>3</v>
      </c>
      <c r="J18" s="1">
        <f t="shared" si="2"/>
        <v>16</v>
      </c>
      <c r="K18" s="1">
        <f t="shared" si="3"/>
        <v>2023</v>
      </c>
      <c r="L18" s="1">
        <f t="shared" si="4"/>
        <v>5</v>
      </c>
      <c r="M18" s="6">
        <f t="shared" si="5"/>
        <v>14</v>
      </c>
    </row>
    <row r="19" spans="1:13" x14ac:dyDescent="0.3">
      <c r="A19" s="5">
        <v>18</v>
      </c>
      <c r="B19" s="1" t="s">
        <v>24</v>
      </c>
      <c r="C19" s="1" t="s">
        <v>308</v>
      </c>
      <c r="D19" s="2">
        <v>45235</v>
      </c>
      <c r="E19" s="2">
        <v>45244</v>
      </c>
      <c r="F19" s="1">
        <v>8434</v>
      </c>
      <c r="G19" s="1">
        <v>18956</v>
      </c>
      <c r="H19" s="1">
        <f t="shared" si="0"/>
        <v>2023</v>
      </c>
      <c r="I19" s="1">
        <f t="shared" si="1"/>
        <v>11</v>
      </c>
      <c r="J19" s="1">
        <f t="shared" si="2"/>
        <v>5</v>
      </c>
      <c r="K19" s="1">
        <f t="shared" si="3"/>
        <v>2023</v>
      </c>
      <c r="L19" s="1">
        <f t="shared" si="4"/>
        <v>11</v>
      </c>
      <c r="M19" s="6">
        <f t="shared" si="5"/>
        <v>14</v>
      </c>
    </row>
    <row r="20" spans="1:13" x14ac:dyDescent="0.3">
      <c r="A20" s="5">
        <v>19</v>
      </c>
      <c r="B20" s="1" t="s">
        <v>25</v>
      </c>
      <c r="C20" s="1" t="s">
        <v>310</v>
      </c>
      <c r="D20" s="2">
        <v>45146</v>
      </c>
      <c r="E20" s="2">
        <v>45316</v>
      </c>
      <c r="F20" s="1">
        <v>4366</v>
      </c>
      <c r="G20" s="1">
        <v>39227</v>
      </c>
      <c r="H20" s="1">
        <f t="shared" si="0"/>
        <v>2023</v>
      </c>
      <c r="I20" s="1">
        <f t="shared" si="1"/>
        <v>8</v>
      </c>
      <c r="J20" s="1">
        <f t="shared" si="2"/>
        <v>8</v>
      </c>
      <c r="K20" s="1">
        <f t="shared" si="3"/>
        <v>2024</v>
      </c>
      <c r="L20" s="1">
        <f t="shared" si="4"/>
        <v>1</v>
      </c>
      <c r="M20" s="6">
        <f t="shared" si="5"/>
        <v>25</v>
      </c>
    </row>
    <row r="21" spans="1:13" x14ac:dyDescent="0.3">
      <c r="A21" s="5">
        <v>20</v>
      </c>
      <c r="B21" s="1" t="s">
        <v>26</v>
      </c>
      <c r="C21" s="1" t="s">
        <v>307</v>
      </c>
      <c r="D21" s="2">
        <v>45234</v>
      </c>
      <c r="E21" s="2">
        <v>45230</v>
      </c>
      <c r="F21" s="1">
        <v>8078</v>
      </c>
      <c r="G21" s="1">
        <v>48685</v>
      </c>
      <c r="H21" s="1">
        <f t="shared" si="0"/>
        <v>2023</v>
      </c>
      <c r="I21" s="1">
        <f t="shared" si="1"/>
        <v>11</v>
      </c>
      <c r="J21" s="1">
        <f t="shared" si="2"/>
        <v>4</v>
      </c>
      <c r="K21" s="1">
        <f t="shared" si="3"/>
        <v>2023</v>
      </c>
      <c r="L21" s="1">
        <f t="shared" si="4"/>
        <v>10</v>
      </c>
      <c r="M21" s="6">
        <f t="shared" si="5"/>
        <v>31</v>
      </c>
    </row>
    <row r="22" spans="1:13" x14ac:dyDescent="0.3">
      <c r="A22" s="5">
        <v>21</v>
      </c>
      <c r="B22" s="1" t="s">
        <v>27</v>
      </c>
      <c r="C22" s="1" t="s">
        <v>309</v>
      </c>
      <c r="D22" s="2">
        <v>45154</v>
      </c>
      <c r="E22" s="2">
        <v>45232</v>
      </c>
      <c r="F22" s="1">
        <v>9804</v>
      </c>
      <c r="G22" s="1">
        <v>44715</v>
      </c>
      <c r="H22" s="1">
        <f t="shared" si="0"/>
        <v>2023</v>
      </c>
      <c r="I22" s="1">
        <f t="shared" si="1"/>
        <v>8</v>
      </c>
      <c r="J22" s="1">
        <f t="shared" si="2"/>
        <v>16</v>
      </c>
      <c r="K22" s="1">
        <f t="shared" si="3"/>
        <v>2023</v>
      </c>
      <c r="L22" s="1">
        <f t="shared" si="4"/>
        <v>11</v>
      </c>
      <c r="M22" s="6">
        <f t="shared" si="5"/>
        <v>2</v>
      </c>
    </row>
    <row r="23" spans="1:13" x14ac:dyDescent="0.3">
      <c r="A23" s="5">
        <v>22</v>
      </c>
      <c r="B23" s="1" t="s">
        <v>28</v>
      </c>
      <c r="C23" s="1" t="s">
        <v>308</v>
      </c>
      <c r="D23" s="2">
        <v>45288</v>
      </c>
      <c r="E23" s="2">
        <v>45057</v>
      </c>
      <c r="F23" s="1">
        <v>5545</v>
      </c>
      <c r="G23" s="1">
        <v>38310</v>
      </c>
      <c r="H23" s="1">
        <f t="shared" si="0"/>
        <v>2023</v>
      </c>
      <c r="I23" s="1">
        <f t="shared" si="1"/>
        <v>12</v>
      </c>
      <c r="J23" s="1">
        <f t="shared" si="2"/>
        <v>28</v>
      </c>
      <c r="K23" s="1">
        <f t="shared" si="3"/>
        <v>2023</v>
      </c>
      <c r="L23" s="1">
        <f t="shared" si="4"/>
        <v>5</v>
      </c>
      <c r="M23" s="6">
        <f t="shared" si="5"/>
        <v>11</v>
      </c>
    </row>
    <row r="24" spans="1:13" x14ac:dyDescent="0.3">
      <c r="A24" s="5">
        <v>23</v>
      </c>
      <c r="B24" s="1" t="s">
        <v>29</v>
      </c>
      <c r="C24" s="1" t="s">
        <v>309</v>
      </c>
      <c r="D24" s="2">
        <v>45201</v>
      </c>
      <c r="E24" s="2">
        <v>45029</v>
      </c>
      <c r="F24" s="1">
        <v>1571</v>
      </c>
      <c r="G24" s="1">
        <v>12128</v>
      </c>
      <c r="H24" s="1">
        <f t="shared" si="0"/>
        <v>2023</v>
      </c>
      <c r="I24" s="1">
        <f t="shared" si="1"/>
        <v>10</v>
      </c>
      <c r="J24" s="1">
        <f t="shared" si="2"/>
        <v>2</v>
      </c>
      <c r="K24" s="1">
        <f t="shared" si="3"/>
        <v>2023</v>
      </c>
      <c r="L24" s="1">
        <f t="shared" si="4"/>
        <v>4</v>
      </c>
      <c r="M24" s="6">
        <f t="shared" si="5"/>
        <v>13</v>
      </c>
    </row>
    <row r="25" spans="1:13" x14ac:dyDescent="0.3">
      <c r="A25" s="5">
        <v>24</v>
      </c>
      <c r="B25" s="1" t="s">
        <v>30</v>
      </c>
      <c r="C25" s="1" t="s">
        <v>308</v>
      </c>
      <c r="D25" s="2">
        <v>45217</v>
      </c>
      <c r="E25" s="2">
        <v>45066</v>
      </c>
      <c r="F25" s="1">
        <v>4748</v>
      </c>
      <c r="G25" s="1">
        <v>5239</v>
      </c>
      <c r="H25" s="1">
        <f t="shared" si="0"/>
        <v>2023</v>
      </c>
      <c r="I25" s="1">
        <f t="shared" si="1"/>
        <v>10</v>
      </c>
      <c r="J25" s="1">
        <f t="shared" si="2"/>
        <v>18</v>
      </c>
      <c r="K25" s="1">
        <f t="shared" si="3"/>
        <v>2023</v>
      </c>
      <c r="L25" s="1">
        <f t="shared" si="4"/>
        <v>5</v>
      </c>
      <c r="M25" s="6">
        <f t="shared" si="5"/>
        <v>20</v>
      </c>
    </row>
    <row r="26" spans="1:13" x14ac:dyDescent="0.3">
      <c r="A26" s="5">
        <v>25</v>
      </c>
      <c r="B26" s="1" t="s">
        <v>31</v>
      </c>
      <c r="C26" s="1" t="s">
        <v>311</v>
      </c>
      <c r="D26" s="2">
        <v>44978</v>
      </c>
      <c r="E26" s="2">
        <v>45116</v>
      </c>
      <c r="F26" s="1">
        <v>1901</v>
      </c>
      <c r="G26" s="1">
        <v>19223</v>
      </c>
      <c r="H26" s="1">
        <f t="shared" si="0"/>
        <v>2023</v>
      </c>
      <c r="I26" s="1">
        <f t="shared" si="1"/>
        <v>2</v>
      </c>
      <c r="J26" s="1">
        <f t="shared" si="2"/>
        <v>21</v>
      </c>
      <c r="K26" s="1">
        <f t="shared" si="3"/>
        <v>2023</v>
      </c>
      <c r="L26" s="1">
        <f t="shared" si="4"/>
        <v>7</v>
      </c>
      <c r="M26" s="6">
        <f t="shared" si="5"/>
        <v>9</v>
      </c>
    </row>
    <row r="27" spans="1:13" x14ac:dyDescent="0.3">
      <c r="A27" s="5">
        <v>26</v>
      </c>
      <c r="B27" s="1" t="s">
        <v>32</v>
      </c>
      <c r="C27" s="1" t="s">
        <v>309</v>
      </c>
      <c r="D27" s="2">
        <v>45085</v>
      </c>
      <c r="E27" s="2">
        <v>45305</v>
      </c>
      <c r="F27" s="1">
        <v>3309</v>
      </c>
      <c r="G27" s="1">
        <v>32018</v>
      </c>
      <c r="H27" s="1">
        <f t="shared" si="0"/>
        <v>2023</v>
      </c>
      <c r="I27" s="1">
        <f t="shared" si="1"/>
        <v>6</v>
      </c>
      <c r="J27" s="1">
        <f t="shared" si="2"/>
        <v>8</v>
      </c>
      <c r="K27" s="1">
        <f t="shared" si="3"/>
        <v>2024</v>
      </c>
      <c r="L27" s="1">
        <f t="shared" si="4"/>
        <v>1</v>
      </c>
      <c r="M27" s="6">
        <f t="shared" si="5"/>
        <v>14</v>
      </c>
    </row>
    <row r="28" spans="1:13" x14ac:dyDescent="0.3">
      <c r="A28" s="5">
        <v>27</v>
      </c>
      <c r="B28" s="1" t="s">
        <v>33</v>
      </c>
      <c r="C28" s="1" t="s">
        <v>308</v>
      </c>
      <c r="D28" s="2">
        <v>45241</v>
      </c>
      <c r="E28" s="2">
        <v>44994</v>
      </c>
      <c r="F28" s="1">
        <v>7182</v>
      </c>
      <c r="G28" s="1">
        <v>12315</v>
      </c>
      <c r="H28" s="1">
        <f t="shared" si="0"/>
        <v>2023</v>
      </c>
      <c r="I28" s="1">
        <f t="shared" si="1"/>
        <v>11</v>
      </c>
      <c r="J28" s="1">
        <f t="shared" si="2"/>
        <v>11</v>
      </c>
      <c r="K28" s="1">
        <f t="shared" si="3"/>
        <v>2023</v>
      </c>
      <c r="L28" s="1">
        <f t="shared" si="4"/>
        <v>3</v>
      </c>
      <c r="M28" s="6">
        <f t="shared" si="5"/>
        <v>9</v>
      </c>
    </row>
    <row r="29" spans="1:13" x14ac:dyDescent="0.3">
      <c r="A29" s="5">
        <v>28</v>
      </c>
      <c r="B29" s="1" t="s">
        <v>34</v>
      </c>
      <c r="C29" s="1" t="s">
        <v>310</v>
      </c>
      <c r="D29" s="2">
        <v>45238</v>
      </c>
      <c r="E29" s="2">
        <v>45052</v>
      </c>
      <c r="F29" s="1">
        <v>7232</v>
      </c>
      <c r="G29" s="1">
        <v>40661</v>
      </c>
      <c r="H29" s="1">
        <f t="shared" si="0"/>
        <v>2023</v>
      </c>
      <c r="I29" s="1">
        <f t="shared" si="1"/>
        <v>11</v>
      </c>
      <c r="J29" s="1">
        <f t="shared" si="2"/>
        <v>8</v>
      </c>
      <c r="K29" s="1">
        <f t="shared" si="3"/>
        <v>2023</v>
      </c>
      <c r="L29" s="1">
        <f t="shared" si="4"/>
        <v>5</v>
      </c>
      <c r="M29" s="6">
        <f t="shared" si="5"/>
        <v>6</v>
      </c>
    </row>
    <row r="30" spans="1:13" x14ac:dyDescent="0.3">
      <c r="A30" s="5">
        <v>29</v>
      </c>
      <c r="B30" s="1" t="s">
        <v>35</v>
      </c>
      <c r="C30" s="1" t="s">
        <v>309</v>
      </c>
      <c r="D30" s="2">
        <v>45201</v>
      </c>
      <c r="E30" s="2">
        <v>45006</v>
      </c>
      <c r="F30" s="1">
        <v>6839</v>
      </c>
      <c r="G30" s="1">
        <v>43887</v>
      </c>
      <c r="H30" s="1">
        <f t="shared" si="0"/>
        <v>2023</v>
      </c>
      <c r="I30" s="1">
        <f t="shared" si="1"/>
        <v>10</v>
      </c>
      <c r="J30" s="1">
        <f t="shared" si="2"/>
        <v>2</v>
      </c>
      <c r="K30" s="1">
        <f t="shared" si="3"/>
        <v>2023</v>
      </c>
      <c r="L30" s="1">
        <f t="shared" si="4"/>
        <v>3</v>
      </c>
      <c r="M30" s="6">
        <f t="shared" si="5"/>
        <v>21</v>
      </c>
    </row>
    <row r="31" spans="1:13" x14ac:dyDescent="0.3">
      <c r="A31" s="5">
        <v>30</v>
      </c>
      <c r="B31" s="1" t="s">
        <v>36</v>
      </c>
      <c r="C31" s="1" t="s">
        <v>309</v>
      </c>
      <c r="D31" s="2">
        <v>45270</v>
      </c>
      <c r="E31" s="2">
        <v>45274</v>
      </c>
      <c r="F31" s="1">
        <v>7514</v>
      </c>
      <c r="G31" s="1">
        <v>11117</v>
      </c>
      <c r="H31" s="1">
        <f t="shared" si="0"/>
        <v>2023</v>
      </c>
      <c r="I31" s="1">
        <f t="shared" si="1"/>
        <v>12</v>
      </c>
      <c r="J31" s="1">
        <f t="shared" si="2"/>
        <v>10</v>
      </c>
      <c r="K31" s="1">
        <f t="shared" si="3"/>
        <v>2023</v>
      </c>
      <c r="L31" s="1">
        <f t="shared" si="4"/>
        <v>12</v>
      </c>
      <c r="M31" s="6">
        <f t="shared" si="5"/>
        <v>14</v>
      </c>
    </row>
    <row r="32" spans="1:13" x14ac:dyDescent="0.3">
      <c r="A32" s="5">
        <v>31</v>
      </c>
      <c r="B32" s="1" t="s">
        <v>37</v>
      </c>
      <c r="C32" s="1" t="s">
        <v>309</v>
      </c>
      <c r="D32" s="2">
        <v>45253</v>
      </c>
      <c r="E32" s="2">
        <v>45316</v>
      </c>
      <c r="F32" s="1">
        <v>8300</v>
      </c>
      <c r="G32" s="1">
        <v>47898</v>
      </c>
      <c r="H32" s="1">
        <f t="shared" si="0"/>
        <v>2023</v>
      </c>
      <c r="I32" s="1">
        <f t="shared" si="1"/>
        <v>11</v>
      </c>
      <c r="J32" s="1">
        <f t="shared" si="2"/>
        <v>23</v>
      </c>
      <c r="K32" s="1">
        <f t="shared" si="3"/>
        <v>2024</v>
      </c>
      <c r="L32" s="1">
        <f t="shared" si="4"/>
        <v>1</v>
      </c>
      <c r="M32" s="6">
        <f t="shared" si="5"/>
        <v>25</v>
      </c>
    </row>
    <row r="33" spans="1:13" x14ac:dyDescent="0.3">
      <c r="A33" s="5">
        <v>32</v>
      </c>
      <c r="B33" s="1" t="s">
        <v>38</v>
      </c>
      <c r="C33" s="1" t="s">
        <v>308</v>
      </c>
      <c r="D33" s="2">
        <v>44980</v>
      </c>
      <c r="E33" s="2">
        <v>45015</v>
      </c>
      <c r="F33" s="1">
        <v>4096</v>
      </c>
      <c r="G33" s="1">
        <v>45391</v>
      </c>
      <c r="H33" s="1">
        <f t="shared" si="0"/>
        <v>2023</v>
      </c>
      <c r="I33" s="1">
        <f t="shared" si="1"/>
        <v>2</v>
      </c>
      <c r="J33" s="1">
        <f t="shared" si="2"/>
        <v>23</v>
      </c>
      <c r="K33" s="1">
        <f t="shared" si="3"/>
        <v>2023</v>
      </c>
      <c r="L33" s="1">
        <f t="shared" si="4"/>
        <v>3</v>
      </c>
      <c r="M33" s="6">
        <f t="shared" si="5"/>
        <v>30</v>
      </c>
    </row>
    <row r="34" spans="1:13" x14ac:dyDescent="0.3">
      <c r="A34" s="5">
        <v>33</v>
      </c>
      <c r="B34" s="1" t="s">
        <v>39</v>
      </c>
      <c r="C34" s="1" t="s">
        <v>310</v>
      </c>
      <c r="D34" s="2">
        <v>45231</v>
      </c>
      <c r="E34" s="2">
        <v>45088</v>
      </c>
      <c r="F34" s="1">
        <v>4458</v>
      </c>
      <c r="G34" s="1">
        <v>17448</v>
      </c>
      <c r="H34" s="1">
        <f t="shared" si="0"/>
        <v>2023</v>
      </c>
      <c r="I34" s="1">
        <f t="shared" si="1"/>
        <v>11</v>
      </c>
      <c r="J34" s="1">
        <f t="shared" si="2"/>
        <v>1</v>
      </c>
      <c r="K34" s="1">
        <f t="shared" si="3"/>
        <v>2023</v>
      </c>
      <c r="L34" s="1">
        <f t="shared" si="4"/>
        <v>6</v>
      </c>
      <c r="M34" s="6">
        <f t="shared" si="5"/>
        <v>11</v>
      </c>
    </row>
    <row r="35" spans="1:13" x14ac:dyDescent="0.3">
      <c r="A35" s="5">
        <v>34</v>
      </c>
      <c r="B35" s="1" t="s">
        <v>40</v>
      </c>
      <c r="C35" s="1" t="s">
        <v>310</v>
      </c>
      <c r="D35" s="2">
        <v>45021</v>
      </c>
      <c r="E35" s="2">
        <v>45202</v>
      </c>
      <c r="F35" s="1">
        <v>9019</v>
      </c>
      <c r="G35" s="1">
        <v>8436</v>
      </c>
      <c r="H35" s="1">
        <f t="shared" si="0"/>
        <v>2023</v>
      </c>
      <c r="I35" s="1">
        <f t="shared" si="1"/>
        <v>4</v>
      </c>
      <c r="J35" s="1">
        <f t="shared" si="2"/>
        <v>5</v>
      </c>
      <c r="K35" s="1">
        <f t="shared" si="3"/>
        <v>2023</v>
      </c>
      <c r="L35" s="1">
        <f t="shared" si="4"/>
        <v>10</v>
      </c>
      <c r="M35" s="6">
        <f t="shared" si="5"/>
        <v>3</v>
      </c>
    </row>
    <row r="36" spans="1:13" x14ac:dyDescent="0.3">
      <c r="A36" s="5">
        <v>35</v>
      </c>
      <c r="B36" s="1" t="s">
        <v>41</v>
      </c>
      <c r="C36" s="1" t="s">
        <v>310</v>
      </c>
      <c r="D36" s="2">
        <v>44986</v>
      </c>
      <c r="E36" s="2">
        <v>45205</v>
      </c>
      <c r="F36" s="1">
        <v>4971</v>
      </c>
      <c r="G36" s="1">
        <v>28847</v>
      </c>
      <c r="H36" s="1">
        <f t="shared" si="0"/>
        <v>2023</v>
      </c>
      <c r="I36" s="1">
        <f t="shared" si="1"/>
        <v>3</v>
      </c>
      <c r="J36" s="1">
        <f t="shared" si="2"/>
        <v>1</v>
      </c>
      <c r="K36" s="1">
        <f t="shared" si="3"/>
        <v>2023</v>
      </c>
      <c r="L36" s="1">
        <f t="shared" si="4"/>
        <v>10</v>
      </c>
      <c r="M36" s="6">
        <f t="shared" si="5"/>
        <v>6</v>
      </c>
    </row>
    <row r="37" spans="1:13" x14ac:dyDescent="0.3">
      <c r="A37" s="5">
        <v>36</v>
      </c>
      <c r="B37" s="1" t="s">
        <v>42</v>
      </c>
      <c r="C37" s="1" t="s">
        <v>308</v>
      </c>
      <c r="D37" s="2">
        <v>45263</v>
      </c>
      <c r="E37" s="2">
        <v>45073</v>
      </c>
      <c r="F37" s="1">
        <v>4661</v>
      </c>
      <c r="G37" s="1">
        <v>36604</v>
      </c>
      <c r="H37" s="1">
        <f t="shared" si="0"/>
        <v>2023</v>
      </c>
      <c r="I37" s="1">
        <f t="shared" si="1"/>
        <v>12</v>
      </c>
      <c r="J37" s="1">
        <f t="shared" si="2"/>
        <v>3</v>
      </c>
      <c r="K37" s="1">
        <f t="shared" si="3"/>
        <v>2023</v>
      </c>
      <c r="L37" s="1">
        <f t="shared" si="4"/>
        <v>5</v>
      </c>
      <c r="M37" s="6">
        <f t="shared" si="5"/>
        <v>27</v>
      </c>
    </row>
    <row r="38" spans="1:13" x14ac:dyDescent="0.3">
      <c r="A38" s="5">
        <v>37</v>
      </c>
      <c r="B38" s="1" t="s">
        <v>43</v>
      </c>
      <c r="C38" s="1" t="s">
        <v>311</v>
      </c>
      <c r="D38" s="2">
        <v>45081</v>
      </c>
      <c r="E38" s="2">
        <v>44990</v>
      </c>
      <c r="F38" s="1">
        <v>2291</v>
      </c>
      <c r="G38" s="1">
        <v>38135</v>
      </c>
      <c r="H38" s="1">
        <f t="shared" si="0"/>
        <v>2023</v>
      </c>
      <c r="I38" s="1">
        <f t="shared" si="1"/>
        <v>6</v>
      </c>
      <c r="J38" s="1">
        <f t="shared" si="2"/>
        <v>4</v>
      </c>
      <c r="K38" s="1">
        <f t="shared" si="3"/>
        <v>2023</v>
      </c>
      <c r="L38" s="1">
        <f t="shared" si="4"/>
        <v>3</v>
      </c>
      <c r="M38" s="6">
        <f t="shared" si="5"/>
        <v>5</v>
      </c>
    </row>
    <row r="39" spans="1:13" x14ac:dyDescent="0.3">
      <c r="A39" s="5">
        <v>38</v>
      </c>
      <c r="B39" s="1" t="s">
        <v>44</v>
      </c>
      <c r="C39" s="1" t="s">
        <v>307</v>
      </c>
      <c r="D39" s="2">
        <v>45051</v>
      </c>
      <c r="E39" s="2">
        <v>45018</v>
      </c>
      <c r="F39" s="1">
        <v>9589</v>
      </c>
      <c r="G39" s="1">
        <v>41980</v>
      </c>
      <c r="H39" s="1">
        <f t="shared" si="0"/>
        <v>2023</v>
      </c>
      <c r="I39" s="1">
        <f t="shared" si="1"/>
        <v>5</v>
      </c>
      <c r="J39" s="1">
        <f t="shared" si="2"/>
        <v>5</v>
      </c>
      <c r="K39" s="1">
        <f t="shared" si="3"/>
        <v>2023</v>
      </c>
      <c r="L39" s="1">
        <f t="shared" si="4"/>
        <v>4</v>
      </c>
      <c r="M39" s="6">
        <f t="shared" si="5"/>
        <v>2</v>
      </c>
    </row>
    <row r="40" spans="1:13" x14ac:dyDescent="0.3">
      <c r="A40" s="5">
        <v>39</v>
      </c>
      <c r="B40" s="1" t="s">
        <v>45</v>
      </c>
      <c r="C40" s="1" t="s">
        <v>309</v>
      </c>
      <c r="D40" s="2">
        <v>45090</v>
      </c>
      <c r="E40" s="2">
        <v>45235</v>
      </c>
      <c r="F40" s="1">
        <v>3532</v>
      </c>
      <c r="G40" s="1">
        <v>19314</v>
      </c>
      <c r="H40" s="1">
        <f t="shared" si="0"/>
        <v>2023</v>
      </c>
      <c r="I40" s="1">
        <f t="shared" si="1"/>
        <v>6</v>
      </c>
      <c r="J40" s="1">
        <f t="shared" si="2"/>
        <v>13</v>
      </c>
      <c r="K40" s="1">
        <f t="shared" si="3"/>
        <v>2023</v>
      </c>
      <c r="L40" s="1">
        <f t="shared" si="4"/>
        <v>11</v>
      </c>
      <c r="M40" s="6">
        <f t="shared" si="5"/>
        <v>5</v>
      </c>
    </row>
    <row r="41" spans="1:13" x14ac:dyDescent="0.3">
      <c r="A41" s="5">
        <v>40</v>
      </c>
      <c r="B41" s="1" t="s">
        <v>46</v>
      </c>
      <c r="C41" s="1" t="s">
        <v>309</v>
      </c>
      <c r="D41" s="2">
        <v>44985</v>
      </c>
      <c r="E41" s="2">
        <v>45058</v>
      </c>
      <c r="F41" s="1">
        <v>3129</v>
      </c>
      <c r="G41" s="1">
        <v>18236</v>
      </c>
      <c r="H41" s="1">
        <f t="shared" si="0"/>
        <v>2023</v>
      </c>
      <c r="I41" s="1">
        <f t="shared" si="1"/>
        <v>2</v>
      </c>
      <c r="J41" s="1">
        <f t="shared" si="2"/>
        <v>28</v>
      </c>
      <c r="K41" s="1">
        <f t="shared" si="3"/>
        <v>2023</v>
      </c>
      <c r="L41" s="1">
        <f t="shared" si="4"/>
        <v>5</v>
      </c>
      <c r="M41" s="6">
        <f t="shared" si="5"/>
        <v>12</v>
      </c>
    </row>
    <row r="42" spans="1:13" x14ac:dyDescent="0.3">
      <c r="A42" s="5">
        <v>41</v>
      </c>
      <c r="B42" s="1" t="s">
        <v>47</v>
      </c>
      <c r="C42" s="1" t="s">
        <v>311</v>
      </c>
      <c r="D42" s="2">
        <v>45033</v>
      </c>
      <c r="E42" s="2">
        <v>44990</v>
      </c>
      <c r="F42" s="1">
        <v>2711</v>
      </c>
      <c r="G42" s="1">
        <v>27746</v>
      </c>
      <c r="H42" s="1">
        <f t="shared" si="0"/>
        <v>2023</v>
      </c>
      <c r="I42" s="1">
        <f t="shared" si="1"/>
        <v>4</v>
      </c>
      <c r="J42" s="1">
        <f t="shared" si="2"/>
        <v>17</v>
      </c>
      <c r="K42" s="1">
        <f t="shared" si="3"/>
        <v>2023</v>
      </c>
      <c r="L42" s="1">
        <f t="shared" si="4"/>
        <v>3</v>
      </c>
      <c r="M42" s="6">
        <f t="shared" si="5"/>
        <v>5</v>
      </c>
    </row>
    <row r="43" spans="1:13" x14ac:dyDescent="0.3">
      <c r="A43" s="5">
        <v>42</v>
      </c>
      <c r="B43" s="1" t="s">
        <v>48</v>
      </c>
      <c r="C43" s="1" t="s">
        <v>307</v>
      </c>
      <c r="D43" s="2">
        <v>45128</v>
      </c>
      <c r="E43" s="2">
        <v>45051</v>
      </c>
      <c r="F43" s="1">
        <v>6802</v>
      </c>
      <c r="G43" s="1">
        <v>17264</v>
      </c>
      <c r="H43" s="1">
        <f t="shared" si="0"/>
        <v>2023</v>
      </c>
      <c r="I43" s="1">
        <f t="shared" si="1"/>
        <v>7</v>
      </c>
      <c r="J43" s="1">
        <f t="shared" si="2"/>
        <v>21</v>
      </c>
      <c r="K43" s="1">
        <f t="shared" si="3"/>
        <v>2023</v>
      </c>
      <c r="L43" s="1">
        <f t="shared" si="4"/>
        <v>5</v>
      </c>
      <c r="M43" s="6">
        <f t="shared" si="5"/>
        <v>5</v>
      </c>
    </row>
    <row r="44" spans="1:13" x14ac:dyDescent="0.3">
      <c r="A44" s="5">
        <v>43</v>
      </c>
      <c r="B44" s="1" t="s">
        <v>49</v>
      </c>
      <c r="C44" s="1" t="s">
        <v>311</v>
      </c>
      <c r="D44" s="2">
        <v>45227</v>
      </c>
      <c r="E44" s="2">
        <v>45121</v>
      </c>
      <c r="F44" s="1">
        <v>9058</v>
      </c>
      <c r="G44" s="1">
        <v>12392</v>
      </c>
      <c r="H44" s="1">
        <f t="shared" si="0"/>
        <v>2023</v>
      </c>
      <c r="I44" s="1">
        <f t="shared" si="1"/>
        <v>10</v>
      </c>
      <c r="J44" s="1">
        <f t="shared" si="2"/>
        <v>28</v>
      </c>
      <c r="K44" s="1">
        <f t="shared" si="3"/>
        <v>2023</v>
      </c>
      <c r="L44" s="1">
        <f t="shared" si="4"/>
        <v>7</v>
      </c>
      <c r="M44" s="6">
        <f t="shared" si="5"/>
        <v>14</v>
      </c>
    </row>
    <row r="45" spans="1:13" x14ac:dyDescent="0.3">
      <c r="A45" s="5">
        <v>44</v>
      </c>
      <c r="B45" s="1" t="s">
        <v>50</v>
      </c>
      <c r="C45" s="1" t="s">
        <v>308</v>
      </c>
      <c r="D45" s="2">
        <v>45196</v>
      </c>
      <c r="E45" s="2">
        <v>44991</v>
      </c>
      <c r="F45" s="1">
        <v>3489</v>
      </c>
      <c r="G45" s="1">
        <v>40422</v>
      </c>
      <c r="H45" s="1">
        <f t="shared" si="0"/>
        <v>2023</v>
      </c>
      <c r="I45" s="1">
        <f t="shared" si="1"/>
        <v>9</v>
      </c>
      <c r="J45" s="1">
        <f t="shared" si="2"/>
        <v>27</v>
      </c>
      <c r="K45" s="1">
        <f t="shared" si="3"/>
        <v>2023</v>
      </c>
      <c r="L45" s="1">
        <f t="shared" si="4"/>
        <v>3</v>
      </c>
      <c r="M45" s="6">
        <f t="shared" si="5"/>
        <v>6</v>
      </c>
    </row>
    <row r="46" spans="1:13" x14ac:dyDescent="0.3">
      <c r="A46" s="5">
        <v>45</v>
      </c>
      <c r="B46" s="1" t="s">
        <v>51</v>
      </c>
      <c r="C46" s="1" t="s">
        <v>308</v>
      </c>
      <c r="D46" s="2">
        <v>45253</v>
      </c>
      <c r="E46" s="2">
        <v>45013</v>
      </c>
      <c r="F46" s="1">
        <v>2169</v>
      </c>
      <c r="G46" s="1">
        <v>25111</v>
      </c>
      <c r="H46" s="1">
        <f t="shared" si="0"/>
        <v>2023</v>
      </c>
      <c r="I46" s="1">
        <f t="shared" si="1"/>
        <v>11</v>
      </c>
      <c r="J46" s="1">
        <f t="shared" si="2"/>
        <v>23</v>
      </c>
      <c r="K46" s="1">
        <f t="shared" si="3"/>
        <v>2023</v>
      </c>
      <c r="L46" s="1">
        <f t="shared" si="4"/>
        <v>3</v>
      </c>
      <c r="M46" s="6">
        <f t="shared" si="5"/>
        <v>28</v>
      </c>
    </row>
    <row r="47" spans="1:13" x14ac:dyDescent="0.3">
      <c r="A47" s="5">
        <v>46</v>
      </c>
      <c r="B47" s="1" t="s">
        <v>52</v>
      </c>
      <c r="C47" s="1" t="s">
        <v>307</v>
      </c>
      <c r="D47" s="2">
        <v>44965</v>
      </c>
      <c r="E47" s="2">
        <v>45288</v>
      </c>
      <c r="F47" s="1">
        <v>5057</v>
      </c>
      <c r="G47" s="1">
        <v>10239</v>
      </c>
      <c r="H47" s="1">
        <f t="shared" si="0"/>
        <v>2023</v>
      </c>
      <c r="I47" s="1">
        <f t="shared" si="1"/>
        <v>2</v>
      </c>
      <c r="J47" s="1">
        <f t="shared" si="2"/>
        <v>8</v>
      </c>
      <c r="K47" s="1">
        <f t="shared" si="3"/>
        <v>2023</v>
      </c>
      <c r="L47" s="1">
        <f t="shared" si="4"/>
        <v>12</v>
      </c>
      <c r="M47" s="6">
        <f t="shared" si="5"/>
        <v>28</v>
      </c>
    </row>
    <row r="48" spans="1:13" x14ac:dyDescent="0.3">
      <c r="A48" s="5">
        <v>47</v>
      </c>
      <c r="B48" s="1" t="s">
        <v>53</v>
      </c>
      <c r="C48" s="1" t="s">
        <v>308</v>
      </c>
      <c r="D48" s="2">
        <v>45094</v>
      </c>
      <c r="E48" s="2">
        <v>45227</v>
      </c>
      <c r="F48" s="1">
        <v>7613</v>
      </c>
      <c r="G48" s="1">
        <v>22975</v>
      </c>
      <c r="H48" s="1">
        <f t="shared" si="0"/>
        <v>2023</v>
      </c>
      <c r="I48" s="1">
        <f t="shared" si="1"/>
        <v>6</v>
      </c>
      <c r="J48" s="1">
        <f t="shared" si="2"/>
        <v>17</v>
      </c>
      <c r="K48" s="1">
        <f t="shared" si="3"/>
        <v>2023</v>
      </c>
      <c r="L48" s="1">
        <f t="shared" si="4"/>
        <v>10</v>
      </c>
      <c r="M48" s="6">
        <f t="shared" si="5"/>
        <v>28</v>
      </c>
    </row>
    <row r="49" spans="1:13" x14ac:dyDescent="0.3">
      <c r="A49" s="5">
        <v>48</v>
      </c>
      <c r="B49" s="1" t="s">
        <v>54</v>
      </c>
      <c r="C49" s="1" t="s">
        <v>307</v>
      </c>
      <c r="D49" s="2">
        <v>45063</v>
      </c>
      <c r="E49" s="2">
        <v>44945</v>
      </c>
      <c r="F49" s="1">
        <v>1183</v>
      </c>
      <c r="G49" s="1">
        <v>18666</v>
      </c>
      <c r="H49" s="1">
        <f t="shared" si="0"/>
        <v>2023</v>
      </c>
      <c r="I49" s="1">
        <f t="shared" si="1"/>
        <v>5</v>
      </c>
      <c r="J49" s="1">
        <f t="shared" si="2"/>
        <v>17</v>
      </c>
      <c r="K49" s="1">
        <f t="shared" si="3"/>
        <v>2023</v>
      </c>
      <c r="L49" s="1">
        <f t="shared" si="4"/>
        <v>1</v>
      </c>
      <c r="M49" s="6">
        <f t="shared" si="5"/>
        <v>19</v>
      </c>
    </row>
    <row r="50" spans="1:13" x14ac:dyDescent="0.3">
      <c r="A50" s="5">
        <v>49</v>
      </c>
      <c r="B50" s="1" t="s">
        <v>55</v>
      </c>
      <c r="C50" s="1" t="s">
        <v>310</v>
      </c>
      <c r="D50" s="2">
        <v>44940</v>
      </c>
      <c r="E50" s="2">
        <v>45016</v>
      </c>
      <c r="F50" s="1">
        <v>5207</v>
      </c>
      <c r="G50" s="1">
        <v>16675</v>
      </c>
      <c r="H50" s="1">
        <f t="shared" si="0"/>
        <v>2023</v>
      </c>
      <c r="I50" s="1">
        <f t="shared" si="1"/>
        <v>1</v>
      </c>
      <c r="J50" s="1">
        <f t="shared" si="2"/>
        <v>14</v>
      </c>
      <c r="K50" s="1">
        <f t="shared" si="3"/>
        <v>2023</v>
      </c>
      <c r="L50" s="1">
        <f t="shared" si="4"/>
        <v>3</v>
      </c>
      <c r="M50" s="6">
        <f t="shared" si="5"/>
        <v>31</v>
      </c>
    </row>
    <row r="51" spans="1:13" x14ac:dyDescent="0.3">
      <c r="A51" s="5">
        <v>50</v>
      </c>
      <c r="B51" s="1" t="s">
        <v>56</v>
      </c>
      <c r="C51" s="1" t="s">
        <v>307</v>
      </c>
      <c r="D51" s="2">
        <v>45135</v>
      </c>
      <c r="E51" s="2">
        <v>45026</v>
      </c>
      <c r="F51" s="1">
        <v>6346</v>
      </c>
      <c r="G51" s="1">
        <v>11445</v>
      </c>
      <c r="H51" s="1">
        <f t="shared" si="0"/>
        <v>2023</v>
      </c>
      <c r="I51" s="1">
        <f t="shared" si="1"/>
        <v>7</v>
      </c>
      <c r="J51" s="1">
        <f t="shared" si="2"/>
        <v>28</v>
      </c>
      <c r="K51" s="1">
        <f t="shared" si="3"/>
        <v>2023</v>
      </c>
      <c r="L51" s="1">
        <f t="shared" si="4"/>
        <v>4</v>
      </c>
      <c r="M51" s="6">
        <f t="shared" si="5"/>
        <v>10</v>
      </c>
    </row>
    <row r="52" spans="1:13" x14ac:dyDescent="0.3">
      <c r="A52" s="5">
        <v>51</v>
      </c>
      <c r="B52" s="1" t="s">
        <v>57</v>
      </c>
      <c r="C52" s="1" t="s">
        <v>310</v>
      </c>
      <c r="D52" s="2">
        <v>44949</v>
      </c>
      <c r="E52" s="2">
        <v>45263</v>
      </c>
      <c r="F52" s="1">
        <v>3827</v>
      </c>
      <c r="G52" s="1">
        <v>18649</v>
      </c>
      <c r="H52" s="1">
        <f t="shared" si="0"/>
        <v>2023</v>
      </c>
      <c r="I52" s="1">
        <f t="shared" si="1"/>
        <v>1</v>
      </c>
      <c r="J52" s="1">
        <f t="shared" si="2"/>
        <v>23</v>
      </c>
      <c r="K52" s="1">
        <f t="shared" si="3"/>
        <v>2023</v>
      </c>
      <c r="L52" s="1">
        <f t="shared" si="4"/>
        <v>12</v>
      </c>
      <c r="M52" s="6">
        <f t="shared" si="5"/>
        <v>3</v>
      </c>
    </row>
    <row r="53" spans="1:13" x14ac:dyDescent="0.3">
      <c r="A53" s="5">
        <v>52</v>
      </c>
      <c r="B53" s="1" t="s">
        <v>58</v>
      </c>
      <c r="C53" s="1" t="s">
        <v>311</v>
      </c>
      <c r="D53" s="2">
        <v>45262</v>
      </c>
      <c r="E53" s="2">
        <v>45317</v>
      </c>
      <c r="F53" s="1">
        <v>7241</v>
      </c>
      <c r="G53" s="1">
        <v>8799</v>
      </c>
      <c r="H53" s="1">
        <f t="shared" si="0"/>
        <v>2023</v>
      </c>
      <c r="I53" s="1">
        <f t="shared" si="1"/>
        <v>12</v>
      </c>
      <c r="J53" s="1">
        <f t="shared" si="2"/>
        <v>2</v>
      </c>
      <c r="K53" s="1">
        <f t="shared" si="3"/>
        <v>2024</v>
      </c>
      <c r="L53" s="1">
        <f t="shared" si="4"/>
        <v>1</v>
      </c>
      <c r="M53" s="6">
        <f t="shared" si="5"/>
        <v>26</v>
      </c>
    </row>
    <row r="54" spans="1:13" x14ac:dyDescent="0.3">
      <c r="A54" s="5">
        <v>53</v>
      </c>
      <c r="B54" s="1" t="s">
        <v>59</v>
      </c>
      <c r="C54" s="1" t="s">
        <v>311</v>
      </c>
      <c r="D54" s="2">
        <v>45191</v>
      </c>
      <c r="E54" s="2">
        <v>44962</v>
      </c>
      <c r="F54" s="1">
        <v>3286</v>
      </c>
      <c r="G54" s="1">
        <v>5432</v>
      </c>
      <c r="H54" s="1">
        <f t="shared" si="0"/>
        <v>2023</v>
      </c>
      <c r="I54" s="1">
        <f t="shared" si="1"/>
        <v>9</v>
      </c>
      <c r="J54" s="1">
        <f t="shared" si="2"/>
        <v>22</v>
      </c>
      <c r="K54" s="1">
        <f t="shared" si="3"/>
        <v>2023</v>
      </c>
      <c r="L54" s="1">
        <f t="shared" si="4"/>
        <v>2</v>
      </c>
      <c r="M54" s="6">
        <f t="shared" si="5"/>
        <v>5</v>
      </c>
    </row>
    <row r="55" spans="1:13" x14ac:dyDescent="0.3">
      <c r="A55" s="5">
        <v>54</v>
      </c>
      <c r="B55" s="1" t="s">
        <v>60</v>
      </c>
      <c r="C55" s="1" t="s">
        <v>308</v>
      </c>
      <c r="D55" s="2">
        <v>45154</v>
      </c>
      <c r="E55" s="2">
        <v>45150</v>
      </c>
      <c r="F55" s="1">
        <v>6131</v>
      </c>
      <c r="G55" s="1">
        <v>48870</v>
      </c>
      <c r="H55" s="1">
        <f t="shared" si="0"/>
        <v>2023</v>
      </c>
      <c r="I55" s="1">
        <f t="shared" si="1"/>
        <v>8</v>
      </c>
      <c r="J55" s="1">
        <f t="shared" si="2"/>
        <v>16</v>
      </c>
      <c r="K55" s="1">
        <f t="shared" si="3"/>
        <v>2023</v>
      </c>
      <c r="L55" s="1">
        <f t="shared" si="4"/>
        <v>8</v>
      </c>
      <c r="M55" s="6">
        <f t="shared" si="5"/>
        <v>12</v>
      </c>
    </row>
    <row r="56" spans="1:13" x14ac:dyDescent="0.3">
      <c r="A56" s="5">
        <v>55</v>
      </c>
      <c r="B56" s="1" t="s">
        <v>61</v>
      </c>
      <c r="C56" s="1" t="s">
        <v>310</v>
      </c>
      <c r="D56" s="2">
        <v>45189</v>
      </c>
      <c r="E56" s="2">
        <v>44984</v>
      </c>
      <c r="F56" s="1">
        <v>8137</v>
      </c>
      <c r="G56" s="1">
        <v>26893</v>
      </c>
      <c r="H56" s="1">
        <f t="shared" si="0"/>
        <v>2023</v>
      </c>
      <c r="I56" s="1">
        <f t="shared" si="1"/>
        <v>9</v>
      </c>
      <c r="J56" s="1">
        <f t="shared" si="2"/>
        <v>20</v>
      </c>
      <c r="K56" s="1">
        <f t="shared" si="3"/>
        <v>2023</v>
      </c>
      <c r="L56" s="1">
        <f t="shared" si="4"/>
        <v>2</v>
      </c>
      <c r="M56" s="6">
        <f t="shared" si="5"/>
        <v>27</v>
      </c>
    </row>
    <row r="57" spans="1:13" x14ac:dyDescent="0.3">
      <c r="A57" s="5">
        <v>56</v>
      </c>
      <c r="B57" s="1" t="s">
        <v>62</v>
      </c>
      <c r="C57" s="1" t="s">
        <v>310</v>
      </c>
      <c r="D57" s="2">
        <v>45136</v>
      </c>
      <c r="E57" s="2">
        <v>44970</v>
      </c>
      <c r="F57" s="1">
        <v>6217</v>
      </c>
      <c r="G57" s="1">
        <v>29953</v>
      </c>
      <c r="H57" s="1">
        <f t="shared" si="0"/>
        <v>2023</v>
      </c>
      <c r="I57" s="1">
        <f t="shared" si="1"/>
        <v>7</v>
      </c>
      <c r="J57" s="1">
        <f t="shared" si="2"/>
        <v>29</v>
      </c>
      <c r="K57" s="1">
        <f t="shared" si="3"/>
        <v>2023</v>
      </c>
      <c r="L57" s="1">
        <f t="shared" si="4"/>
        <v>2</v>
      </c>
      <c r="M57" s="6">
        <f t="shared" si="5"/>
        <v>13</v>
      </c>
    </row>
    <row r="58" spans="1:13" x14ac:dyDescent="0.3">
      <c r="A58" s="5">
        <v>57</v>
      </c>
      <c r="B58" s="1" t="s">
        <v>63</v>
      </c>
      <c r="C58" s="1" t="s">
        <v>310</v>
      </c>
      <c r="D58" s="2">
        <v>44987</v>
      </c>
      <c r="E58" s="2">
        <v>45285</v>
      </c>
      <c r="F58" s="1">
        <v>6471</v>
      </c>
      <c r="G58" s="1">
        <v>34409</v>
      </c>
      <c r="H58" s="1">
        <f t="shared" si="0"/>
        <v>2023</v>
      </c>
      <c r="I58" s="1">
        <f t="shared" si="1"/>
        <v>3</v>
      </c>
      <c r="J58" s="1">
        <f t="shared" si="2"/>
        <v>2</v>
      </c>
      <c r="K58" s="1">
        <f t="shared" si="3"/>
        <v>2023</v>
      </c>
      <c r="L58" s="1">
        <f t="shared" si="4"/>
        <v>12</v>
      </c>
      <c r="M58" s="6">
        <f t="shared" si="5"/>
        <v>25</v>
      </c>
    </row>
    <row r="59" spans="1:13" x14ac:dyDescent="0.3">
      <c r="A59" s="5">
        <v>58</v>
      </c>
      <c r="B59" s="1" t="s">
        <v>64</v>
      </c>
      <c r="C59" s="1" t="s">
        <v>310</v>
      </c>
      <c r="D59" s="2">
        <v>44983</v>
      </c>
      <c r="E59" s="2">
        <v>45122</v>
      </c>
      <c r="F59" s="1">
        <v>3349</v>
      </c>
      <c r="G59" s="1">
        <v>18282</v>
      </c>
      <c r="H59" s="1">
        <f t="shared" si="0"/>
        <v>2023</v>
      </c>
      <c r="I59" s="1">
        <f t="shared" si="1"/>
        <v>2</v>
      </c>
      <c r="J59" s="1">
        <f t="shared" si="2"/>
        <v>26</v>
      </c>
      <c r="K59" s="1">
        <f t="shared" si="3"/>
        <v>2023</v>
      </c>
      <c r="L59" s="1">
        <f t="shared" si="4"/>
        <v>7</v>
      </c>
      <c r="M59" s="6">
        <f t="shared" si="5"/>
        <v>15</v>
      </c>
    </row>
    <row r="60" spans="1:13" x14ac:dyDescent="0.3">
      <c r="A60" s="5">
        <v>59</v>
      </c>
      <c r="B60" s="1" t="s">
        <v>65</v>
      </c>
      <c r="C60" s="1" t="s">
        <v>309</v>
      </c>
      <c r="D60" s="2">
        <v>45164</v>
      </c>
      <c r="E60" s="2">
        <v>45246</v>
      </c>
      <c r="F60" s="1">
        <v>3822</v>
      </c>
      <c r="G60" s="1">
        <v>32892</v>
      </c>
      <c r="H60" s="1">
        <f t="shared" si="0"/>
        <v>2023</v>
      </c>
      <c r="I60" s="1">
        <f t="shared" si="1"/>
        <v>8</v>
      </c>
      <c r="J60" s="1">
        <f t="shared" si="2"/>
        <v>26</v>
      </c>
      <c r="K60" s="1">
        <f t="shared" si="3"/>
        <v>2023</v>
      </c>
      <c r="L60" s="1">
        <f t="shared" si="4"/>
        <v>11</v>
      </c>
      <c r="M60" s="6">
        <f t="shared" si="5"/>
        <v>16</v>
      </c>
    </row>
    <row r="61" spans="1:13" x14ac:dyDescent="0.3">
      <c r="A61" s="5">
        <v>60</v>
      </c>
      <c r="B61" s="1" t="s">
        <v>66</v>
      </c>
      <c r="C61" s="1" t="s">
        <v>309</v>
      </c>
      <c r="D61" s="2">
        <v>45078</v>
      </c>
      <c r="E61" s="2">
        <v>45044</v>
      </c>
      <c r="F61" s="1">
        <v>3598</v>
      </c>
      <c r="G61" s="1">
        <v>23500</v>
      </c>
      <c r="H61" s="1">
        <f t="shared" si="0"/>
        <v>2023</v>
      </c>
      <c r="I61" s="1">
        <f t="shared" si="1"/>
        <v>6</v>
      </c>
      <c r="J61" s="1">
        <f t="shared" si="2"/>
        <v>1</v>
      </c>
      <c r="K61" s="1">
        <f t="shared" si="3"/>
        <v>2023</v>
      </c>
      <c r="L61" s="1">
        <f t="shared" si="4"/>
        <v>4</v>
      </c>
      <c r="M61" s="6">
        <f t="shared" si="5"/>
        <v>28</v>
      </c>
    </row>
    <row r="62" spans="1:13" x14ac:dyDescent="0.3">
      <c r="A62" s="5">
        <v>61</v>
      </c>
      <c r="B62" s="1" t="s">
        <v>67</v>
      </c>
      <c r="C62" s="1" t="s">
        <v>311</v>
      </c>
      <c r="D62" s="2">
        <v>45207</v>
      </c>
      <c r="E62" s="2">
        <v>45207</v>
      </c>
      <c r="F62" s="1">
        <v>5147</v>
      </c>
      <c r="G62" s="1">
        <v>36445</v>
      </c>
      <c r="H62" s="1">
        <f t="shared" si="0"/>
        <v>2023</v>
      </c>
      <c r="I62" s="1">
        <f t="shared" si="1"/>
        <v>10</v>
      </c>
      <c r="J62" s="1">
        <f t="shared" si="2"/>
        <v>8</v>
      </c>
      <c r="K62" s="1">
        <f t="shared" si="3"/>
        <v>2023</v>
      </c>
      <c r="L62" s="1">
        <f t="shared" si="4"/>
        <v>10</v>
      </c>
      <c r="M62" s="6">
        <f t="shared" si="5"/>
        <v>8</v>
      </c>
    </row>
    <row r="63" spans="1:13" x14ac:dyDescent="0.3">
      <c r="A63" s="5">
        <v>62</v>
      </c>
      <c r="B63" s="1" t="s">
        <v>68</v>
      </c>
      <c r="C63" s="1" t="s">
        <v>309</v>
      </c>
      <c r="D63" s="2">
        <v>44931</v>
      </c>
      <c r="E63" s="2">
        <v>45200</v>
      </c>
      <c r="F63" s="1">
        <v>9087</v>
      </c>
      <c r="G63" s="1">
        <v>32080</v>
      </c>
      <c r="H63" s="1">
        <f t="shared" si="0"/>
        <v>2023</v>
      </c>
      <c r="I63" s="1">
        <f t="shared" si="1"/>
        <v>1</v>
      </c>
      <c r="J63" s="1">
        <f t="shared" si="2"/>
        <v>5</v>
      </c>
      <c r="K63" s="1">
        <f t="shared" si="3"/>
        <v>2023</v>
      </c>
      <c r="L63" s="1">
        <f t="shared" si="4"/>
        <v>10</v>
      </c>
      <c r="M63" s="6">
        <f t="shared" si="5"/>
        <v>1</v>
      </c>
    </row>
    <row r="64" spans="1:13" x14ac:dyDescent="0.3">
      <c r="A64" s="5">
        <v>63</v>
      </c>
      <c r="B64" s="1" t="s">
        <v>69</v>
      </c>
      <c r="C64" s="1" t="s">
        <v>308</v>
      </c>
      <c r="D64" s="2">
        <v>45027</v>
      </c>
      <c r="E64" s="2">
        <v>45314</v>
      </c>
      <c r="F64" s="1">
        <v>5867</v>
      </c>
      <c r="G64" s="1">
        <v>10884</v>
      </c>
      <c r="H64" s="1">
        <f t="shared" si="0"/>
        <v>2023</v>
      </c>
      <c r="I64" s="1">
        <f t="shared" si="1"/>
        <v>4</v>
      </c>
      <c r="J64" s="1">
        <f t="shared" si="2"/>
        <v>11</v>
      </c>
      <c r="K64" s="1">
        <f t="shared" si="3"/>
        <v>2024</v>
      </c>
      <c r="L64" s="1">
        <f t="shared" si="4"/>
        <v>1</v>
      </c>
      <c r="M64" s="6">
        <f t="shared" si="5"/>
        <v>23</v>
      </c>
    </row>
    <row r="65" spans="1:13" x14ac:dyDescent="0.3">
      <c r="A65" s="5">
        <v>64</v>
      </c>
      <c r="B65" s="1" t="s">
        <v>70</v>
      </c>
      <c r="C65" s="1" t="s">
        <v>309</v>
      </c>
      <c r="D65" s="2">
        <v>45232</v>
      </c>
      <c r="E65" s="2">
        <v>45306</v>
      </c>
      <c r="F65" s="1">
        <v>2882</v>
      </c>
      <c r="G65" s="1">
        <v>5370</v>
      </c>
      <c r="H65" s="1">
        <f t="shared" si="0"/>
        <v>2023</v>
      </c>
      <c r="I65" s="1">
        <f t="shared" si="1"/>
        <v>11</v>
      </c>
      <c r="J65" s="1">
        <f t="shared" si="2"/>
        <v>2</v>
      </c>
      <c r="K65" s="1">
        <f t="shared" si="3"/>
        <v>2024</v>
      </c>
      <c r="L65" s="1">
        <f t="shared" si="4"/>
        <v>1</v>
      </c>
      <c r="M65" s="6">
        <f t="shared" si="5"/>
        <v>15</v>
      </c>
    </row>
    <row r="66" spans="1:13" x14ac:dyDescent="0.3">
      <c r="A66" s="5">
        <v>65</v>
      </c>
      <c r="B66" s="1" t="s">
        <v>71</v>
      </c>
      <c r="C66" s="1" t="s">
        <v>307</v>
      </c>
      <c r="D66" s="2">
        <v>45270</v>
      </c>
      <c r="E66" s="2">
        <v>45175</v>
      </c>
      <c r="F66" s="1">
        <v>8802</v>
      </c>
      <c r="G66" s="1">
        <v>44841</v>
      </c>
      <c r="H66" s="1">
        <f t="shared" si="0"/>
        <v>2023</v>
      </c>
      <c r="I66" s="1">
        <f t="shared" si="1"/>
        <v>12</v>
      </c>
      <c r="J66" s="1">
        <f t="shared" si="2"/>
        <v>10</v>
      </c>
      <c r="K66" s="1">
        <f t="shared" si="3"/>
        <v>2023</v>
      </c>
      <c r="L66" s="1">
        <f t="shared" si="4"/>
        <v>9</v>
      </c>
      <c r="M66" s="6">
        <f t="shared" si="5"/>
        <v>6</v>
      </c>
    </row>
    <row r="67" spans="1:13" x14ac:dyDescent="0.3">
      <c r="A67" s="5">
        <v>66</v>
      </c>
      <c r="B67" s="1" t="s">
        <v>72</v>
      </c>
      <c r="C67" s="1" t="s">
        <v>310</v>
      </c>
      <c r="D67" s="2">
        <v>44957</v>
      </c>
      <c r="E67" s="2">
        <v>45287</v>
      </c>
      <c r="F67" s="1">
        <v>6533</v>
      </c>
      <c r="G67" s="1">
        <v>18686</v>
      </c>
      <c r="H67" s="1">
        <f t="shared" ref="H67:H130" si="6">YEAR(D67)</f>
        <v>2023</v>
      </c>
      <c r="I67" s="1">
        <f t="shared" ref="I67:I130" si="7">MONTH(D67)</f>
        <v>1</v>
      </c>
      <c r="J67" s="1">
        <f t="shared" ref="J67:J130" si="8">DAY(D67)</f>
        <v>31</v>
      </c>
      <c r="K67" s="1">
        <f t="shared" ref="K67:K130" si="9">YEAR(E67)</f>
        <v>2023</v>
      </c>
      <c r="L67" s="1">
        <f t="shared" ref="L67:L130" si="10">MONTH(E67)</f>
        <v>12</v>
      </c>
      <c r="M67" s="6">
        <f t="shared" ref="M67:M130" si="11">DAY(E67)</f>
        <v>27</v>
      </c>
    </row>
    <row r="68" spans="1:13" x14ac:dyDescent="0.3">
      <c r="A68" s="5">
        <v>67</v>
      </c>
      <c r="B68" s="1" t="s">
        <v>73</v>
      </c>
      <c r="C68" s="1" t="s">
        <v>311</v>
      </c>
      <c r="D68" s="2">
        <v>44981</v>
      </c>
      <c r="E68" s="2">
        <v>45322</v>
      </c>
      <c r="F68" s="1">
        <v>1645</v>
      </c>
      <c r="G68" s="1">
        <v>45419</v>
      </c>
      <c r="H68" s="1">
        <f t="shared" si="6"/>
        <v>2023</v>
      </c>
      <c r="I68" s="1">
        <f t="shared" si="7"/>
        <v>2</v>
      </c>
      <c r="J68" s="1">
        <f t="shared" si="8"/>
        <v>24</v>
      </c>
      <c r="K68" s="1">
        <f t="shared" si="9"/>
        <v>2024</v>
      </c>
      <c r="L68" s="1">
        <f t="shared" si="10"/>
        <v>1</v>
      </c>
      <c r="M68" s="6">
        <f t="shared" si="11"/>
        <v>31</v>
      </c>
    </row>
    <row r="69" spans="1:13" x14ac:dyDescent="0.3">
      <c r="A69" s="5">
        <v>68</v>
      </c>
      <c r="B69" s="1" t="s">
        <v>74</v>
      </c>
      <c r="C69" s="1" t="s">
        <v>307</v>
      </c>
      <c r="D69" s="2">
        <v>45080</v>
      </c>
      <c r="E69" s="2">
        <v>45315</v>
      </c>
      <c r="F69" s="1">
        <v>6497</v>
      </c>
      <c r="G69" s="1">
        <v>26603</v>
      </c>
      <c r="H69" s="1">
        <f t="shared" si="6"/>
        <v>2023</v>
      </c>
      <c r="I69" s="1">
        <f t="shared" si="7"/>
        <v>6</v>
      </c>
      <c r="J69" s="1">
        <f t="shared" si="8"/>
        <v>3</v>
      </c>
      <c r="K69" s="1">
        <f t="shared" si="9"/>
        <v>2024</v>
      </c>
      <c r="L69" s="1">
        <f t="shared" si="10"/>
        <v>1</v>
      </c>
      <c r="M69" s="6">
        <f t="shared" si="11"/>
        <v>24</v>
      </c>
    </row>
    <row r="70" spans="1:13" x14ac:dyDescent="0.3">
      <c r="A70" s="5">
        <v>69</v>
      </c>
      <c r="B70" s="1" t="s">
        <v>75</v>
      </c>
      <c r="C70" s="1" t="s">
        <v>309</v>
      </c>
      <c r="D70" s="2">
        <v>45203</v>
      </c>
      <c r="E70" s="2">
        <v>45042</v>
      </c>
      <c r="F70" s="1">
        <v>5039</v>
      </c>
      <c r="G70" s="1">
        <v>45921</v>
      </c>
      <c r="H70" s="1">
        <f t="shared" si="6"/>
        <v>2023</v>
      </c>
      <c r="I70" s="1">
        <f t="shared" si="7"/>
        <v>10</v>
      </c>
      <c r="J70" s="1">
        <f t="shared" si="8"/>
        <v>4</v>
      </c>
      <c r="K70" s="1">
        <f t="shared" si="9"/>
        <v>2023</v>
      </c>
      <c r="L70" s="1">
        <f t="shared" si="10"/>
        <v>4</v>
      </c>
      <c r="M70" s="6">
        <f t="shared" si="11"/>
        <v>26</v>
      </c>
    </row>
    <row r="71" spans="1:13" x14ac:dyDescent="0.3">
      <c r="A71" s="5">
        <v>70</v>
      </c>
      <c r="B71" s="1" t="s">
        <v>76</v>
      </c>
      <c r="C71" s="1" t="s">
        <v>307</v>
      </c>
      <c r="D71" s="2">
        <v>45280</v>
      </c>
      <c r="E71" s="2">
        <v>45032</v>
      </c>
      <c r="F71" s="1">
        <v>7927</v>
      </c>
      <c r="G71" s="1">
        <v>19273</v>
      </c>
      <c r="H71" s="1">
        <f t="shared" si="6"/>
        <v>2023</v>
      </c>
      <c r="I71" s="1">
        <f t="shared" si="7"/>
        <v>12</v>
      </c>
      <c r="J71" s="1">
        <f t="shared" si="8"/>
        <v>20</v>
      </c>
      <c r="K71" s="1">
        <f t="shared" si="9"/>
        <v>2023</v>
      </c>
      <c r="L71" s="1">
        <f t="shared" si="10"/>
        <v>4</v>
      </c>
      <c r="M71" s="6">
        <f t="shared" si="11"/>
        <v>16</v>
      </c>
    </row>
    <row r="72" spans="1:13" x14ac:dyDescent="0.3">
      <c r="A72" s="5">
        <v>71</v>
      </c>
      <c r="B72" s="1" t="s">
        <v>77</v>
      </c>
      <c r="C72" s="1" t="s">
        <v>307</v>
      </c>
      <c r="D72" s="2">
        <v>45284</v>
      </c>
      <c r="E72" s="2">
        <v>45010</v>
      </c>
      <c r="F72" s="1">
        <v>7990</v>
      </c>
      <c r="G72" s="1">
        <v>32137</v>
      </c>
      <c r="H72" s="1">
        <f t="shared" si="6"/>
        <v>2023</v>
      </c>
      <c r="I72" s="1">
        <f t="shared" si="7"/>
        <v>12</v>
      </c>
      <c r="J72" s="1">
        <f t="shared" si="8"/>
        <v>24</v>
      </c>
      <c r="K72" s="1">
        <f t="shared" si="9"/>
        <v>2023</v>
      </c>
      <c r="L72" s="1">
        <f t="shared" si="10"/>
        <v>3</v>
      </c>
      <c r="M72" s="6">
        <f t="shared" si="11"/>
        <v>25</v>
      </c>
    </row>
    <row r="73" spans="1:13" x14ac:dyDescent="0.3">
      <c r="A73" s="5">
        <v>72</v>
      </c>
      <c r="B73" s="1" t="s">
        <v>78</v>
      </c>
      <c r="C73" s="1" t="s">
        <v>307</v>
      </c>
      <c r="D73" s="2">
        <v>45112</v>
      </c>
      <c r="E73" s="2">
        <v>45047</v>
      </c>
      <c r="F73" s="1">
        <v>7324</v>
      </c>
      <c r="G73" s="1">
        <v>42063</v>
      </c>
      <c r="H73" s="1">
        <f t="shared" si="6"/>
        <v>2023</v>
      </c>
      <c r="I73" s="1">
        <f t="shared" si="7"/>
        <v>7</v>
      </c>
      <c r="J73" s="1">
        <f t="shared" si="8"/>
        <v>5</v>
      </c>
      <c r="K73" s="1">
        <f t="shared" si="9"/>
        <v>2023</v>
      </c>
      <c r="L73" s="1">
        <f t="shared" si="10"/>
        <v>5</v>
      </c>
      <c r="M73" s="6">
        <f t="shared" si="11"/>
        <v>1</v>
      </c>
    </row>
    <row r="74" spans="1:13" x14ac:dyDescent="0.3">
      <c r="A74" s="5">
        <v>73</v>
      </c>
      <c r="B74" s="1" t="s">
        <v>79</v>
      </c>
      <c r="C74" s="1" t="s">
        <v>309</v>
      </c>
      <c r="D74" s="2">
        <v>44956</v>
      </c>
      <c r="E74" s="2">
        <v>44952</v>
      </c>
      <c r="F74" s="1">
        <v>6479</v>
      </c>
      <c r="G74" s="1">
        <v>16929</v>
      </c>
      <c r="H74" s="1">
        <f t="shared" si="6"/>
        <v>2023</v>
      </c>
      <c r="I74" s="1">
        <f t="shared" si="7"/>
        <v>1</v>
      </c>
      <c r="J74" s="1">
        <f t="shared" si="8"/>
        <v>30</v>
      </c>
      <c r="K74" s="1">
        <f t="shared" si="9"/>
        <v>2023</v>
      </c>
      <c r="L74" s="1">
        <f t="shared" si="10"/>
        <v>1</v>
      </c>
      <c r="M74" s="6">
        <f t="shared" si="11"/>
        <v>26</v>
      </c>
    </row>
    <row r="75" spans="1:13" x14ac:dyDescent="0.3">
      <c r="A75" s="5">
        <v>74</v>
      </c>
      <c r="B75" s="1" t="s">
        <v>80</v>
      </c>
      <c r="C75" s="1" t="s">
        <v>307</v>
      </c>
      <c r="D75" s="2">
        <v>45236</v>
      </c>
      <c r="E75" s="2">
        <v>44954</v>
      </c>
      <c r="F75" s="1">
        <v>7407</v>
      </c>
      <c r="G75" s="1">
        <v>47084</v>
      </c>
      <c r="H75" s="1">
        <f t="shared" si="6"/>
        <v>2023</v>
      </c>
      <c r="I75" s="1">
        <f t="shared" si="7"/>
        <v>11</v>
      </c>
      <c r="J75" s="1">
        <f t="shared" si="8"/>
        <v>6</v>
      </c>
      <c r="K75" s="1">
        <f t="shared" si="9"/>
        <v>2023</v>
      </c>
      <c r="L75" s="1">
        <f t="shared" si="10"/>
        <v>1</v>
      </c>
      <c r="M75" s="6">
        <f t="shared" si="11"/>
        <v>28</v>
      </c>
    </row>
    <row r="76" spans="1:13" x14ac:dyDescent="0.3">
      <c r="A76" s="5">
        <v>75</v>
      </c>
      <c r="B76" s="1" t="s">
        <v>81</v>
      </c>
      <c r="C76" s="1" t="s">
        <v>307</v>
      </c>
      <c r="D76" s="2">
        <v>45046</v>
      </c>
      <c r="E76" s="2">
        <v>45046</v>
      </c>
      <c r="F76" s="1">
        <v>1761</v>
      </c>
      <c r="G76" s="1">
        <v>24021</v>
      </c>
      <c r="H76" s="1">
        <f t="shared" si="6"/>
        <v>2023</v>
      </c>
      <c r="I76" s="1">
        <f t="shared" si="7"/>
        <v>4</v>
      </c>
      <c r="J76" s="1">
        <f t="shared" si="8"/>
        <v>30</v>
      </c>
      <c r="K76" s="1">
        <f t="shared" si="9"/>
        <v>2023</v>
      </c>
      <c r="L76" s="1">
        <f t="shared" si="10"/>
        <v>4</v>
      </c>
      <c r="M76" s="6">
        <f t="shared" si="11"/>
        <v>30</v>
      </c>
    </row>
    <row r="77" spans="1:13" x14ac:dyDescent="0.3">
      <c r="A77" s="5">
        <v>76</v>
      </c>
      <c r="B77" s="1" t="s">
        <v>82</v>
      </c>
      <c r="C77" s="1" t="s">
        <v>307</v>
      </c>
      <c r="D77" s="2">
        <v>45269</v>
      </c>
      <c r="E77" s="2">
        <v>45167</v>
      </c>
      <c r="F77" s="1">
        <v>4997</v>
      </c>
      <c r="G77" s="1">
        <v>45556</v>
      </c>
      <c r="H77" s="1">
        <f t="shared" si="6"/>
        <v>2023</v>
      </c>
      <c r="I77" s="1">
        <f t="shared" si="7"/>
        <v>12</v>
      </c>
      <c r="J77" s="1">
        <f t="shared" si="8"/>
        <v>9</v>
      </c>
      <c r="K77" s="1">
        <f t="shared" si="9"/>
        <v>2023</v>
      </c>
      <c r="L77" s="1">
        <f t="shared" si="10"/>
        <v>8</v>
      </c>
      <c r="M77" s="6">
        <f t="shared" si="11"/>
        <v>29</v>
      </c>
    </row>
    <row r="78" spans="1:13" x14ac:dyDescent="0.3">
      <c r="A78" s="5">
        <v>77</v>
      </c>
      <c r="B78" s="1" t="s">
        <v>83</v>
      </c>
      <c r="C78" s="1" t="s">
        <v>308</v>
      </c>
      <c r="D78" s="2">
        <v>44934</v>
      </c>
      <c r="E78" s="2">
        <v>45109</v>
      </c>
      <c r="F78" s="1">
        <v>5791</v>
      </c>
      <c r="G78" s="1">
        <v>41018</v>
      </c>
      <c r="H78" s="1">
        <f t="shared" si="6"/>
        <v>2023</v>
      </c>
      <c r="I78" s="1">
        <f t="shared" si="7"/>
        <v>1</v>
      </c>
      <c r="J78" s="1">
        <f t="shared" si="8"/>
        <v>8</v>
      </c>
      <c r="K78" s="1">
        <f t="shared" si="9"/>
        <v>2023</v>
      </c>
      <c r="L78" s="1">
        <f t="shared" si="10"/>
        <v>7</v>
      </c>
      <c r="M78" s="6">
        <f t="shared" si="11"/>
        <v>2</v>
      </c>
    </row>
    <row r="79" spans="1:13" x14ac:dyDescent="0.3">
      <c r="A79" s="5">
        <v>78</v>
      </c>
      <c r="B79" s="1" t="s">
        <v>84</v>
      </c>
      <c r="C79" s="1" t="s">
        <v>307</v>
      </c>
      <c r="D79" s="2">
        <v>45032</v>
      </c>
      <c r="E79" s="2">
        <v>45320</v>
      </c>
      <c r="F79" s="1">
        <v>1625</v>
      </c>
      <c r="G79" s="1">
        <v>6435</v>
      </c>
      <c r="H79" s="1">
        <f t="shared" si="6"/>
        <v>2023</v>
      </c>
      <c r="I79" s="1">
        <f t="shared" si="7"/>
        <v>4</v>
      </c>
      <c r="J79" s="1">
        <f t="shared" si="8"/>
        <v>16</v>
      </c>
      <c r="K79" s="1">
        <f t="shared" si="9"/>
        <v>2024</v>
      </c>
      <c r="L79" s="1">
        <f t="shared" si="10"/>
        <v>1</v>
      </c>
      <c r="M79" s="6">
        <f t="shared" si="11"/>
        <v>29</v>
      </c>
    </row>
    <row r="80" spans="1:13" x14ac:dyDescent="0.3">
      <c r="A80" s="5">
        <v>79</v>
      </c>
      <c r="B80" s="1" t="s">
        <v>85</v>
      </c>
      <c r="C80" s="1" t="s">
        <v>309</v>
      </c>
      <c r="D80" s="2">
        <v>45064</v>
      </c>
      <c r="E80" s="2">
        <v>45231</v>
      </c>
      <c r="F80" s="1">
        <v>9587</v>
      </c>
      <c r="G80" s="1">
        <v>9192</v>
      </c>
      <c r="H80" s="1">
        <f t="shared" si="6"/>
        <v>2023</v>
      </c>
      <c r="I80" s="1">
        <f t="shared" si="7"/>
        <v>5</v>
      </c>
      <c r="J80" s="1">
        <f t="shared" si="8"/>
        <v>18</v>
      </c>
      <c r="K80" s="1">
        <f t="shared" si="9"/>
        <v>2023</v>
      </c>
      <c r="L80" s="1">
        <f t="shared" si="10"/>
        <v>11</v>
      </c>
      <c r="M80" s="6">
        <f t="shared" si="11"/>
        <v>1</v>
      </c>
    </row>
    <row r="81" spans="1:13" x14ac:dyDescent="0.3">
      <c r="A81" s="5">
        <v>80</v>
      </c>
      <c r="B81" s="1" t="s">
        <v>86</v>
      </c>
      <c r="C81" s="1" t="s">
        <v>311</v>
      </c>
      <c r="D81" s="2">
        <v>45109</v>
      </c>
      <c r="E81" s="2">
        <v>45041</v>
      </c>
      <c r="F81" s="1">
        <v>6837</v>
      </c>
      <c r="G81" s="1">
        <v>8859</v>
      </c>
      <c r="H81" s="1">
        <f t="shared" si="6"/>
        <v>2023</v>
      </c>
      <c r="I81" s="1">
        <f t="shared" si="7"/>
        <v>7</v>
      </c>
      <c r="J81" s="1">
        <f t="shared" si="8"/>
        <v>2</v>
      </c>
      <c r="K81" s="1">
        <f t="shared" si="9"/>
        <v>2023</v>
      </c>
      <c r="L81" s="1">
        <f t="shared" si="10"/>
        <v>4</v>
      </c>
      <c r="M81" s="6">
        <f t="shared" si="11"/>
        <v>25</v>
      </c>
    </row>
    <row r="82" spans="1:13" x14ac:dyDescent="0.3">
      <c r="A82" s="5">
        <v>81</v>
      </c>
      <c r="B82" s="1" t="s">
        <v>87</v>
      </c>
      <c r="C82" s="1" t="s">
        <v>308</v>
      </c>
      <c r="D82" s="2">
        <v>45266</v>
      </c>
      <c r="E82" s="2">
        <v>45159</v>
      </c>
      <c r="F82" s="1">
        <v>4383</v>
      </c>
      <c r="G82" s="1">
        <v>27882</v>
      </c>
      <c r="H82" s="1">
        <f t="shared" si="6"/>
        <v>2023</v>
      </c>
      <c r="I82" s="1">
        <f t="shared" si="7"/>
        <v>12</v>
      </c>
      <c r="J82" s="1">
        <f t="shared" si="8"/>
        <v>6</v>
      </c>
      <c r="K82" s="1">
        <f t="shared" si="9"/>
        <v>2023</v>
      </c>
      <c r="L82" s="1">
        <f t="shared" si="10"/>
        <v>8</v>
      </c>
      <c r="M82" s="6">
        <f t="shared" si="11"/>
        <v>21</v>
      </c>
    </row>
    <row r="83" spans="1:13" x14ac:dyDescent="0.3">
      <c r="A83" s="5">
        <v>82</v>
      </c>
      <c r="B83" s="1" t="s">
        <v>88</v>
      </c>
      <c r="C83" s="1" t="s">
        <v>310</v>
      </c>
      <c r="D83" s="2">
        <v>45136</v>
      </c>
      <c r="E83" s="2">
        <v>45248</v>
      </c>
      <c r="F83" s="1">
        <v>3555</v>
      </c>
      <c r="G83" s="1">
        <v>22709</v>
      </c>
      <c r="H83" s="1">
        <f t="shared" si="6"/>
        <v>2023</v>
      </c>
      <c r="I83" s="1">
        <f t="shared" si="7"/>
        <v>7</v>
      </c>
      <c r="J83" s="1">
        <f t="shared" si="8"/>
        <v>29</v>
      </c>
      <c r="K83" s="1">
        <f t="shared" si="9"/>
        <v>2023</v>
      </c>
      <c r="L83" s="1">
        <f t="shared" si="10"/>
        <v>11</v>
      </c>
      <c r="M83" s="6">
        <f t="shared" si="11"/>
        <v>18</v>
      </c>
    </row>
    <row r="84" spans="1:13" x14ac:dyDescent="0.3">
      <c r="A84" s="5">
        <v>83</v>
      </c>
      <c r="B84" s="1" t="s">
        <v>89</v>
      </c>
      <c r="C84" s="1" t="s">
        <v>310</v>
      </c>
      <c r="D84" s="2">
        <v>45075</v>
      </c>
      <c r="E84" s="2">
        <v>45286</v>
      </c>
      <c r="F84" s="1">
        <v>5600</v>
      </c>
      <c r="G84" s="1">
        <v>13292</v>
      </c>
      <c r="H84" s="1">
        <f t="shared" si="6"/>
        <v>2023</v>
      </c>
      <c r="I84" s="1">
        <f t="shared" si="7"/>
        <v>5</v>
      </c>
      <c r="J84" s="1">
        <f t="shared" si="8"/>
        <v>29</v>
      </c>
      <c r="K84" s="1">
        <f t="shared" si="9"/>
        <v>2023</v>
      </c>
      <c r="L84" s="1">
        <f t="shared" si="10"/>
        <v>12</v>
      </c>
      <c r="M84" s="6">
        <f t="shared" si="11"/>
        <v>26</v>
      </c>
    </row>
    <row r="85" spans="1:13" x14ac:dyDescent="0.3">
      <c r="A85" s="5">
        <v>84</v>
      </c>
      <c r="B85" s="1" t="s">
        <v>90</v>
      </c>
      <c r="C85" s="1" t="s">
        <v>309</v>
      </c>
      <c r="D85" s="2">
        <v>45186</v>
      </c>
      <c r="E85" s="2">
        <v>45152</v>
      </c>
      <c r="F85" s="1">
        <v>6305</v>
      </c>
      <c r="G85" s="1">
        <v>25816</v>
      </c>
      <c r="H85" s="1">
        <f t="shared" si="6"/>
        <v>2023</v>
      </c>
      <c r="I85" s="1">
        <f t="shared" si="7"/>
        <v>9</v>
      </c>
      <c r="J85" s="1">
        <f t="shared" si="8"/>
        <v>17</v>
      </c>
      <c r="K85" s="1">
        <f t="shared" si="9"/>
        <v>2023</v>
      </c>
      <c r="L85" s="1">
        <f t="shared" si="10"/>
        <v>8</v>
      </c>
      <c r="M85" s="6">
        <f t="shared" si="11"/>
        <v>14</v>
      </c>
    </row>
    <row r="86" spans="1:13" x14ac:dyDescent="0.3">
      <c r="A86" s="5">
        <v>85</v>
      </c>
      <c r="B86" s="1" t="s">
        <v>91</v>
      </c>
      <c r="C86" s="1" t="s">
        <v>308</v>
      </c>
      <c r="D86" s="2">
        <v>45053</v>
      </c>
      <c r="E86" s="2">
        <v>45218</v>
      </c>
      <c r="F86" s="1">
        <v>7758</v>
      </c>
      <c r="G86" s="1">
        <v>11720</v>
      </c>
      <c r="H86" s="1">
        <f t="shared" si="6"/>
        <v>2023</v>
      </c>
      <c r="I86" s="1">
        <f t="shared" si="7"/>
        <v>5</v>
      </c>
      <c r="J86" s="1">
        <f t="shared" si="8"/>
        <v>7</v>
      </c>
      <c r="K86" s="1">
        <f t="shared" si="9"/>
        <v>2023</v>
      </c>
      <c r="L86" s="1">
        <f t="shared" si="10"/>
        <v>10</v>
      </c>
      <c r="M86" s="6">
        <f t="shared" si="11"/>
        <v>19</v>
      </c>
    </row>
    <row r="87" spans="1:13" x14ac:dyDescent="0.3">
      <c r="A87" s="5">
        <v>86</v>
      </c>
      <c r="B87" s="1" t="s">
        <v>92</v>
      </c>
      <c r="C87" s="1" t="s">
        <v>308</v>
      </c>
      <c r="D87" s="2">
        <v>45225</v>
      </c>
      <c r="E87" s="2">
        <v>45164</v>
      </c>
      <c r="F87" s="1">
        <v>8762</v>
      </c>
      <c r="G87" s="1">
        <v>5372</v>
      </c>
      <c r="H87" s="1">
        <f t="shared" si="6"/>
        <v>2023</v>
      </c>
      <c r="I87" s="1">
        <f t="shared" si="7"/>
        <v>10</v>
      </c>
      <c r="J87" s="1">
        <f t="shared" si="8"/>
        <v>26</v>
      </c>
      <c r="K87" s="1">
        <f t="shared" si="9"/>
        <v>2023</v>
      </c>
      <c r="L87" s="1">
        <f t="shared" si="10"/>
        <v>8</v>
      </c>
      <c r="M87" s="6">
        <f t="shared" si="11"/>
        <v>26</v>
      </c>
    </row>
    <row r="88" spans="1:13" x14ac:dyDescent="0.3">
      <c r="A88" s="5">
        <v>87</v>
      </c>
      <c r="B88" s="1" t="s">
        <v>93</v>
      </c>
      <c r="C88" s="1" t="s">
        <v>310</v>
      </c>
      <c r="D88" s="2">
        <v>44992</v>
      </c>
      <c r="E88" s="2">
        <v>45098</v>
      </c>
      <c r="F88" s="1">
        <v>4308</v>
      </c>
      <c r="G88" s="1">
        <v>8168</v>
      </c>
      <c r="H88" s="1">
        <f t="shared" si="6"/>
        <v>2023</v>
      </c>
      <c r="I88" s="1">
        <f t="shared" si="7"/>
        <v>3</v>
      </c>
      <c r="J88" s="1">
        <f t="shared" si="8"/>
        <v>7</v>
      </c>
      <c r="K88" s="1">
        <f t="shared" si="9"/>
        <v>2023</v>
      </c>
      <c r="L88" s="1">
        <f t="shared" si="10"/>
        <v>6</v>
      </c>
      <c r="M88" s="6">
        <f t="shared" si="11"/>
        <v>21</v>
      </c>
    </row>
    <row r="89" spans="1:13" x14ac:dyDescent="0.3">
      <c r="A89" s="5">
        <v>88</v>
      </c>
      <c r="B89" s="1" t="s">
        <v>94</v>
      </c>
      <c r="C89" s="1" t="s">
        <v>311</v>
      </c>
      <c r="D89" s="2">
        <v>44947</v>
      </c>
      <c r="E89" s="2">
        <v>45014</v>
      </c>
      <c r="F89" s="1">
        <v>1165</v>
      </c>
      <c r="G89" s="1">
        <v>22890</v>
      </c>
      <c r="H89" s="1">
        <f t="shared" si="6"/>
        <v>2023</v>
      </c>
      <c r="I89" s="1">
        <f t="shared" si="7"/>
        <v>1</v>
      </c>
      <c r="J89" s="1">
        <f t="shared" si="8"/>
        <v>21</v>
      </c>
      <c r="K89" s="1">
        <f t="shared" si="9"/>
        <v>2023</v>
      </c>
      <c r="L89" s="1">
        <f t="shared" si="10"/>
        <v>3</v>
      </c>
      <c r="M89" s="6">
        <f t="shared" si="11"/>
        <v>29</v>
      </c>
    </row>
    <row r="90" spans="1:13" x14ac:dyDescent="0.3">
      <c r="A90" s="5">
        <v>89</v>
      </c>
      <c r="B90" s="1" t="s">
        <v>95</v>
      </c>
      <c r="C90" s="1" t="s">
        <v>307</v>
      </c>
      <c r="D90" s="2">
        <v>45219</v>
      </c>
      <c r="E90" s="2">
        <v>45216</v>
      </c>
      <c r="F90" s="1">
        <v>2415</v>
      </c>
      <c r="G90" s="1">
        <v>34547</v>
      </c>
      <c r="H90" s="1">
        <f t="shared" si="6"/>
        <v>2023</v>
      </c>
      <c r="I90" s="1">
        <f t="shared" si="7"/>
        <v>10</v>
      </c>
      <c r="J90" s="1">
        <f t="shared" si="8"/>
        <v>20</v>
      </c>
      <c r="K90" s="1">
        <f t="shared" si="9"/>
        <v>2023</v>
      </c>
      <c r="L90" s="1">
        <f t="shared" si="10"/>
        <v>10</v>
      </c>
      <c r="M90" s="6">
        <f t="shared" si="11"/>
        <v>17</v>
      </c>
    </row>
    <row r="91" spans="1:13" x14ac:dyDescent="0.3">
      <c r="A91" s="5">
        <v>90</v>
      </c>
      <c r="B91" s="1" t="s">
        <v>96</v>
      </c>
      <c r="C91" s="1" t="s">
        <v>311</v>
      </c>
      <c r="D91" s="2">
        <v>45251</v>
      </c>
      <c r="E91" s="2">
        <v>44981</v>
      </c>
      <c r="F91" s="1">
        <v>2821</v>
      </c>
      <c r="G91" s="1">
        <v>36109</v>
      </c>
      <c r="H91" s="1">
        <f t="shared" si="6"/>
        <v>2023</v>
      </c>
      <c r="I91" s="1">
        <f t="shared" si="7"/>
        <v>11</v>
      </c>
      <c r="J91" s="1">
        <f t="shared" si="8"/>
        <v>21</v>
      </c>
      <c r="K91" s="1">
        <f t="shared" si="9"/>
        <v>2023</v>
      </c>
      <c r="L91" s="1">
        <f t="shared" si="10"/>
        <v>2</v>
      </c>
      <c r="M91" s="6">
        <f t="shared" si="11"/>
        <v>24</v>
      </c>
    </row>
    <row r="92" spans="1:13" x14ac:dyDescent="0.3">
      <c r="A92" s="5">
        <v>91</v>
      </c>
      <c r="B92" s="1" t="s">
        <v>97</v>
      </c>
      <c r="C92" s="1" t="s">
        <v>308</v>
      </c>
      <c r="D92" s="2">
        <v>45039</v>
      </c>
      <c r="E92" s="2">
        <v>45176</v>
      </c>
      <c r="F92" s="1">
        <v>1523</v>
      </c>
      <c r="G92" s="1">
        <v>17629</v>
      </c>
      <c r="H92" s="1">
        <f t="shared" si="6"/>
        <v>2023</v>
      </c>
      <c r="I92" s="1">
        <f t="shared" si="7"/>
        <v>4</v>
      </c>
      <c r="J92" s="1">
        <f t="shared" si="8"/>
        <v>23</v>
      </c>
      <c r="K92" s="1">
        <f t="shared" si="9"/>
        <v>2023</v>
      </c>
      <c r="L92" s="1">
        <f t="shared" si="10"/>
        <v>9</v>
      </c>
      <c r="M92" s="6">
        <f t="shared" si="11"/>
        <v>7</v>
      </c>
    </row>
    <row r="93" spans="1:13" x14ac:dyDescent="0.3">
      <c r="A93" s="5">
        <v>92</v>
      </c>
      <c r="B93" s="1" t="s">
        <v>98</v>
      </c>
      <c r="C93" s="1" t="s">
        <v>309</v>
      </c>
      <c r="D93" s="2">
        <v>45065</v>
      </c>
      <c r="E93" s="2">
        <v>45065</v>
      </c>
      <c r="F93" s="1">
        <v>8228</v>
      </c>
      <c r="G93" s="1">
        <v>11424</v>
      </c>
      <c r="H93" s="1">
        <f t="shared" si="6"/>
        <v>2023</v>
      </c>
      <c r="I93" s="1">
        <f t="shared" si="7"/>
        <v>5</v>
      </c>
      <c r="J93" s="1">
        <f t="shared" si="8"/>
        <v>19</v>
      </c>
      <c r="K93" s="1">
        <f t="shared" si="9"/>
        <v>2023</v>
      </c>
      <c r="L93" s="1">
        <f t="shared" si="10"/>
        <v>5</v>
      </c>
      <c r="M93" s="6">
        <f t="shared" si="11"/>
        <v>19</v>
      </c>
    </row>
    <row r="94" spans="1:13" x14ac:dyDescent="0.3">
      <c r="A94" s="5">
        <v>93</v>
      </c>
      <c r="B94" s="1" t="s">
        <v>99</v>
      </c>
      <c r="C94" s="1" t="s">
        <v>311</v>
      </c>
      <c r="D94" s="2">
        <v>45164</v>
      </c>
      <c r="E94" s="2">
        <v>45226</v>
      </c>
      <c r="F94" s="1">
        <v>9295</v>
      </c>
      <c r="G94" s="1">
        <v>46986</v>
      </c>
      <c r="H94" s="1">
        <f t="shared" si="6"/>
        <v>2023</v>
      </c>
      <c r="I94" s="1">
        <f t="shared" si="7"/>
        <v>8</v>
      </c>
      <c r="J94" s="1">
        <f t="shared" si="8"/>
        <v>26</v>
      </c>
      <c r="K94" s="1">
        <f t="shared" si="9"/>
        <v>2023</v>
      </c>
      <c r="L94" s="1">
        <f t="shared" si="10"/>
        <v>10</v>
      </c>
      <c r="M94" s="6">
        <f t="shared" si="11"/>
        <v>27</v>
      </c>
    </row>
    <row r="95" spans="1:13" x14ac:dyDescent="0.3">
      <c r="A95" s="5">
        <v>94</v>
      </c>
      <c r="B95" s="1" t="s">
        <v>100</v>
      </c>
      <c r="C95" s="1" t="s">
        <v>311</v>
      </c>
      <c r="D95" s="2">
        <v>45287</v>
      </c>
      <c r="E95" s="2">
        <v>45094</v>
      </c>
      <c r="F95" s="1">
        <v>1699</v>
      </c>
      <c r="G95" s="1">
        <v>28037</v>
      </c>
      <c r="H95" s="1">
        <f t="shared" si="6"/>
        <v>2023</v>
      </c>
      <c r="I95" s="1">
        <f t="shared" si="7"/>
        <v>12</v>
      </c>
      <c r="J95" s="1">
        <f t="shared" si="8"/>
        <v>27</v>
      </c>
      <c r="K95" s="1">
        <f t="shared" si="9"/>
        <v>2023</v>
      </c>
      <c r="L95" s="1">
        <f t="shared" si="10"/>
        <v>6</v>
      </c>
      <c r="M95" s="6">
        <f t="shared" si="11"/>
        <v>17</v>
      </c>
    </row>
    <row r="96" spans="1:13" x14ac:dyDescent="0.3">
      <c r="A96" s="5">
        <v>95</v>
      </c>
      <c r="B96" s="1" t="s">
        <v>101</v>
      </c>
      <c r="C96" s="1" t="s">
        <v>308</v>
      </c>
      <c r="D96" s="2">
        <v>45274</v>
      </c>
      <c r="E96" s="2">
        <v>45088</v>
      </c>
      <c r="F96" s="1">
        <v>7273</v>
      </c>
      <c r="G96" s="1">
        <v>41295</v>
      </c>
      <c r="H96" s="1">
        <f t="shared" si="6"/>
        <v>2023</v>
      </c>
      <c r="I96" s="1">
        <f t="shared" si="7"/>
        <v>12</v>
      </c>
      <c r="J96" s="1">
        <f t="shared" si="8"/>
        <v>14</v>
      </c>
      <c r="K96" s="1">
        <f t="shared" si="9"/>
        <v>2023</v>
      </c>
      <c r="L96" s="1">
        <f t="shared" si="10"/>
        <v>6</v>
      </c>
      <c r="M96" s="6">
        <f t="shared" si="11"/>
        <v>11</v>
      </c>
    </row>
    <row r="97" spans="1:13" x14ac:dyDescent="0.3">
      <c r="A97" s="5">
        <v>96</v>
      </c>
      <c r="B97" s="1" t="s">
        <v>102</v>
      </c>
      <c r="C97" s="1" t="s">
        <v>310</v>
      </c>
      <c r="D97" s="2">
        <v>44970</v>
      </c>
      <c r="E97" s="2">
        <v>45137</v>
      </c>
      <c r="F97" s="1">
        <v>1448</v>
      </c>
      <c r="G97" s="1">
        <v>40019</v>
      </c>
      <c r="H97" s="1">
        <f t="shared" si="6"/>
        <v>2023</v>
      </c>
      <c r="I97" s="1">
        <f t="shared" si="7"/>
        <v>2</v>
      </c>
      <c r="J97" s="1">
        <f t="shared" si="8"/>
        <v>13</v>
      </c>
      <c r="K97" s="1">
        <f t="shared" si="9"/>
        <v>2023</v>
      </c>
      <c r="L97" s="1">
        <f t="shared" si="10"/>
        <v>7</v>
      </c>
      <c r="M97" s="6">
        <f t="shared" si="11"/>
        <v>30</v>
      </c>
    </row>
    <row r="98" spans="1:13" x14ac:dyDescent="0.3">
      <c r="A98" s="5">
        <v>97</v>
      </c>
      <c r="B98" s="1" t="s">
        <v>103</v>
      </c>
      <c r="C98" s="1" t="s">
        <v>308</v>
      </c>
      <c r="D98" s="2">
        <v>44990</v>
      </c>
      <c r="E98" s="2">
        <v>45114</v>
      </c>
      <c r="F98" s="1">
        <v>9146</v>
      </c>
      <c r="G98" s="1">
        <v>38011</v>
      </c>
      <c r="H98" s="1">
        <f t="shared" si="6"/>
        <v>2023</v>
      </c>
      <c r="I98" s="1">
        <f t="shared" si="7"/>
        <v>3</v>
      </c>
      <c r="J98" s="1">
        <f t="shared" si="8"/>
        <v>5</v>
      </c>
      <c r="K98" s="1">
        <f t="shared" si="9"/>
        <v>2023</v>
      </c>
      <c r="L98" s="1">
        <f t="shared" si="10"/>
        <v>7</v>
      </c>
      <c r="M98" s="6">
        <f t="shared" si="11"/>
        <v>7</v>
      </c>
    </row>
    <row r="99" spans="1:13" x14ac:dyDescent="0.3">
      <c r="A99" s="5">
        <v>98</v>
      </c>
      <c r="B99" s="1" t="s">
        <v>104</v>
      </c>
      <c r="C99" s="1" t="s">
        <v>311</v>
      </c>
      <c r="D99" s="2">
        <v>45192</v>
      </c>
      <c r="E99" s="2">
        <v>45153</v>
      </c>
      <c r="F99" s="1">
        <v>4467</v>
      </c>
      <c r="G99" s="1">
        <v>37540</v>
      </c>
      <c r="H99" s="1">
        <f t="shared" si="6"/>
        <v>2023</v>
      </c>
      <c r="I99" s="1">
        <f t="shared" si="7"/>
        <v>9</v>
      </c>
      <c r="J99" s="1">
        <f t="shared" si="8"/>
        <v>23</v>
      </c>
      <c r="K99" s="1">
        <f t="shared" si="9"/>
        <v>2023</v>
      </c>
      <c r="L99" s="1">
        <f t="shared" si="10"/>
        <v>8</v>
      </c>
      <c r="M99" s="6">
        <f t="shared" si="11"/>
        <v>15</v>
      </c>
    </row>
    <row r="100" spans="1:13" x14ac:dyDescent="0.3">
      <c r="A100" s="5">
        <v>99</v>
      </c>
      <c r="B100" s="1" t="s">
        <v>105</v>
      </c>
      <c r="C100" s="1" t="s">
        <v>311</v>
      </c>
      <c r="D100" s="2">
        <v>45018</v>
      </c>
      <c r="E100" s="2">
        <v>45243</v>
      </c>
      <c r="F100" s="1">
        <v>7517</v>
      </c>
      <c r="G100" s="1">
        <v>18151</v>
      </c>
      <c r="H100" s="1">
        <f t="shared" si="6"/>
        <v>2023</v>
      </c>
      <c r="I100" s="1">
        <f t="shared" si="7"/>
        <v>4</v>
      </c>
      <c r="J100" s="1">
        <f t="shared" si="8"/>
        <v>2</v>
      </c>
      <c r="K100" s="1">
        <f t="shared" si="9"/>
        <v>2023</v>
      </c>
      <c r="L100" s="1">
        <f t="shared" si="10"/>
        <v>11</v>
      </c>
      <c r="M100" s="6">
        <f t="shared" si="11"/>
        <v>13</v>
      </c>
    </row>
    <row r="101" spans="1:13" x14ac:dyDescent="0.3">
      <c r="A101" s="5">
        <v>100</v>
      </c>
      <c r="B101" s="1" t="s">
        <v>106</v>
      </c>
      <c r="C101" s="1" t="s">
        <v>309</v>
      </c>
      <c r="D101" s="2">
        <v>45038</v>
      </c>
      <c r="E101" s="2">
        <v>45252</v>
      </c>
      <c r="F101" s="1">
        <v>4087</v>
      </c>
      <c r="G101" s="1">
        <v>9161</v>
      </c>
      <c r="H101" s="1">
        <f t="shared" si="6"/>
        <v>2023</v>
      </c>
      <c r="I101" s="1">
        <f t="shared" si="7"/>
        <v>4</v>
      </c>
      <c r="J101" s="1">
        <f t="shared" si="8"/>
        <v>22</v>
      </c>
      <c r="K101" s="1">
        <f t="shared" si="9"/>
        <v>2023</v>
      </c>
      <c r="L101" s="1">
        <f t="shared" si="10"/>
        <v>11</v>
      </c>
      <c r="M101" s="6">
        <f t="shared" si="11"/>
        <v>22</v>
      </c>
    </row>
    <row r="102" spans="1:13" x14ac:dyDescent="0.3">
      <c r="A102" s="5">
        <v>101</v>
      </c>
      <c r="B102" s="1" t="s">
        <v>107</v>
      </c>
      <c r="C102" s="1" t="s">
        <v>311</v>
      </c>
      <c r="D102" s="2">
        <v>45266</v>
      </c>
      <c r="E102" s="2">
        <v>44942</v>
      </c>
      <c r="F102" s="1">
        <v>1131</v>
      </c>
      <c r="G102" s="1">
        <v>7512</v>
      </c>
      <c r="H102" s="1">
        <f t="shared" si="6"/>
        <v>2023</v>
      </c>
      <c r="I102" s="1">
        <f t="shared" si="7"/>
        <v>12</v>
      </c>
      <c r="J102" s="1">
        <f t="shared" si="8"/>
        <v>6</v>
      </c>
      <c r="K102" s="1">
        <f t="shared" si="9"/>
        <v>2023</v>
      </c>
      <c r="L102" s="1">
        <f t="shared" si="10"/>
        <v>1</v>
      </c>
      <c r="M102" s="6">
        <f t="shared" si="11"/>
        <v>16</v>
      </c>
    </row>
    <row r="103" spans="1:13" x14ac:dyDescent="0.3">
      <c r="A103" s="5">
        <v>102</v>
      </c>
      <c r="B103" s="1" t="s">
        <v>108</v>
      </c>
      <c r="C103" s="1" t="s">
        <v>309</v>
      </c>
      <c r="D103" s="2">
        <v>45259</v>
      </c>
      <c r="E103" s="2">
        <v>45080</v>
      </c>
      <c r="F103" s="1">
        <v>1213</v>
      </c>
      <c r="G103" s="1">
        <v>49430</v>
      </c>
      <c r="H103" s="1">
        <f t="shared" si="6"/>
        <v>2023</v>
      </c>
      <c r="I103" s="1">
        <f t="shared" si="7"/>
        <v>11</v>
      </c>
      <c r="J103" s="1">
        <f t="shared" si="8"/>
        <v>29</v>
      </c>
      <c r="K103" s="1">
        <f t="shared" si="9"/>
        <v>2023</v>
      </c>
      <c r="L103" s="1">
        <f t="shared" si="10"/>
        <v>6</v>
      </c>
      <c r="M103" s="6">
        <f t="shared" si="11"/>
        <v>3</v>
      </c>
    </row>
    <row r="104" spans="1:13" x14ac:dyDescent="0.3">
      <c r="A104" s="5">
        <v>103</v>
      </c>
      <c r="B104" s="1" t="s">
        <v>109</v>
      </c>
      <c r="C104" s="1" t="s">
        <v>311</v>
      </c>
      <c r="D104" s="2">
        <v>45201</v>
      </c>
      <c r="E104" s="2">
        <v>45137</v>
      </c>
      <c r="F104" s="1">
        <v>4356</v>
      </c>
      <c r="G104" s="1">
        <v>34807</v>
      </c>
      <c r="H104" s="1">
        <f t="shared" si="6"/>
        <v>2023</v>
      </c>
      <c r="I104" s="1">
        <f t="shared" si="7"/>
        <v>10</v>
      </c>
      <c r="J104" s="1">
        <f t="shared" si="8"/>
        <v>2</v>
      </c>
      <c r="K104" s="1">
        <f t="shared" si="9"/>
        <v>2023</v>
      </c>
      <c r="L104" s="1">
        <f t="shared" si="10"/>
        <v>7</v>
      </c>
      <c r="M104" s="6">
        <f t="shared" si="11"/>
        <v>30</v>
      </c>
    </row>
    <row r="105" spans="1:13" x14ac:dyDescent="0.3">
      <c r="A105" s="5">
        <v>104</v>
      </c>
      <c r="B105" s="1" t="s">
        <v>110</v>
      </c>
      <c r="C105" s="1" t="s">
        <v>310</v>
      </c>
      <c r="D105" s="2">
        <v>45257</v>
      </c>
      <c r="E105" s="2">
        <v>45161</v>
      </c>
      <c r="F105" s="1">
        <v>2614</v>
      </c>
      <c r="G105" s="1">
        <v>27383</v>
      </c>
      <c r="H105" s="1">
        <f t="shared" si="6"/>
        <v>2023</v>
      </c>
      <c r="I105" s="1">
        <f t="shared" si="7"/>
        <v>11</v>
      </c>
      <c r="J105" s="1">
        <f t="shared" si="8"/>
        <v>27</v>
      </c>
      <c r="K105" s="1">
        <f t="shared" si="9"/>
        <v>2023</v>
      </c>
      <c r="L105" s="1">
        <f t="shared" si="10"/>
        <v>8</v>
      </c>
      <c r="M105" s="6">
        <f t="shared" si="11"/>
        <v>23</v>
      </c>
    </row>
    <row r="106" spans="1:13" x14ac:dyDescent="0.3">
      <c r="A106" s="5">
        <v>105</v>
      </c>
      <c r="B106" s="1" t="s">
        <v>111</v>
      </c>
      <c r="C106" s="1" t="s">
        <v>311</v>
      </c>
      <c r="D106" s="2">
        <v>45153</v>
      </c>
      <c r="E106" s="2">
        <v>45297</v>
      </c>
      <c r="F106" s="1">
        <v>3927</v>
      </c>
      <c r="G106" s="1">
        <v>44109</v>
      </c>
      <c r="H106" s="1">
        <f t="shared" si="6"/>
        <v>2023</v>
      </c>
      <c r="I106" s="1">
        <f t="shared" si="7"/>
        <v>8</v>
      </c>
      <c r="J106" s="1">
        <f t="shared" si="8"/>
        <v>15</v>
      </c>
      <c r="K106" s="1">
        <f t="shared" si="9"/>
        <v>2024</v>
      </c>
      <c r="L106" s="1">
        <f t="shared" si="10"/>
        <v>1</v>
      </c>
      <c r="M106" s="6">
        <f t="shared" si="11"/>
        <v>6</v>
      </c>
    </row>
    <row r="107" spans="1:13" x14ac:dyDescent="0.3">
      <c r="A107" s="5">
        <v>106</v>
      </c>
      <c r="B107" s="1" t="s">
        <v>112</v>
      </c>
      <c r="C107" s="1" t="s">
        <v>309</v>
      </c>
      <c r="D107" s="2">
        <v>45152</v>
      </c>
      <c r="E107" s="2">
        <v>45104</v>
      </c>
      <c r="F107" s="1">
        <v>5940</v>
      </c>
      <c r="G107" s="1">
        <v>13993</v>
      </c>
      <c r="H107" s="1">
        <f t="shared" si="6"/>
        <v>2023</v>
      </c>
      <c r="I107" s="1">
        <f t="shared" si="7"/>
        <v>8</v>
      </c>
      <c r="J107" s="1">
        <f t="shared" si="8"/>
        <v>14</v>
      </c>
      <c r="K107" s="1">
        <f t="shared" si="9"/>
        <v>2023</v>
      </c>
      <c r="L107" s="1">
        <f t="shared" si="10"/>
        <v>6</v>
      </c>
      <c r="M107" s="6">
        <f t="shared" si="11"/>
        <v>27</v>
      </c>
    </row>
    <row r="108" spans="1:13" x14ac:dyDescent="0.3">
      <c r="A108" s="5">
        <v>107</v>
      </c>
      <c r="B108" s="1" t="s">
        <v>113</v>
      </c>
      <c r="C108" s="1" t="s">
        <v>309</v>
      </c>
      <c r="D108" s="2">
        <v>45058</v>
      </c>
      <c r="E108" s="2">
        <v>44992</v>
      </c>
      <c r="F108" s="1">
        <v>2291</v>
      </c>
      <c r="G108" s="1">
        <v>26634</v>
      </c>
      <c r="H108" s="1">
        <f t="shared" si="6"/>
        <v>2023</v>
      </c>
      <c r="I108" s="1">
        <f t="shared" si="7"/>
        <v>5</v>
      </c>
      <c r="J108" s="1">
        <f t="shared" si="8"/>
        <v>12</v>
      </c>
      <c r="K108" s="1">
        <f t="shared" si="9"/>
        <v>2023</v>
      </c>
      <c r="L108" s="1">
        <f t="shared" si="10"/>
        <v>3</v>
      </c>
      <c r="M108" s="6">
        <f t="shared" si="11"/>
        <v>7</v>
      </c>
    </row>
    <row r="109" spans="1:13" x14ac:dyDescent="0.3">
      <c r="A109" s="5">
        <v>108</v>
      </c>
      <c r="B109" s="1" t="s">
        <v>114</v>
      </c>
      <c r="C109" s="1" t="s">
        <v>309</v>
      </c>
      <c r="D109" s="2">
        <v>45155</v>
      </c>
      <c r="E109" s="2">
        <v>45184</v>
      </c>
      <c r="F109" s="1">
        <v>2383</v>
      </c>
      <c r="G109" s="1">
        <v>25855</v>
      </c>
      <c r="H109" s="1">
        <f t="shared" si="6"/>
        <v>2023</v>
      </c>
      <c r="I109" s="1">
        <f t="shared" si="7"/>
        <v>8</v>
      </c>
      <c r="J109" s="1">
        <f t="shared" si="8"/>
        <v>17</v>
      </c>
      <c r="K109" s="1">
        <f t="shared" si="9"/>
        <v>2023</v>
      </c>
      <c r="L109" s="1">
        <f t="shared" si="10"/>
        <v>9</v>
      </c>
      <c r="M109" s="6">
        <f t="shared" si="11"/>
        <v>15</v>
      </c>
    </row>
    <row r="110" spans="1:13" x14ac:dyDescent="0.3">
      <c r="A110" s="5">
        <v>109</v>
      </c>
      <c r="B110" s="1" t="s">
        <v>115</v>
      </c>
      <c r="C110" s="1" t="s">
        <v>311</v>
      </c>
      <c r="D110" s="2">
        <v>45241</v>
      </c>
      <c r="E110" s="2">
        <v>45300</v>
      </c>
      <c r="F110" s="1">
        <v>5845</v>
      </c>
      <c r="G110" s="1">
        <v>8983</v>
      </c>
      <c r="H110" s="1">
        <f t="shared" si="6"/>
        <v>2023</v>
      </c>
      <c r="I110" s="1">
        <f t="shared" si="7"/>
        <v>11</v>
      </c>
      <c r="J110" s="1">
        <f t="shared" si="8"/>
        <v>11</v>
      </c>
      <c r="K110" s="1">
        <f t="shared" si="9"/>
        <v>2024</v>
      </c>
      <c r="L110" s="1">
        <f t="shared" si="10"/>
        <v>1</v>
      </c>
      <c r="M110" s="6">
        <f t="shared" si="11"/>
        <v>9</v>
      </c>
    </row>
    <row r="111" spans="1:13" x14ac:dyDescent="0.3">
      <c r="A111" s="5">
        <v>110</v>
      </c>
      <c r="B111" s="1" t="s">
        <v>116</v>
      </c>
      <c r="C111" s="1" t="s">
        <v>309</v>
      </c>
      <c r="D111" s="2">
        <v>45055</v>
      </c>
      <c r="E111" s="2">
        <v>44962</v>
      </c>
      <c r="F111" s="1">
        <v>6538</v>
      </c>
      <c r="G111" s="1">
        <v>42703</v>
      </c>
      <c r="H111" s="1">
        <f t="shared" si="6"/>
        <v>2023</v>
      </c>
      <c r="I111" s="1">
        <f t="shared" si="7"/>
        <v>5</v>
      </c>
      <c r="J111" s="1">
        <f t="shared" si="8"/>
        <v>9</v>
      </c>
      <c r="K111" s="1">
        <f t="shared" si="9"/>
        <v>2023</v>
      </c>
      <c r="L111" s="1">
        <f t="shared" si="10"/>
        <v>2</v>
      </c>
      <c r="M111" s="6">
        <f t="shared" si="11"/>
        <v>5</v>
      </c>
    </row>
    <row r="112" spans="1:13" x14ac:dyDescent="0.3">
      <c r="A112" s="5">
        <v>111</v>
      </c>
      <c r="B112" s="1" t="s">
        <v>117</v>
      </c>
      <c r="C112" s="1" t="s">
        <v>307</v>
      </c>
      <c r="D112" s="2">
        <v>45222</v>
      </c>
      <c r="E112" s="2">
        <v>45113</v>
      </c>
      <c r="F112" s="1">
        <v>4070</v>
      </c>
      <c r="G112" s="1">
        <v>44709</v>
      </c>
      <c r="H112" s="1">
        <f t="shared" si="6"/>
        <v>2023</v>
      </c>
      <c r="I112" s="1">
        <f t="shared" si="7"/>
        <v>10</v>
      </c>
      <c r="J112" s="1">
        <f t="shared" si="8"/>
        <v>23</v>
      </c>
      <c r="K112" s="1">
        <f t="shared" si="9"/>
        <v>2023</v>
      </c>
      <c r="L112" s="1">
        <f t="shared" si="10"/>
        <v>7</v>
      </c>
      <c r="M112" s="6">
        <f t="shared" si="11"/>
        <v>6</v>
      </c>
    </row>
    <row r="113" spans="1:13" x14ac:dyDescent="0.3">
      <c r="A113" s="5">
        <v>112</v>
      </c>
      <c r="B113" s="1" t="s">
        <v>118</v>
      </c>
      <c r="C113" s="1" t="s">
        <v>310</v>
      </c>
      <c r="D113" s="2">
        <v>44951</v>
      </c>
      <c r="E113" s="2">
        <v>45060</v>
      </c>
      <c r="F113" s="1">
        <v>1656</v>
      </c>
      <c r="G113" s="1">
        <v>24169</v>
      </c>
      <c r="H113" s="1">
        <f t="shared" si="6"/>
        <v>2023</v>
      </c>
      <c r="I113" s="1">
        <f t="shared" si="7"/>
        <v>1</v>
      </c>
      <c r="J113" s="1">
        <f t="shared" si="8"/>
        <v>25</v>
      </c>
      <c r="K113" s="1">
        <f t="shared" si="9"/>
        <v>2023</v>
      </c>
      <c r="L113" s="1">
        <f t="shared" si="10"/>
        <v>5</v>
      </c>
      <c r="M113" s="6">
        <f t="shared" si="11"/>
        <v>14</v>
      </c>
    </row>
    <row r="114" spans="1:13" x14ac:dyDescent="0.3">
      <c r="A114" s="5">
        <v>113</v>
      </c>
      <c r="B114" s="1" t="s">
        <v>119</v>
      </c>
      <c r="C114" s="1" t="s">
        <v>311</v>
      </c>
      <c r="D114" s="2">
        <v>45113</v>
      </c>
      <c r="E114" s="2">
        <v>45070</v>
      </c>
      <c r="F114" s="1">
        <v>3593</v>
      </c>
      <c r="G114" s="1">
        <v>19640</v>
      </c>
      <c r="H114" s="1">
        <f t="shared" si="6"/>
        <v>2023</v>
      </c>
      <c r="I114" s="1">
        <f t="shared" si="7"/>
        <v>7</v>
      </c>
      <c r="J114" s="1">
        <f t="shared" si="8"/>
        <v>6</v>
      </c>
      <c r="K114" s="1">
        <f t="shared" si="9"/>
        <v>2023</v>
      </c>
      <c r="L114" s="1">
        <f t="shared" si="10"/>
        <v>5</v>
      </c>
      <c r="M114" s="6">
        <f t="shared" si="11"/>
        <v>24</v>
      </c>
    </row>
    <row r="115" spans="1:13" x14ac:dyDescent="0.3">
      <c r="A115" s="5">
        <v>114</v>
      </c>
      <c r="B115" s="1" t="s">
        <v>120</v>
      </c>
      <c r="C115" s="1" t="s">
        <v>309</v>
      </c>
      <c r="D115" s="2">
        <v>45219</v>
      </c>
      <c r="E115" s="2">
        <v>45307</v>
      </c>
      <c r="F115" s="1">
        <v>4105</v>
      </c>
      <c r="G115" s="1">
        <v>5945</v>
      </c>
      <c r="H115" s="1">
        <f t="shared" si="6"/>
        <v>2023</v>
      </c>
      <c r="I115" s="1">
        <f t="shared" si="7"/>
        <v>10</v>
      </c>
      <c r="J115" s="1">
        <f t="shared" si="8"/>
        <v>20</v>
      </c>
      <c r="K115" s="1">
        <f t="shared" si="9"/>
        <v>2024</v>
      </c>
      <c r="L115" s="1">
        <f t="shared" si="10"/>
        <v>1</v>
      </c>
      <c r="M115" s="6">
        <f t="shared" si="11"/>
        <v>16</v>
      </c>
    </row>
    <row r="116" spans="1:13" x14ac:dyDescent="0.3">
      <c r="A116" s="5">
        <v>115</v>
      </c>
      <c r="B116" s="1" t="s">
        <v>121</v>
      </c>
      <c r="C116" s="1" t="s">
        <v>310</v>
      </c>
      <c r="D116" s="2">
        <v>45282</v>
      </c>
      <c r="E116" s="2">
        <v>45047</v>
      </c>
      <c r="F116" s="1">
        <v>8340</v>
      </c>
      <c r="G116" s="1">
        <v>5848</v>
      </c>
      <c r="H116" s="1">
        <f t="shared" si="6"/>
        <v>2023</v>
      </c>
      <c r="I116" s="1">
        <f t="shared" si="7"/>
        <v>12</v>
      </c>
      <c r="J116" s="1">
        <f t="shared" si="8"/>
        <v>22</v>
      </c>
      <c r="K116" s="1">
        <f t="shared" si="9"/>
        <v>2023</v>
      </c>
      <c r="L116" s="1">
        <f t="shared" si="10"/>
        <v>5</v>
      </c>
      <c r="M116" s="6">
        <f t="shared" si="11"/>
        <v>1</v>
      </c>
    </row>
    <row r="117" spans="1:13" x14ac:dyDescent="0.3">
      <c r="A117" s="5">
        <v>116</v>
      </c>
      <c r="B117" s="1" t="s">
        <v>122</v>
      </c>
      <c r="C117" s="1" t="s">
        <v>311</v>
      </c>
      <c r="D117" s="2">
        <v>45252</v>
      </c>
      <c r="E117" s="2">
        <v>45136</v>
      </c>
      <c r="F117" s="1">
        <v>2510</v>
      </c>
      <c r="G117" s="1">
        <v>33856</v>
      </c>
      <c r="H117" s="1">
        <f t="shared" si="6"/>
        <v>2023</v>
      </c>
      <c r="I117" s="1">
        <f t="shared" si="7"/>
        <v>11</v>
      </c>
      <c r="J117" s="1">
        <f t="shared" si="8"/>
        <v>22</v>
      </c>
      <c r="K117" s="1">
        <f t="shared" si="9"/>
        <v>2023</v>
      </c>
      <c r="L117" s="1">
        <f t="shared" si="10"/>
        <v>7</v>
      </c>
      <c r="M117" s="6">
        <f t="shared" si="11"/>
        <v>29</v>
      </c>
    </row>
    <row r="118" spans="1:13" x14ac:dyDescent="0.3">
      <c r="A118" s="5">
        <v>117</v>
      </c>
      <c r="B118" s="1" t="s">
        <v>123</v>
      </c>
      <c r="C118" s="1" t="s">
        <v>310</v>
      </c>
      <c r="D118" s="2">
        <v>45061</v>
      </c>
      <c r="E118" s="2">
        <v>45167</v>
      </c>
      <c r="F118" s="1">
        <v>2130</v>
      </c>
      <c r="G118" s="1">
        <v>12640</v>
      </c>
      <c r="H118" s="1">
        <f t="shared" si="6"/>
        <v>2023</v>
      </c>
      <c r="I118" s="1">
        <f t="shared" si="7"/>
        <v>5</v>
      </c>
      <c r="J118" s="1">
        <f t="shared" si="8"/>
        <v>15</v>
      </c>
      <c r="K118" s="1">
        <f t="shared" si="9"/>
        <v>2023</v>
      </c>
      <c r="L118" s="1">
        <f t="shared" si="10"/>
        <v>8</v>
      </c>
      <c r="M118" s="6">
        <f t="shared" si="11"/>
        <v>29</v>
      </c>
    </row>
    <row r="119" spans="1:13" x14ac:dyDescent="0.3">
      <c r="A119" s="5">
        <v>118</v>
      </c>
      <c r="B119" s="1" t="s">
        <v>124</v>
      </c>
      <c r="C119" s="1" t="s">
        <v>307</v>
      </c>
      <c r="D119" s="2">
        <v>44930</v>
      </c>
      <c r="E119" s="2">
        <v>45082</v>
      </c>
      <c r="F119" s="1">
        <v>1595</v>
      </c>
      <c r="G119" s="1">
        <v>31042</v>
      </c>
      <c r="H119" s="1">
        <f t="shared" si="6"/>
        <v>2023</v>
      </c>
      <c r="I119" s="1">
        <f t="shared" si="7"/>
        <v>1</v>
      </c>
      <c r="J119" s="1">
        <f t="shared" si="8"/>
        <v>4</v>
      </c>
      <c r="K119" s="1">
        <f t="shared" si="9"/>
        <v>2023</v>
      </c>
      <c r="L119" s="1">
        <f t="shared" si="10"/>
        <v>6</v>
      </c>
      <c r="M119" s="6">
        <f t="shared" si="11"/>
        <v>5</v>
      </c>
    </row>
    <row r="120" spans="1:13" x14ac:dyDescent="0.3">
      <c r="A120" s="5">
        <v>119</v>
      </c>
      <c r="B120" s="1" t="s">
        <v>125</v>
      </c>
      <c r="C120" s="1" t="s">
        <v>311</v>
      </c>
      <c r="D120" s="2">
        <v>45153</v>
      </c>
      <c r="E120" s="2">
        <v>45213</v>
      </c>
      <c r="F120" s="1">
        <v>5850</v>
      </c>
      <c r="G120" s="1">
        <v>18189</v>
      </c>
      <c r="H120" s="1">
        <f t="shared" si="6"/>
        <v>2023</v>
      </c>
      <c r="I120" s="1">
        <f t="shared" si="7"/>
        <v>8</v>
      </c>
      <c r="J120" s="1">
        <f t="shared" si="8"/>
        <v>15</v>
      </c>
      <c r="K120" s="1">
        <f t="shared" si="9"/>
        <v>2023</v>
      </c>
      <c r="L120" s="1">
        <f t="shared" si="10"/>
        <v>10</v>
      </c>
      <c r="M120" s="6">
        <f t="shared" si="11"/>
        <v>14</v>
      </c>
    </row>
    <row r="121" spans="1:13" x14ac:dyDescent="0.3">
      <c r="A121" s="5">
        <v>120</v>
      </c>
      <c r="B121" s="1" t="s">
        <v>126</v>
      </c>
      <c r="C121" s="1" t="s">
        <v>309</v>
      </c>
      <c r="D121" s="2">
        <v>45095</v>
      </c>
      <c r="E121" s="2">
        <v>45060</v>
      </c>
      <c r="F121" s="1">
        <v>2440</v>
      </c>
      <c r="G121" s="1">
        <v>35515</v>
      </c>
      <c r="H121" s="1">
        <f t="shared" si="6"/>
        <v>2023</v>
      </c>
      <c r="I121" s="1">
        <f t="shared" si="7"/>
        <v>6</v>
      </c>
      <c r="J121" s="1">
        <f t="shared" si="8"/>
        <v>18</v>
      </c>
      <c r="K121" s="1">
        <f t="shared" si="9"/>
        <v>2023</v>
      </c>
      <c r="L121" s="1">
        <f t="shared" si="10"/>
        <v>5</v>
      </c>
      <c r="M121" s="6">
        <f t="shared" si="11"/>
        <v>14</v>
      </c>
    </row>
    <row r="122" spans="1:13" x14ac:dyDescent="0.3">
      <c r="A122" s="5">
        <v>121</v>
      </c>
      <c r="B122" s="1" t="s">
        <v>127</v>
      </c>
      <c r="C122" s="1" t="s">
        <v>308</v>
      </c>
      <c r="D122" s="2">
        <v>45211</v>
      </c>
      <c r="E122" s="2">
        <v>44975</v>
      </c>
      <c r="F122" s="1">
        <v>6015</v>
      </c>
      <c r="G122" s="1">
        <v>7093</v>
      </c>
      <c r="H122" s="1">
        <f t="shared" si="6"/>
        <v>2023</v>
      </c>
      <c r="I122" s="1">
        <f t="shared" si="7"/>
        <v>10</v>
      </c>
      <c r="J122" s="1">
        <f t="shared" si="8"/>
        <v>12</v>
      </c>
      <c r="K122" s="1">
        <f t="shared" si="9"/>
        <v>2023</v>
      </c>
      <c r="L122" s="1">
        <f t="shared" si="10"/>
        <v>2</v>
      </c>
      <c r="M122" s="6">
        <f t="shared" si="11"/>
        <v>18</v>
      </c>
    </row>
    <row r="123" spans="1:13" x14ac:dyDescent="0.3">
      <c r="A123" s="5">
        <v>122</v>
      </c>
      <c r="B123" s="1" t="s">
        <v>128</v>
      </c>
      <c r="C123" s="1" t="s">
        <v>309</v>
      </c>
      <c r="D123" s="2">
        <v>45251</v>
      </c>
      <c r="E123" s="2">
        <v>45093</v>
      </c>
      <c r="F123" s="1">
        <v>1324</v>
      </c>
      <c r="G123" s="1">
        <v>42856</v>
      </c>
      <c r="H123" s="1">
        <f t="shared" si="6"/>
        <v>2023</v>
      </c>
      <c r="I123" s="1">
        <f t="shared" si="7"/>
        <v>11</v>
      </c>
      <c r="J123" s="1">
        <f t="shared" si="8"/>
        <v>21</v>
      </c>
      <c r="K123" s="1">
        <f t="shared" si="9"/>
        <v>2023</v>
      </c>
      <c r="L123" s="1">
        <f t="shared" si="10"/>
        <v>6</v>
      </c>
      <c r="M123" s="6">
        <f t="shared" si="11"/>
        <v>16</v>
      </c>
    </row>
    <row r="124" spans="1:13" x14ac:dyDescent="0.3">
      <c r="A124" s="5">
        <v>123</v>
      </c>
      <c r="B124" s="1" t="s">
        <v>129</v>
      </c>
      <c r="C124" s="1" t="s">
        <v>311</v>
      </c>
      <c r="D124" s="2">
        <v>44953</v>
      </c>
      <c r="E124" s="2">
        <v>44980</v>
      </c>
      <c r="F124" s="1">
        <v>6535</v>
      </c>
      <c r="G124" s="1">
        <v>47558</v>
      </c>
      <c r="H124" s="1">
        <f t="shared" si="6"/>
        <v>2023</v>
      </c>
      <c r="I124" s="1">
        <f t="shared" si="7"/>
        <v>1</v>
      </c>
      <c r="J124" s="1">
        <f t="shared" si="8"/>
        <v>27</v>
      </c>
      <c r="K124" s="1">
        <f t="shared" si="9"/>
        <v>2023</v>
      </c>
      <c r="L124" s="1">
        <f t="shared" si="10"/>
        <v>2</v>
      </c>
      <c r="M124" s="6">
        <f t="shared" si="11"/>
        <v>23</v>
      </c>
    </row>
    <row r="125" spans="1:13" x14ac:dyDescent="0.3">
      <c r="A125" s="5">
        <v>124</v>
      </c>
      <c r="B125" s="1" t="s">
        <v>130</v>
      </c>
      <c r="C125" s="1" t="s">
        <v>309</v>
      </c>
      <c r="D125" s="2">
        <v>45151</v>
      </c>
      <c r="E125" s="2">
        <v>45199</v>
      </c>
      <c r="F125" s="1">
        <v>9854</v>
      </c>
      <c r="G125" s="1">
        <v>29166</v>
      </c>
      <c r="H125" s="1">
        <f t="shared" si="6"/>
        <v>2023</v>
      </c>
      <c r="I125" s="1">
        <f t="shared" si="7"/>
        <v>8</v>
      </c>
      <c r="J125" s="1">
        <f t="shared" si="8"/>
        <v>13</v>
      </c>
      <c r="K125" s="1">
        <f t="shared" si="9"/>
        <v>2023</v>
      </c>
      <c r="L125" s="1">
        <f t="shared" si="10"/>
        <v>9</v>
      </c>
      <c r="M125" s="6">
        <f t="shared" si="11"/>
        <v>30</v>
      </c>
    </row>
    <row r="126" spans="1:13" x14ac:dyDescent="0.3">
      <c r="A126" s="5">
        <v>125</v>
      </c>
      <c r="B126" s="1" t="s">
        <v>131</v>
      </c>
      <c r="C126" s="1" t="s">
        <v>308</v>
      </c>
      <c r="D126" s="2">
        <v>45175</v>
      </c>
      <c r="E126" s="2">
        <v>45208</v>
      </c>
      <c r="F126" s="1">
        <v>8232</v>
      </c>
      <c r="G126" s="1">
        <v>31794</v>
      </c>
      <c r="H126" s="1">
        <f t="shared" si="6"/>
        <v>2023</v>
      </c>
      <c r="I126" s="1">
        <f t="shared" si="7"/>
        <v>9</v>
      </c>
      <c r="J126" s="1">
        <f t="shared" si="8"/>
        <v>6</v>
      </c>
      <c r="K126" s="1">
        <f t="shared" si="9"/>
        <v>2023</v>
      </c>
      <c r="L126" s="1">
        <f t="shared" si="10"/>
        <v>10</v>
      </c>
      <c r="M126" s="6">
        <f t="shared" si="11"/>
        <v>9</v>
      </c>
    </row>
    <row r="127" spans="1:13" x14ac:dyDescent="0.3">
      <c r="A127" s="5">
        <v>126</v>
      </c>
      <c r="B127" s="1" t="s">
        <v>132</v>
      </c>
      <c r="C127" s="1" t="s">
        <v>308</v>
      </c>
      <c r="D127" s="2">
        <v>45128</v>
      </c>
      <c r="E127" s="2">
        <v>44948</v>
      </c>
      <c r="F127" s="1">
        <v>8909</v>
      </c>
      <c r="G127" s="1">
        <v>22143</v>
      </c>
      <c r="H127" s="1">
        <f t="shared" si="6"/>
        <v>2023</v>
      </c>
      <c r="I127" s="1">
        <f t="shared" si="7"/>
        <v>7</v>
      </c>
      <c r="J127" s="1">
        <f t="shared" si="8"/>
        <v>21</v>
      </c>
      <c r="K127" s="1">
        <f t="shared" si="9"/>
        <v>2023</v>
      </c>
      <c r="L127" s="1">
        <f t="shared" si="10"/>
        <v>1</v>
      </c>
      <c r="M127" s="6">
        <f t="shared" si="11"/>
        <v>22</v>
      </c>
    </row>
    <row r="128" spans="1:13" x14ac:dyDescent="0.3">
      <c r="A128" s="5">
        <v>127</v>
      </c>
      <c r="B128" s="1" t="s">
        <v>133</v>
      </c>
      <c r="C128" s="1" t="s">
        <v>308</v>
      </c>
      <c r="D128" s="2">
        <v>45124</v>
      </c>
      <c r="E128" s="2">
        <v>45323</v>
      </c>
      <c r="F128" s="1">
        <v>1079</v>
      </c>
      <c r="G128" s="1">
        <v>25880</v>
      </c>
      <c r="H128" s="1">
        <f t="shared" si="6"/>
        <v>2023</v>
      </c>
      <c r="I128" s="1">
        <f t="shared" si="7"/>
        <v>7</v>
      </c>
      <c r="J128" s="1">
        <f t="shared" si="8"/>
        <v>17</v>
      </c>
      <c r="K128" s="1">
        <f t="shared" si="9"/>
        <v>2024</v>
      </c>
      <c r="L128" s="1">
        <f t="shared" si="10"/>
        <v>2</v>
      </c>
      <c r="M128" s="6">
        <f t="shared" si="11"/>
        <v>1</v>
      </c>
    </row>
    <row r="129" spans="1:13" x14ac:dyDescent="0.3">
      <c r="A129" s="5">
        <v>128</v>
      </c>
      <c r="B129" s="1" t="s">
        <v>134</v>
      </c>
      <c r="C129" s="1" t="s">
        <v>309</v>
      </c>
      <c r="D129" s="2">
        <v>45062</v>
      </c>
      <c r="E129" s="2">
        <v>45204</v>
      </c>
      <c r="F129" s="1">
        <v>9275</v>
      </c>
      <c r="G129" s="1">
        <v>41155</v>
      </c>
      <c r="H129" s="1">
        <f t="shared" si="6"/>
        <v>2023</v>
      </c>
      <c r="I129" s="1">
        <f t="shared" si="7"/>
        <v>5</v>
      </c>
      <c r="J129" s="1">
        <f t="shared" si="8"/>
        <v>16</v>
      </c>
      <c r="K129" s="1">
        <f t="shared" si="9"/>
        <v>2023</v>
      </c>
      <c r="L129" s="1">
        <f t="shared" si="10"/>
        <v>10</v>
      </c>
      <c r="M129" s="6">
        <f t="shared" si="11"/>
        <v>5</v>
      </c>
    </row>
    <row r="130" spans="1:13" x14ac:dyDescent="0.3">
      <c r="A130" s="5">
        <v>129</v>
      </c>
      <c r="B130" s="1" t="s">
        <v>135</v>
      </c>
      <c r="C130" s="1" t="s">
        <v>311</v>
      </c>
      <c r="D130" s="2">
        <v>45052</v>
      </c>
      <c r="E130" s="2">
        <v>45044</v>
      </c>
      <c r="F130" s="1">
        <v>7927</v>
      </c>
      <c r="G130" s="1">
        <v>10785</v>
      </c>
      <c r="H130" s="1">
        <f t="shared" si="6"/>
        <v>2023</v>
      </c>
      <c r="I130" s="1">
        <f t="shared" si="7"/>
        <v>5</v>
      </c>
      <c r="J130" s="1">
        <f t="shared" si="8"/>
        <v>6</v>
      </c>
      <c r="K130" s="1">
        <f t="shared" si="9"/>
        <v>2023</v>
      </c>
      <c r="L130" s="1">
        <f t="shared" si="10"/>
        <v>4</v>
      </c>
      <c r="M130" s="6">
        <f t="shared" si="11"/>
        <v>28</v>
      </c>
    </row>
    <row r="131" spans="1:13" x14ac:dyDescent="0.3">
      <c r="A131" s="5">
        <v>130</v>
      </c>
      <c r="B131" s="1" t="s">
        <v>136</v>
      </c>
      <c r="C131" s="1" t="s">
        <v>309</v>
      </c>
      <c r="D131" s="2">
        <v>45021</v>
      </c>
      <c r="E131" s="2">
        <v>45273</v>
      </c>
      <c r="F131" s="1">
        <v>6130</v>
      </c>
      <c r="G131" s="1">
        <v>43030</v>
      </c>
      <c r="H131" s="1">
        <f t="shared" ref="H131:H194" si="12">YEAR(D131)</f>
        <v>2023</v>
      </c>
      <c r="I131" s="1">
        <f t="shared" ref="I131:I194" si="13">MONTH(D131)</f>
        <v>4</v>
      </c>
      <c r="J131" s="1">
        <f t="shared" ref="J131:J194" si="14">DAY(D131)</f>
        <v>5</v>
      </c>
      <c r="K131" s="1">
        <f t="shared" ref="K131:K194" si="15">YEAR(E131)</f>
        <v>2023</v>
      </c>
      <c r="L131" s="1">
        <f t="shared" ref="L131:L194" si="16">MONTH(E131)</f>
        <v>12</v>
      </c>
      <c r="M131" s="6">
        <f t="shared" ref="M131:M194" si="17">DAY(E131)</f>
        <v>13</v>
      </c>
    </row>
    <row r="132" spans="1:13" x14ac:dyDescent="0.3">
      <c r="A132" s="5">
        <v>131</v>
      </c>
      <c r="B132" s="1" t="s">
        <v>137</v>
      </c>
      <c r="C132" s="1" t="s">
        <v>308</v>
      </c>
      <c r="D132" s="2">
        <v>44999</v>
      </c>
      <c r="E132" s="2">
        <v>45312</v>
      </c>
      <c r="F132" s="1">
        <v>6620</v>
      </c>
      <c r="G132" s="1">
        <v>5877</v>
      </c>
      <c r="H132" s="1">
        <f t="shared" si="12"/>
        <v>2023</v>
      </c>
      <c r="I132" s="1">
        <f t="shared" si="13"/>
        <v>3</v>
      </c>
      <c r="J132" s="1">
        <f t="shared" si="14"/>
        <v>14</v>
      </c>
      <c r="K132" s="1">
        <f t="shared" si="15"/>
        <v>2024</v>
      </c>
      <c r="L132" s="1">
        <f t="shared" si="16"/>
        <v>1</v>
      </c>
      <c r="M132" s="6">
        <f t="shared" si="17"/>
        <v>21</v>
      </c>
    </row>
    <row r="133" spans="1:13" x14ac:dyDescent="0.3">
      <c r="A133" s="5">
        <v>132</v>
      </c>
      <c r="B133" s="1" t="s">
        <v>138</v>
      </c>
      <c r="C133" s="1" t="s">
        <v>307</v>
      </c>
      <c r="D133" s="2">
        <v>45173</v>
      </c>
      <c r="E133" s="2">
        <v>45283</v>
      </c>
      <c r="F133" s="1">
        <v>2731</v>
      </c>
      <c r="G133" s="1">
        <v>12997</v>
      </c>
      <c r="H133" s="1">
        <f t="shared" si="12"/>
        <v>2023</v>
      </c>
      <c r="I133" s="1">
        <f t="shared" si="13"/>
        <v>9</v>
      </c>
      <c r="J133" s="1">
        <f t="shared" si="14"/>
        <v>4</v>
      </c>
      <c r="K133" s="1">
        <f t="shared" si="15"/>
        <v>2023</v>
      </c>
      <c r="L133" s="1">
        <f t="shared" si="16"/>
        <v>12</v>
      </c>
      <c r="M133" s="6">
        <f t="shared" si="17"/>
        <v>23</v>
      </c>
    </row>
    <row r="134" spans="1:13" x14ac:dyDescent="0.3">
      <c r="A134" s="5">
        <v>133</v>
      </c>
      <c r="B134" s="1" t="s">
        <v>139</v>
      </c>
      <c r="C134" s="1" t="s">
        <v>308</v>
      </c>
      <c r="D134" s="2">
        <v>45267</v>
      </c>
      <c r="E134" s="2">
        <v>45324</v>
      </c>
      <c r="F134" s="1">
        <v>2360</v>
      </c>
      <c r="G134" s="1">
        <v>33853</v>
      </c>
      <c r="H134" s="1">
        <f t="shared" si="12"/>
        <v>2023</v>
      </c>
      <c r="I134" s="1">
        <f t="shared" si="13"/>
        <v>12</v>
      </c>
      <c r="J134" s="1">
        <f t="shared" si="14"/>
        <v>7</v>
      </c>
      <c r="K134" s="1">
        <f t="shared" si="15"/>
        <v>2024</v>
      </c>
      <c r="L134" s="1">
        <f t="shared" si="16"/>
        <v>2</v>
      </c>
      <c r="M134" s="6">
        <f t="shared" si="17"/>
        <v>2</v>
      </c>
    </row>
    <row r="135" spans="1:13" x14ac:dyDescent="0.3">
      <c r="A135" s="5">
        <v>134</v>
      </c>
      <c r="B135" s="1" t="s">
        <v>140</v>
      </c>
      <c r="C135" s="1" t="s">
        <v>308</v>
      </c>
      <c r="D135" s="2">
        <v>45062</v>
      </c>
      <c r="E135" s="2">
        <v>45312</v>
      </c>
      <c r="F135" s="1">
        <v>6440</v>
      </c>
      <c r="G135" s="1">
        <v>5081</v>
      </c>
      <c r="H135" s="1">
        <f t="shared" si="12"/>
        <v>2023</v>
      </c>
      <c r="I135" s="1">
        <f t="shared" si="13"/>
        <v>5</v>
      </c>
      <c r="J135" s="1">
        <f t="shared" si="14"/>
        <v>16</v>
      </c>
      <c r="K135" s="1">
        <f t="shared" si="15"/>
        <v>2024</v>
      </c>
      <c r="L135" s="1">
        <f t="shared" si="16"/>
        <v>1</v>
      </c>
      <c r="M135" s="6">
        <f t="shared" si="17"/>
        <v>21</v>
      </c>
    </row>
    <row r="136" spans="1:13" x14ac:dyDescent="0.3">
      <c r="A136" s="5">
        <v>135</v>
      </c>
      <c r="B136" s="1" t="s">
        <v>141</v>
      </c>
      <c r="C136" s="1" t="s">
        <v>311</v>
      </c>
      <c r="D136" s="2">
        <v>45122</v>
      </c>
      <c r="E136" s="2">
        <v>45120</v>
      </c>
      <c r="F136" s="1">
        <v>1363</v>
      </c>
      <c r="G136" s="1">
        <v>40014</v>
      </c>
      <c r="H136" s="1">
        <f t="shared" si="12"/>
        <v>2023</v>
      </c>
      <c r="I136" s="1">
        <f t="shared" si="13"/>
        <v>7</v>
      </c>
      <c r="J136" s="1">
        <f t="shared" si="14"/>
        <v>15</v>
      </c>
      <c r="K136" s="1">
        <f t="shared" si="15"/>
        <v>2023</v>
      </c>
      <c r="L136" s="1">
        <f t="shared" si="16"/>
        <v>7</v>
      </c>
      <c r="M136" s="6">
        <f t="shared" si="17"/>
        <v>13</v>
      </c>
    </row>
    <row r="137" spans="1:13" x14ac:dyDescent="0.3">
      <c r="A137" s="5">
        <v>136</v>
      </c>
      <c r="B137" s="1" t="s">
        <v>142</v>
      </c>
      <c r="C137" s="1" t="s">
        <v>309</v>
      </c>
      <c r="D137" s="2">
        <v>45140</v>
      </c>
      <c r="E137" s="2">
        <v>45249</v>
      </c>
      <c r="F137" s="1">
        <v>5562</v>
      </c>
      <c r="G137" s="1">
        <v>17316</v>
      </c>
      <c r="H137" s="1">
        <f t="shared" si="12"/>
        <v>2023</v>
      </c>
      <c r="I137" s="1">
        <f t="shared" si="13"/>
        <v>8</v>
      </c>
      <c r="J137" s="1">
        <f t="shared" si="14"/>
        <v>2</v>
      </c>
      <c r="K137" s="1">
        <f t="shared" si="15"/>
        <v>2023</v>
      </c>
      <c r="L137" s="1">
        <f t="shared" si="16"/>
        <v>11</v>
      </c>
      <c r="M137" s="6">
        <f t="shared" si="17"/>
        <v>19</v>
      </c>
    </row>
    <row r="138" spans="1:13" x14ac:dyDescent="0.3">
      <c r="A138" s="5">
        <v>137</v>
      </c>
      <c r="B138" s="1" t="s">
        <v>143</v>
      </c>
      <c r="C138" s="1" t="s">
        <v>311</v>
      </c>
      <c r="D138" s="2">
        <v>45035</v>
      </c>
      <c r="E138" s="2">
        <v>45200</v>
      </c>
      <c r="F138" s="1">
        <v>3386</v>
      </c>
      <c r="G138" s="1">
        <v>37389</v>
      </c>
      <c r="H138" s="1">
        <f t="shared" si="12"/>
        <v>2023</v>
      </c>
      <c r="I138" s="1">
        <f t="shared" si="13"/>
        <v>4</v>
      </c>
      <c r="J138" s="1">
        <f t="shared" si="14"/>
        <v>19</v>
      </c>
      <c r="K138" s="1">
        <f t="shared" si="15"/>
        <v>2023</v>
      </c>
      <c r="L138" s="1">
        <f t="shared" si="16"/>
        <v>10</v>
      </c>
      <c r="M138" s="6">
        <f t="shared" si="17"/>
        <v>1</v>
      </c>
    </row>
    <row r="139" spans="1:13" x14ac:dyDescent="0.3">
      <c r="A139" s="5">
        <v>138</v>
      </c>
      <c r="B139" s="1" t="s">
        <v>144</v>
      </c>
      <c r="C139" s="1" t="s">
        <v>309</v>
      </c>
      <c r="D139" s="2">
        <v>45250</v>
      </c>
      <c r="E139" s="2">
        <v>45274</v>
      </c>
      <c r="F139" s="1">
        <v>9889</v>
      </c>
      <c r="G139" s="1">
        <v>17772</v>
      </c>
      <c r="H139" s="1">
        <f t="shared" si="12"/>
        <v>2023</v>
      </c>
      <c r="I139" s="1">
        <f t="shared" si="13"/>
        <v>11</v>
      </c>
      <c r="J139" s="1">
        <f t="shared" si="14"/>
        <v>20</v>
      </c>
      <c r="K139" s="1">
        <f t="shared" si="15"/>
        <v>2023</v>
      </c>
      <c r="L139" s="1">
        <f t="shared" si="16"/>
        <v>12</v>
      </c>
      <c r="M139" s="6">
        <f t="shared" si="17"/>
        <v>14</v>
      </c>
    </row>
    <row r="140" spans="1:13" x14ac:dyDescent="0.3">
      <c r="A140" s="5">
        <v>139</v>
      </c>
      <c r="B140" s="1" t="s">
        <v>145</v>
      </c>
      <c r="C140" s="1" t="s">
        <v>308</v>
      </c>
      <c r="D140" s="2">
        <v>45029</v>
      </c>
      <c r="E140" s="2">
        <v>45099</v>
      </c>
      <c r="F140" s="1">
        <v>4478</v>
      </c>
      <c r="G140" s="1">
        <v>49983</v>
      </c>
      <c r="H140" s="1">
        <f t="shared" si="12"/>
        <v>2023</v>
      </c>
      <c r="I140" s="1">
        <f t="shared" si="13"/>
        <v>4</v>
      </c>
      <c r="J140" s="1">
        <f t="shared" si="14"/>
        <v>13</v>
      </c>
      <c r="K140" s="1">
        <f t="shared" si="15"/>
        <v>2023</v>
      </c>
      <c r="L140" s="1">
        <f t="shared" si="16"/>
        <v>6</v>
      </c>
      <c r="M140" s="6">
        <f t="shared" si="17"/>
        <v>22</v>
      </c>
    </row>
    <row r="141" spans="1:13" x14ac:dyDescent="0.3">
      <c r="A141" s="5">
        <v>140</v>
      </c>
      <c r="B141" s="1" t="s">
        <v>146</v>
      </c>
      <c r="C141" s="1" t="s">
        <v>308</v>
      </c>
      <c r="D141" s="2">
        <v>45267</v>
      </c>
      <c r="E141" s="2">
        <v>44951</v>
      </c>
      <c r="F141" s="1">
        <v>8951</v>
      </c>
      <c r="G141" s="1">
        <v>25978</v>
      </c>
      <c r="H141" s="1">
        <f t="shared" si="12"/>
        <v>2023</v>
      </c>
      <c r="I141" s="1">
        <f t="shared" si="13"/>
        <v>12</v>
      </c>
      <c r="J141" s="1">
        <f t="shared" si="14"/>
        <v>7</v>
      </c>
      <c r="K141" s="1">
        <f t="shared" si="15"/>
        <v>2023</v>
      </c>
      <c r="L141" s="1">
        <f t="shared" si="16"/>
        <v>1</v>
      </c>
      <c r="M141" s="6">
        <f t="shared" si="17"/>
        <v>25</v>
      </c>
    </row>
    <row r="142" spans="1:13" x14ac:dyDescent="0.3">
      <c r="A142" s="5">
        <v>141</v>
      </c>
      <c r="B142" s="1" t="s">
        <v>147</v>
      </c>
      <c r="C142" s="1" t="s">
        <v>308</v>
      </c>
      <c r="D142" s="2">
        <v>45254</v>
      </c>
      <c r="E142" s="2">
        <v>45057</v>
      </c>
      <c r="F142" s="1">
        <v>4399</v>
      </c>
      <c r="G142" s="1">
        <v>9274</v>
      </c>
      <c r="H142" s="1">
        <f t="shared" si="12"/>
        <v>2023</v>
      </c>
      <c r="I142" s="1">
        <f t="shared" si="13"/>
        <v>11</v>
      </c>
      <c r="J142" s="1">
        <f t="shared" si="14"/>
        <v>24</v>
      </c>
      <c r="K142" s="1">
        <f t="shared" si="15"/>
        <v>2023</v>
      </c>
      <c r="L142" s="1">
        <f t="shared" si="16"/>
        <v>5</v>
      </c>
      <c r="M142" s="6">
        <f t="shared" si="17"/>
        <v>11</v>
      </c>
    </row>
    <row r="143" spans="1:13" x14ac:dyDescent="0.3">
      <c r="A143" s="5">
        <v>142</v>
      </c>
      <c r="B143" s="1" t="s">
        <v>148</v>
      </c>
      <c r="C143" s="1" t="s">
        <v>309</v>
      </c>
      <c r="D143" s="2">
        <v>45010</v>
      </c>
      <c r="E143" s="2">
        <v>45058</v>
      </c>
      <c r="F143" s="1">
        <v>5409</v>
      </c>
      <c r="G143" s="1">
        <v>8670</v>
      </c>
      <c r="H143" s="1">
        <f t="shared" si="12"/>
        <v>2023</v>
      </c>
      <c r="I143" s="1">
        <f t="shared" si="13"/>
        <v>3</v>
      </c>
      <c r="J143" s="1">
        <f t="shared" si="14"/>
        <v>25</v>
      </c>
      <c r="K143" s="1">
        <f t="shared" si="15"/>
        <v>2023</v>
      </c>
      <c r="L143" s="1">
        <f t="shared" si="16"/>
        <v>5</v>
      </c>
      <c r="M143" s="6">
        <f t="shared" si="17"/>
        <v>12</v>
      </c>
    </row>
    <row r="144" spans="1:13" x14ac:dyDescent="0.3">
      <c r="A144" s="5">
        <v>143</v>
      </c>
      <c r="B144" s="1" t="s">
        <v>149</v>
      </c>
      <c r="C144" s="1" t="s">
        <v>308</v>
      </c>
      <c r="D144" s="2">
        <v>45150</v>
      </c>
      <c r="E144" s="2">
        <v>45123</v>
      </c>
      <c r="F144" s="1">
        <v>3874</v>
      </c>
      <c r="G144" s="1">
        <v>11325</v>
      </c>
      <c r="H144" s="1">
        <f t="shared" si="12"/>
        <v>2023</v>
      </c>
      <c r="I144" s="1">
        <f t="shared" si="13"/>
        <v>8</v>
      </c>
      <c r="J144" s="1">
        <f t="shared" si="14"/>
        <v>12</v>
      </c>
      <c r="K144" s="1">
        <f t="shared" si="15"/>
        <v>2023</v>
      </c>
      <c r="L144" s="1">
        <f t="shared" si="16"/>
        <v>7</v>
      </c>
      <c r="M144" s="6">
        <f t="shared" si="17"/>
        <v>16</v>
      </c>
    </row>
    <row r="145" spans="1:13" x14ac:dyDescent="0.3">
      <c r="A145" s="5">
        <v>144</v>
      </c>
      <c r="B145" s="1" t="s">
        <v>150</v>
      </c>
      <c r="C145" s="1" t="s">
        <v>311</v>
      </c>
      <c r="D145" s="2">
        <v>45183</v>
      </c>
      <c r="E145" s="2">
        <v>45177</v>
      </c>
      <c r="F145" s="1">
        <v>3317</v>
      </c>
      <c r="G145" s="1">
        <v>31378</v>
      </c>
      <c r="H145" s="1">
        <f t="shared" si="12"/>
        <v>2023</v>
      </c>
      <c r="I145" s="1">
        <f t="shared" si="13"/>
        <v>9</v>
      </c>
      <c r="J145" s="1">
        <f t="shared" si="14"/>
        <v>14</v>
      </c>
      <c r="K145" s="1">
        <f t="shared" si="15"/>
        <v>2023</v>
      </c>
      <c r="L145" s="1">
        <f t="shared" si="16"/>
        <v>9</v>
      </c>
      <c r="M145" s="6">
        <f t="shared" si="17"/>
        <v>8</v>
      </c>
    </row>
    <row r="146" spans="1:13" x14ac:dyDescent="0.3">
      <c r="A146" s="5">
        <v>145</v>
      </c>
      <c r="B146" s="1" t="s">
        <v>151</v>
      </c>
      <c r="C146" s="1" t="s">
        <v>311</v>
      </c>
      <c r="D146" s="2">
        <v>45060</v>
      </c>
      <c r="E146" s="2">
        <v>45135</v>
      </c>
      <c r="F146" s="1">
        <v>7034</v>
      </c>
      <c r="G146" s="1">
        <v>33203</v>
      </c>
      <c r="H146" s="1">
        <f t="shared" si="12"/>
        <v>2023</v>
      </c>
      <c r="I146" s="1">
        <f t="shared" si="13"/>
        <v>5</v>
      </c>
      <c r="J146" s="1">
        <f t="shared" si="14"/>
        <v>14</v>
      </c>
      <c r="K146" s="1">
        <f t="shared" si="15"/>
        <v>2023</v>
      </c>
      <c r="L146" s="1">
        <f t="shared" si="16"/>
        <v>7</v>
      </c>
      <c r="M146" s="6">
        <f t="shared" si="17"/>
        <v>28</v>
      </c>
    </row>
    <row r="147" spans="1:13" x14ac:dyDescent="0.3">
      <c r="A147" s="5">
        <v>146</v>
      </c>
      <c r="B147" s="1" t="s">
        <v>152</v>
      </c>
      <c r="C147" s="1" t="s">
        <v>308</v>
      </c>
      <c r="D147" s="2">
        <v>45274</v>
      </c>
      <c r="E147" s="2">
        <v>45241</v>
      </c>
      <c r="F147" s="1">
        <v>1078</v>
      </c>
      <c r="G147" s="1">
        <v>16195</v>
      </c>
      <c r="H147" s="1">
        <f t="shared" si="12"/>
        <v>2023</v>
      </c>
      <c r="I147" s="1">
        <f t="shared" si="13"/>
        <v>12</v>
      </c>
      <c r="J147" s="1">
        <f t="shared" si="14"/>
        <v>14</v>
      </c>
      <c r="K147" s="1">
        <f t="shared" si="15"/>
        <v>2023</v>
      </c>
      <c r="L147" s="1">
        <f t="shared" si="16"/>
        <v>11</v>
      </c>
      <c r="M147" s="6">
        <f t="shared" si="17"/>
        <v>11</v>
      </c>
    </row>
    <row r="148" spans="1:13" x14ac:dyDescent="0.3">
      <c r="A148" s="5">
        <v>147</v>
      </c>
      <c r="B148" s="1" t="s">
        <v>153</v>
      </c>
      <c r="C148" s="1" t="s">
        <v>307</v>
      </c>
      <c r="D148" s="2">
        <v>45034</v>
      </c>
      <c r="E148" s="2">
        <v>45021</v>
      </c>
      <c r="F148" s="1">
        <v>9142</v>
      </c>
      <c r="G148" s="1">
        <v>31014</v>
      </c>
      <c r="H148" s="1">
        <f t="shared" si="12"/>
        <v>2023</v>
      </c>
      <c r="I148" s="1">
        <f t="shared" si="13"/>
        <v>4</v>
      </c>
      <c r="J148" s="1">
        <f t="shared" si="14"/>
        <v>18</v>
      </c>
      <c r="K148" s="1">
        <f t="shared" si="15"/>
        <v>2023</v>
      </c>
      <c r="L148" s="1">
        <f t="shared" si="16"/>
        <v>4</v>
      </c>
      <c r="M148" s="6">
        <f t="shared" si="17"/>
        <v>5</v>
      </c>
    </row>
    <row r="149" spans="1:13" x14ac:dyDescent="0.3">
      <c r="A149" s="5">
        <v>148</v>
      </c>
      <c r="B149" s="1" t="s">
        <v>154</v>
      </c>
      <c r="C149" s="1" t="s">
        <v>309</v>
      </c>
      <c r="D149" s="2">
        <v>44934</v>
      </c>
      <c r="E149" s="2">
        <v>45004</v>
      </c>
      <c r="F149" s="1">
        <v>6908</v>
      </c>
      <c r="G149" s="1">
        <v>10947</v>
      </c>
      <c r="H149" s="1">
        <f t="shared" si="12"/>
        <v>2023</v>
      </c>
      <c r="I149" s="1">
        <f t="shared" si="13"/>
        <v>1</v>
      </c>
      <c r="J149" s="1">
        <f t="shared" si="14"/>
        <v>8</v>
      </c>
      <c r="K149" s="1">
        <f t="shared" si="15"/>
        <v>2023</v>
      </c>
      <c r="L149" s="1">
        <f t="shared" si="16"/>
        <v>3</v>
      </c>
      <c r="M149" s="6">
        <f t="shared" si="17"/>
        <v>19</v>
      </c>
    </row>
    <row r="150" spans="1:13" x14ac:dyDescent="0.3">
      <c r="A150" s="5">
        <v>149</v>
      </c>
      <c r="B150" s="1" t="s">
        <v>155</v>
      </c>
      <c r="C150" s="1" t="s">
        <v>307</v>
      </c>
      <c r="D150" s="2">
        <v>45076</v>
      </c>
      <c r="E150" s="2">
        <v>45274</v>
      </c>
      <c r="F150" s="1">
        <v>6703</v>
      </c>
      <c r="G150" s="1">
        <v>47126</v>
      </c>
      <c r="H150" s="1">
        <f t="shared" si="12"/>
        <v>2023</v>
      </c>
      <c r="I150" s="1">
        <f t="shared" si="13"/>
        <v>5</v>
      </c>
      <c r="J150" s="1">
        <f t="shared" si="14"/>
        <v>30</v>
      </c>
      <c r="K150" s="1">
        <f t="shared" si="15"/>
        <v>2023</v>
      </c>
      <c r="L150" s="1">
        <f t="shared" si="16"/>
        <v>12</v>
      </c>
      <c r="M150" s="6">
        <f t="shared" si="17"/>
        <v>14</v>
      </c>
    </row>
    <row r="151" spans="1:13" x14ac:dyDescent="0.3">
      <c r="A151" s="5">
        <v>150</v>
      </c>
      <c r="B151" s="1" t="s">
        <v>156</v>
      </c>
      <c r="C151" s="1" t="s">
        <v>308</v>
      </c>
      <c r="D151" s="2">
        <v>45098</v>
      </c>
      <c r="E151" s="2">
        <v>44989</v>
      </c>
      <c r="F151" s="1">
        <v>8413</v>
      </c>
      <c r="G151" s="1">
        <v>18744</v>
      </c>
      <c r="H151" s="1">
        <f t="shared" si="12"/>
        <v>2023</v>
      </c>
      <c r="I151" s="1">
        <f t="shared" si="13"/>
        <v>6</v>
      </c>
      <c r="J151" s="1">
        <f t="shared" si="14"/>
        <v>21</v>
      </c>
      <c r="K151" s="1">
        <f t="shared" si="15"/>
        <v>2023</v>
      </c>
      <c r="L151" s="1">
        <f t="shared" si="16"/>
        <v>3</v>
      </c>
      <c r="M151" s="6">
        <f t="shared" si="17"/>
        <v>4</v>
      </c>
    </row>
    <row r="152" spans="1:13" x14ac:dyDescent="0.3">
      <c r="A152" s="5">
        <v>151</v>
      </c>
      <c r="B152" s="1" t="s">
        <v>157</v>
      </c>
      <c r="C152" s="1" t="s">
        <v>307</v>
      </c>
      <c r="D152" s="2">
        <v>44973</v>
      </c>
      <c r="E152" s="2">
        <v>45018</v>
      </c>
      <c r="F152" s="1">
        <v>4163</v>
      </c>
      <c r="G152" s="1">
        <v>26112</v>
      </c>
      <c r="H152" s="1">
        <f t="shared" si="12"/>
        <v>2023</v>
      </c>
      <c r="I152" s="1">
        <f t="shared" si="13"/>
        <v>2</v>
      </c>
      <c r="J152" s="1">
        <f t="shared" si="14"/>
        <v>16</v>
      </c>
      <c r="K152" s="1">
        <f t="shared" si="15"/>
        <v>2023</v>
      </c>
      <c r="L152" s="1">
        <f t="shared" si="16"/>
        <v>4</v>
      </c>
      <c r="M152" s="6">
        <f t="shared" si="17"/>
        <v>2</v>
      </c>
    </row>
    <row r="153" spans="1:13" x14ac:dyDescent="0.3">
      <c r="A153" s="5">
        <v>152</v>
      </c>
      <c r="B153" s="1" t="s">
        <v>158</v>
      </c>
      <c r="C153" s="1" t="s">
        <v>309</v>
      </c>
      <c r="D153" s="2">
        <v>44927</v>
      </c>
      <c r="E153" s="2">
        <v>45091</v>
      </c>
      <c r="F153" s="1">
        <v>7188</v>
      </c>
      <c r="G153" s="1">
        <v>38848</v>
      </c>
      <c r="H153" s="1">
        <f t="shared" si="12"/>
        <v>2023</v>
      </c>
      <c r="I153" s="1">
        <f t="shared" si="13"/>
        <v>1</v>
      </c>
      <c r="J153" s="1">
        <f t="shared" si="14"/>
        <v>1</v>
      </c>
      <c r="K153" s="1">
        <f t="shared" si="15"/>
        <v>2023</v>
      </c>
      <c r="L153" s="1">
        <f t="shared" si="16"/>
        <v>6</v>
      </c>
      <c r="M153" s="6">
        <f t="shared" si="17"/>
        <v>14</v>
      </c>
    </row>
    <row r="154" spans="1:13" x14ac:dyDescent="0.3">
      <c r="A154" s="5">
        <v>153</v>
      </c>
      <c r="B154" s="1" t="s">
        <v>159</v>
      </c>
      <c r="C154" s="1" t="s">
        <v>309</v>
      </c>
      <c r="D154" s="2">
        <v>45287</v>
      </c>
      <c r="E154" s="2">
        <v>45062</v>
      </c>
      <c r="F154" s="1">
        <v>8951</v>
      </c>
      <c r="G154" s="1">
        <v>25929</v>
      </c>
      <c r="H154" s="1">
        <f t="shared" si="12"/>
        <v>2023</v>
      </c>
      <c r="I154" s="1">
        <f t="shared" si="13"/>
        <v>12</v>
      </c>
      <c r="J154" s="1">
        <f t="shared" si="14"/>
        <v>27</v>
      </c>
      <c r="K154" s="1">
        <f t="shared" si="15"/>
        <v>2023</v>
      </c>
      <c r="L154" s="1">
        <f t="shared" si="16"/>
        <v>5</v>
      </c>
      <c r="M154" s="6">
        <f t="shared" si="17"/>
        <v>16</v>
      </c>
    </row>
    <row r="155" spans="1:13" x14ac:dyDescent="0.3">
      <c r="A155" s="5">
        <v>154</v>
      </c>
      <c r="B155" s="1" t="s">
        <v>160</v>
      </c>
      <c r="C155" s="1" t="s">
        <v>307</v>
      </c>
      <c r="D155" s="2">
        <v>45106</v>
      </c>
      <c r="E155" s="2">
        <v>45216</v>
      </c>
      <c r="F155" s="1">
        <v>2623</v>
      </c>
      <c r="G155" s="1">
        <v>39664</v>
      </c>
      <c r="H155" s="1">
        <f t="shared" si="12"/>
        <v>2023</v>
      </c>
      <c r="I155" s="1">
        <f t="shared" si="13"/>
        <v>6</v>
      </c>
      <c r="J155" s="1">
        <f t="shared" si="14"/>
        <v>29</v>
      </c>
      <c r="K155" s="1">
        <f t="shared" si="15"/>
        <v>2023</v>
      </c>
      <c r="L155" s="1">
        <f t="shared" si="16"/>
        <v>10</v>
      </c>
      <c r="M155" s="6">
        <f t="shared" si="17"/>
        <v>17</v>
      </c>
    </row>
    <row r="156" spans="1:13" x14ac:dyDescent="0.3">
      <c r="A156" s="5">
        <v>155</v>
      </c>
      <c r="B156" s="1" t="s">
        <v>161</v>
      </c>
      <c r="C156" s="1" t="s">
        <v>310</v>
      </c>
      <c r="D156" s="2">
        <v>44965</v>
      </c>
      <c r="E156" s="2">
        <v>45287</v>
      </c>
      <c r="F156" s="1">
        <v>7091</v>
      </c>
      <c r="G156" s="1">
        <v>37647</v>
      </c>
      <c r="H156" s="1">
        <f t="shared" si="12"/>
        <v>2023</v>
      </c>
      <c r="I156" s="1">
        <f t="shared" si="13"/>
        <v>2</v>
      </c>
      <c r="J156" s="1">
        <f t="shared" si="14"/>
        <v>8</v>
      </c>
      <c r="K156" s="1">
        <f t="shared" si="15"/>
        <v>2023</v>
      </c>
      <c r="L156" s="1">
        <f t="shared" si="16"/>
        <v>12</v>
      </c>
      <c r="M156" s="6">
        <f t="shared" si="17"/>
        <v>27</v>
      </c>
    </row>
    <row r="157" spans="1:13" x14ac:dyDescent="0.3">
      <c r="A157" s="5">
        <v>156</v>
      </c>
      <c r="B157" s="1" t="s">
        <v>162</v>
      </c>
      <c r="C157" s="1" t="s">
        <v>309</v>
      </c>
      <c r="D157" s="2">
        <v>45016</v>
      </c>
      <c r="E157" s="2">
        <v>44955</v>
      </c>
      <c r="F157" s="1">
        <v>2613</v>
      </c>
      <c r="G157" s="1">
        <v>48151</v>
      </c>
      <c r="H157" s="1">
        <f t="shared" si="12"/>
        <v>2023</v>
      </c>
      <c r="I157" s="1">
        <f t="shared" si="13"/>
        <v>3</v>
      </c>
      <c r="J157" s="1">
        <f t="shared" si="14"/>
        <v>31</v>
      </c>
      <c r="K157" s="1">
        <f t="shared" si="15"/>
        <v>2023</v>
      </c>
      <c r="L157" s="1">
        <f t="shared" si="16"/>
        <v>1</v>
      </c>
      <c r="M157" s="6">
        <f t="shared" si="17"/>
        <v>29</v>
      </c>
    </row>
    <row r="158" spans="1:13" x14ac:dyDescent="0.3">
      <c r="A158" s="5">
        <v>157</v>
      </c>
      <c r="B158" s="1" t="s">
        <v>163</v>
      </c>
      <c r="C158" s="1" t="s">
        <v>308</v>
      </c>
      <c r="D158" s="2">
        <v>45001</v>
      </c>
      <c r="E158" s="2">
        <v>45164</v>
      </c>
      <c r="F158" s="1">
        <v>9702</v>
      </c>
      <c r="G158" s="1">
        <v>46591</v>
      </c>
      <c r="H158" s="1">
        <f t="shared" si="12"/>
        <v>2023</v>
      </c>
      <c r="I158" s="1">
        <f t="shared" si="13"/>
        <v>3</v>
      </c>
      <c r="J158" s="1">
        <f t="shared" si="14"/>
        <v>16</v>
      </c>
      <c r="K158" s="1">
        <f t="shared" si="15"/>
        <v>2023</v>
      </c>
      <c r="L158" s="1">
        <f t="shared" si="16"/>
        <v>8</v>
      </c>
      <c r="M158" s="6">
        <f t="shared" si="17"/>
        <v>26</v>
      </c>
    </row>
    <row r="159" spans="1:13" x14ac:dyDescent="0.3">
      <c r="A159" s="5">
        <v>158</v>
      </c>
      <c r="B159" s="1" t="s">
        <v>164</v>
      </c>
      <c r="C159" s="1" t="s">
        <v>308</v>
      </c>
      <c r="D159" s="2">
        <v>45153</v>
      </c>
      <c r="E159" s="2">
        <v>45034</v>
      </c>
      <c r="F159" s="1">
        <v>8581</v>
      </c>
      <c r="G159" s="1">
        <v>40817</v>
      </c>
      <c r="H159" s="1">
        <f t="shared" si="12"/>
        <v>2023</v>
      </c>
      <c r="I159" s="1">
        <f t="shared" si="13"/>
        <v>8</v>
      </c>
      <c r="J159" s="1">
        <f t="shared" si="14"/>
        <v>15</v>
      </c>
      <c r="K159" s="1">
        <f t="shared" si="15"/>
        <v>2023</v>
      </c>
      <c r="L159" s="1">
        <f t="shared" si="16"/>
        <v>4</v>
      </c>
      <c r="M159" s="6">
        <f t="shared" si="17"/>
        <v>18</v>
      </c>
    </row>
    <row r="160" spans="1:13" x14ac:dyDescent="0.3">
      <c r="A160" s="5">
        <v>159</v>
      </c>
      <c r="B160" s="1" t="s">
        <v>165</v>
      </c>
      <c r="C160" s="1" t="s">
        <v>308</v>
      </c>
      <c r="D160" s="2">
        <v>45050</v>
      </c>
      <c r="E160" s="2">
        <v>45178</v>
      </c>
      <c r="F160" s="1">
        <v>6727</v>
      </c>
      <c r="G160" s="1">
        <v>15548</v>
      </c>
      <c r="H160" s="1">
        <f t="shared" si="12"/>
        <v>2023</v>
      </c>
      <c r="I160" s="1">
        <f t="shared" si="13"/>
        <v>5</v>
      </c>
      <c r="J160" s="1">
        <f t="shared" si="14"/>
        <v>4</v>
      </c>
      <c r="K160" s="1">
        <f t="shared" si="15"/>
        <v>2023</v>
      </c>
      <c r="L160" s="1">
        <f t="shared" si="16"/>
        <v>9</v>
      </c>
      <c r="M160" s="6">
        <f t="shared" si="17"/>
        <v>9</v>
      </c>
    </row>
    <row r="161" spans="1:13" x14ac:dyDescent="0.3">
      <c r="A161" s="5">
        <v>160</v>
      </c>
      <c r="B161" s="1" t="s">
        <v>166</v>
      </c>
      <c r="C161" s="1" t="s">
        <v>310</v>
      </c>
      <c r="D161" s="2">
        <v>45270</v>
      </c>
      <c r="E161" s="2">
        <v>45047</v>
      </c>
      <c r="F161" s="1">
        <v>8812</v>
      </c>
      <c r="G161" s="1">
        <v>44200</v>
      </c>
      <c r="H161" s="1">
        <f t="shared" si="12"/>
        <v>2023</v>
      </c>
      <c r="I161" s="1">
        <f t="shared" si="13"/>
        <v>12</v>
      </c>
      <c r="J161" s="1">
        <f t="shared" si="14"/>
        <v>10</v>
      </c>
      <c r="K161" s="1">
        <f t="shared" si="15"/>
        <v>2023</v>
      </c>
      <c r="L161" s="1">
        <f t="shared" si="16"/>
        <v>5</v>
      </c>
      <c r="M161" s="6">
        <f t="shared" si="17"/>
        <v>1</v>
      </c>
    </row>
    <row r="162" spans="1:13" x14ac:dyDescent="0.3">
      <c r="A162" s="5">
        <v>161</v>
      </c>
      <c r="B162" s="1" t="s">
        <v>167</v>
      </c>
      <c r="C162" s="1" t="s">
        <v>308</v>
      </c>
      <c r="D162" s="2">
        <v>45023</v>
      </c>
      <c r="E162" s="2">
        <v>45155</v>
      </c>
      <c r="F162" s="1">
        <v>6041</v>
      </c>
      <c r="G162" s="1">
        <v>49119</v>
      </c>
      <c r="H162" s="1">
        <f t="shared" si="12"/>
        <v>2023</v>
      </c>
      <c r="I162" s="1">
        <f t="shared" si="13"/>
        <v>4</v>
      </c>
      <c r="J162" s="1">
        <f t="shared" si="14"/>
        <v>7</v>
      </c>
      <c r="K162" s="1">
        <f t="shared" si="15"/>
        <v>2023</v>
      </c>
      <c r="L162" s="1">
        <f t="shared" si="16"/>
        <v>8</v>
      </c>
      <c r="M162" s="6">
        <f t="shared" si="17"/>
        <v>17</v>
      </c>
    </row>
    <row r="163" spans="1:13" x14ac:dyDescent="0.3">
      <c r="A163" s="5">
        <v>162</v>
      </c>
      <c r="B163" s="1" t="s">
        <v>168</v>
      </c>
      <c r="C163" s="1" t="s">
        <v>307</v>
      </c>
      <c r="D163" s="2">
        <v>45266</v>
      </c>
      <c r="E163" s="2">
        <v>44948</v>
      </c>
      <c r="F163" s="1">
        <v>3391</v>
      </c>
      <c r="G163" s="1">
        <v>7978</v>
      </c>
      <c r="H163" s="1">
        <f t="shared" si="12"/>
        <v>2023</v>
      </c>
      <c r="I163" s="1">
        <f t="shared" si="13"/>
        <v>12</v>
      </c>
      <c r="J163" s="1">
        <f t="shared" si="14"/>
        <v>6</v>
      </c>
      <c r="K163" s="1">
        <f t="shared" si="15"/>
        <v>2023</v>
      </c>
      <c r="L163" s="1">
        <f t="shared" si="16"/>
        <v>1</v>
      </c>
      <c r="M163" s="6">
        <f t="shared" si="17"/>
        <v>22</v>
      </c>
    </row>
    <row r="164" spans="1:13" x14ac:dyDescent="0.3">
      <c r="A164" s="5">
        <v>163</v>
      </c>
      <c r="B164" s="1" t="s">
        <v>169</v>
      </c>
      <c r="C164" s="1" t="s">
        <v>310</v>
      </c>
      <c r="D164" s="2">
        <v>45209</v>
      </c>
      <c r="E164" s="2">
        <v>45042</v>
      </c>
      <c r="F164" s="1">
        <v>8888</v>
      </c>
      <c r="G164" s="1">
        <v>27579</v>
      </c>
      <c r="H164" s="1">
        <f t="shared" si="12"/>
        <v>2023</v>
      </c>
      <c r="I164" s="1">
        <f t="shared" si="13"/>
        <v>10</v>
      </c>
      <c r="J164" s="1">
        <f t="shared" si="14"/>
        <v>10</v>
      </c>
      <c r="K164" s="1">
        <f t="shared" si="15"/>
        <v>2023</v>
      </c>
      <c r="L164" s="1">
        <f t="shared" si="16"/>
        <v>4</v>
      </c>
      <c r="M164" s="6">
        <f t="shared" si="17"/>
        <v>26</v>
      </c>
    </row>
    <row r="165" spans="1:13" x14ac:dyDescent="0.3">
      <c r="A165" s="5">
        <v>164</v>
      </c>
      <c r="B165" s="1" t="s">
        <v>170</v>
      </c>
      <c r="C165" s="1" t="s">
        <v>309</v>
      </c>
      <c r="D165" s="2">
        <v>45133</v>
      </c>
      <c r="E165" s="2">
        <v>44990</v>
      </c>
      <c r="F165" s="1">
        <v>8209</v>
      </c>
      <c r="G165" s="1">
        <v>46397</v>
      </c>
      <c r="H165" s="1">
        <f t="shared" si="12"/>
        <v>2023</v>
      </c>
      <c r="I165" s="1">
        <f t="shared" si="13"/>
        <v>7</v>
      </c>
      <c r="J165" s="1">
        <f t="shared" si="14"/>
        <v>26</v>
      </c>
      <c r="K165" s="1">
        <f t="shared" si="15"/>
        <v>2023</v>
      </c>
      <c r="L165" s="1">
        <f t="shared" si="16"/>
        <v>3</v>
      </c>
      <c r="M165" s="6">
        <f t="shared" si="17"/>
        <v>5</v>
      </c>
    </row>
    <row r="166" spans="1:13" x14ac:dyDescent="0.3">
      <c r="A166" s="5">
        <v>165</v>
      </c>
      <c r="B166" s="1" t="s">
        <v>171</v>
      </c>
      <c r="C166" s="1" t="s">
        <v>310</v>
      </c>
      <c r="D166" s="2">
        <v>44959</v>
      </c>
      <c r="E166" s="2">
        <v>44982</v>
      </c>
      <c r="F166" s="1">
        <v>2776</v>
      </c>
      <c r="G166" s="1">
        <v>32396</v>
      </c>
      <c r="H166" s="1">
        <f t="shared" si="12"/>
        <v>2023</v>
      </c>
      <c r="I166" s="1">
        <f t="shared" si="13"/>
        <v>2</v>
      </c>
      <c r="J166" s="1">
        <f t="shared" si="14"/>
        <v>2</v>
      </c>
      <c r="K166" s="1">
        <f t="shared" si="15"/>
        <v>2023</v>
      </c>
      <c r="L166" s="1">
        <f t="shared" si="16"/>
        <v>2</v>
      </c>
      <c r="M166" s="6">
        <f t="shared" si="17"/>
        <v>25</v>
      </c>
    </row>
    <row r="167" spans="1:13" x14ac:dyDescent="0.3">
      <c r="A167" s="5">
        <v>166</v>
      </c>
      <c r="B167" s="1" t="s">
        <v>172</v>
      </c>
      <c r="C167" s="1" t="s">
        <v>308</v>
      </c>
      <c r="D167" s="2">
        <v>45042</v>
      </c>
      <c r="E167" s="2">
        <v>45100</v>
      </c>
      <c r="F167" s="1">
        <v>8087</v>
      </c>
      <c r="G167" s="1">
        <v>10312</v>
      </c>
      <c r="H167" s="1">
        <f t="shared" si="12"/>
        <v>2023</v>
      </c>
      <c r="I167" s="1">
        <f t="shared" si="13"/>
        <v>4</v>
      </c>
      <c r="J167" s="1">
        <f t="shared" si="14"/>
        <v>26</v>
      </c>
      <c r="K167" s="1">
        <f t="shared" si="15"/>
        <v>2023</v>
      </c>
      <c r="L167" s="1">
        <f t="shared" si="16"/>
        <v>6</v>
      </c>
      <c r="M167" s="6">
        <f t="shared" si="17"/>
        <v>23</v>
      </c>
    </row>
    <row r="168" spans="1:13" x14ac:dyDescent="0.3">
      <c r="A168" s="5">
        <v>167</v>
      </c>
      <c r="B168" s="1" t="s">
        <v>173</v>
      </c>
      <c r="C168" s="1" t="s">
        <v>308</v>
      </c>
      <c r="D168" s="2">
        <v>45280</v>
      </c>
      <c r="E168" s="2">
        <v>45085</v>
      </c>
      <c r="F168" s="1">
        <v>3321</v>
      </c>
      <c r="G168" s="1">
        <v>41731</v>
      </c>
      <c r="H168" s="1">
        <f t="shared" si="12"/>
        <v>2023</v>
      </c>
      <c r="I168" s="1">
        <f t="shared" si="13"/>
        <v>12</v>
      </c>
      <c r="J168" s="1">
        <f t="shared" si="14"/>
        <v>20</v>
      </c>
      <c r="K168" s="1">
        <f t="shared" si="15"/>
        <v>2023</v>
      </c>
      <c r="L168" s="1">
        <f t="shared" si="16"/>
        <v>6</v>
      </c>
      <c r="M168" s="6">
        <f t="shared" si="17"/>
        <v>8</v>
      </c>
    </row>
    <row r="169" spans="1:13" x14ac:dyDescent="0.3">
      <c r="A169" s="5">
        <v>168</v>
      </c>
      <c r="B169" s="1" t="s">
        <v>174</v>
      </c>
      <c r="C169" s="1" t="s">
        <v>307</v>
      </c>
      <c r="D169" s="2">
        <v>45242</v>
      </c>
      <c r="E169" s="2">
        <v>44979</v>
      </c>
      <c r="F169" s="1">
        <v>2344</v>
      </c>
      <c r="G169" s="1">
        <v>23586</v>
      </c>
      <c r="H169" s="1">
        <f t="shared" si="12"/>
        <v>2023</v>
      </c>
      <c r="I169" s="1">
        <f t="shared" si="13"/>
        <v>11</v>
      </c>
      <c r="J169" s="1">
        <f t="shared" si="14"/>
        <v>12</v>
      </c>
      <c r="K169" s="1">
        <f t="shared" si="15"/>
        <v>2023</v>
      </c>
      <c r="L169" s="1">
        <f t="shared" si="16"/>
        <v>2</v>
      </c>
      <c r="M169" s="6">
        <f t="shared" si="17"/>
        <v>22</v>
      </c>
    </row>
    <row r="170" spans="1:13" x14ac:dyDescent="0.3">
      <c r="A170" s="5">
        <v>169</v>
      </c>
      <c r="B170" s="1" t="s">
        <v>175</v>
      </c>
      <c r="C170" s="1" t="s">
        <v>309</v>
      </c>
      <c r="D170" s="2">
        <v>45240</v>
      </c>
      <c r="E170" s="2">
        <v>45001</v>
      </c>
      <c r="F170" s="1">
        <v>1236</v>
      </c>
      <c r="G170" s="1">
        <v>31068</v>
      </c>
      <c r="H170" s="1">
        <f t="shared" si="12"/>
        <v>2023</v>
      </c>
      <c r="I170" s="1">
        <f t="shared" si="13"/>
        <v>11</v>
      </c>
      <c r="J170" s="1">
        <f t="shared" si="14"/>
        <v>10</v>
      </c>
      <c r="K170" s="1">
        <f t="shared" si="15"/>
        <v>2023</v>
      </c>
      <c r="L170" s="1">
        <f t="shared" si="16"/>
        <v>3</v>
      </c>
      <c r="M170" s="6">
        <f t="shared" si="17"/>
        <v>16</v>
      </c>
    </row>
    <row r="171" spans="1:13" x14ac:dyDescent="0.3">
      <c r="A171" s="5">
        <v>170</v>
      </c>
      <c r="B171" s="1" t="s">
        <v>176</v>
      </c>
      <c r="C171" s="1" t="s">
        <v>309</v>
      </c>
      <c r="D171" s="2">
        <v>45105</v>
      </c>
      <c r="E171" s="2">
        <v>45055</v>
      </c>
      <c r="F171" s="1">
        <v>3127</v>
      </c>
      <c r="G171" s="1">
        <v>40205</v>
      </c>
      <c r="H171" s="1">
        <f t="shared" si="12"/>
        <v>2023</v>
      </c>
      <c r="I171" s="1">
        <f t="shared" si="13"/>
        <v>6</v>
      </c>
      <c r="J171" s="1">
        <f t="shared" si="14"/>
        <v>28</v>
      </c>
      <c r="K171" s="1">
        <f t="shared" si="15"/>
        <v>2023</v>
      </c>
      <c r="L171" s="1">
        <f t="shared" si="16"/>
        <v>5</v>
      </c>
      <c r="M171" s="6">
        <f t="shared" si="17"/>
        <v>9</v>
      </c>
    </row>
    <row r="172" spans="1:13" x14ac:dyDescent="0.3">
      <c r="A172" s="5">
        <v>171</v>
      </c>
      <c r="B172" s="1" t="s">
        <v>177</v>
      </c>
      <c r="C172" s="1" t="s">
        <v>310</v>
      </c>
      <c r="D172" s="2">
        <v>45100</v>
      </c>
      <c r="E172" s="2">
        <v>45037</v>
      </c>
      <c r="F172" s="1">
        <v>7218</v>
      </c>
      <c r="G172" s="1">
        <v>36098</v>
      </c>
      <c r="H172" s="1">
        <f t="shared" si="12"/>
        <v>2023</v>
      </c>
      <c r="I172" s="1">
        <f t="shared" si="13"/>
        <v>6</v>
      </c>
      <c r="J172" s="1">
        <f t="shared" si="14"/>
        <v>23</v>
      </c>
      <c r="K172" s="1">
        <f t="shared" si="15"/>
        <v>2023</v>
      </c>
      <c r="L172" s="1">
        <f t="shared" si="16"/>
        <v>4</v>
      </c>
      <c r="M172" s="6">
        <f t="shared" si="17"/>
        <v>21</v>
      </c>
    </row>
    <row r="173" spans="1:13" x14ac:dyDescent="0.3">
      <c r="A173" s="5">
        <v>172</v>
      </c>
      <c r="B173" s="1" t="s">
        <v>178</v>
      </c>
      <c r="C173" s="1" t="s">
        <v>308</v>
      </c>
      <c r="D173" s="2">
        <v>45160</v>
      </c>
      <c r="E173" s="2">
        <v>45294</v>
      </c>
      <c r="F173" s="1">
        <v>2186</v>
      </c>
      <c r="G173" s="1">
        <v>12000</v>
      </c>
      <c r="H173" s="1">
        <f t="shared" si="12"/>
        <v>2023</v>
      </c>
      <c r="I173" s="1">
        <f t="shared" si="13"/>
        <v>8</v>
      </c>
      <c r="J173" s="1">
        <f t="shared" si="14"/>
        <v>22</v>
      </c>
      <c r="K173" s="1">
        <f t="shared" si="15"/>
        <v>2024</v>
      </c>
      <c r="L173" s="1">
        <f t="shared" si="16"/>
        <v>1</v>
      </c>
      <c r="M173" s="6">
        <f t="shared" si="17"/>
        <v>3</v>
      </c>
    </row>
    <row r="174" spans="1:13" x14ac:dyDescent="0.3">
      <c r="A174" s="5">
        <v>173</v>
      </c>
      <c r="B174" s="1" t="s">
        <v>179</v>
      </c>
      <c r="C174" s="1" t="s">
        <v>308</v>
      </c>
      <c r="D174" s="2">
        <v>45059</v>
      </c>
      <c r="E174" s="2">
        <v>45150</v>
      </c>
      <c r="F174" s="1">
        <v>7822</v>
      </c>
      <c r="G174" s="1">
        <v>7321</v>
      </c>
      <c r="H174" s="1">
        <f t="shared" si="12"/>
        <v>2023</v>
      </c>
      <c r="I174" s="1">
        <f t="shared" si="13"/>
        <v>5</v>
      </c>
      <c r="J174" s="1">
        <f t="shared" si="14"/>
        <v>13</v>
      </c>
      <c r="K174" s="1">
        <f t="shared" si="15"/>
        <v>2023</v>
      </c>
      <c r="L174" s="1">
        <f t="shared" si="16"/>
        <v>8</v>
      </c>
      <c r="M174" s="6">
        <f t="shared" si="17"/>
        <v>12</v>
      </c>
    </row>
    <row r="175" spans="1:13" x14ac:dyDescent="0.3">
      <c r="A175" s="5">
        <v>174</v>
      </c>
      <c r="B175" s="1" t="s">
        <v>180</v>
      </c>
      <c r="C175" s="1" t="s">
        <v>310</v>
      </c>
      <c r="D175" s="2">
        <v>45020</v>
      </c>
      <c r="E175" s="2">
        <v>45230</v>
      </c>
      <c r="F175" s="1">
        <v>4062</v>
      </c>
      <c r="G175" s="1">
        <v>15180</v>
      </c>
      <c r="H175" s="1">
        <f t="shared" si="12"/>
        <v>2023</v>
      </c>
      <c r="I175" s="1">
        <f t="shared" si="13"/>
        <v>4</v>
      </c>
      <c r="J175" s="1">
        <f t="shared" si="14"/>
        <v>4</v>
      </c>
      <c r="K175" s="1">
        <f t="shared" si="15"/>
        <v>2023</v>
      </c>
      <c r="L175" s="1">
        <f t="shared" si="16"/>
        <v>10</v>
      </c>
      <c r="M175" s="6">
        <f t="shared" si="17"/>
        <v>31</v>
      </c>
    </row>
    <row r="176" spans="1:13" x14ac:dyDescent="0.3">
      <c r="A176" s="5">
        <v>175</v>
      </c>
      <c r="B176" s="1" t="s">
        <v>181</v>
      </c>
      <c r="C176" s="1" t="s">
        <v>311</v>
      </c>
      <c r="D176" s="2">
        <v>45274</v>
      </c>
      <c r="E176" s="2">
        <v>45004</v>
      </c>
      <c r="F176" s="1">
        <v>6781</v>
      </c>
      <c r="G176" s="1">
        <v>7360</v>
      </c>
      <c r="H176" s="1">
        <f t="shared" si="12"/>
        <v>2023</v>
      </c>
      <c r="I176" s="1">
        <f t="shared" si="13"/>
        <v>12</v>
      </c>
      <c r="J176" s="1">
        <f t="shared" si="14"/>
        <v>14</v>
      </c>
      <c r="K176" s="1">
        <f t="shared" si="15"/>
        <v>2023</v>
      </c>
      <c r="L176" s="1">
        <f t="shared" si="16"/>
        <v>3</v>
      </c>
      <c r="M176" s="6">
        <f t="shared" si="17"/>
        <v>19</v>
      </c>
    </row>
    <row r="177" spans="1:13" x14ac:dyDescent="0.3">
      <c r="A177" s="5">
        <v>176</v>
      </c>
      <c r="B177" s="1" t="s">
        <v>182</v>
      </c>
      <c r="C177" s="1" t="s">
        <v>308</v>
      </c>
      <c r="D177" s="2">
        <v>45121</v>
      </c>
      <c r="E177" s="2">
        <v>45035</v>
      </c>
      <c r="F177" s="1">
        <v>8970</v>
      </c>
      <c r="G177" s="1">
        <v>15400</v>
      </c>
      <c r="H177" s="1">
        <f t="shared" si="12"/>
        <v>2023</v>
      </c>
      <c r="I177" s="1">
        <f t="shared" si="13"/>
        <v>7</v>
      </c>
      <c r="J177" s="1">
        <f t="shared" si="14"/>
        <v>14</v>
      </c>
      <c r="K177" s="1">
        <f t="shared" si="15"/>
        <v>2023</v>
      </c>
      <c r="L177" s="1">
        <f t="shared" si="16"/>
        <v>4</v>
      </c>
      <c r="M177" s="6">
        <f t="shared" si="17"/>
        <v>19</v>
      </c>
    </row>
    <row r="178" spans="1:13" x14ac:dyDescent="0.3">
      <c r="A178" s="5">
        <v>177</v>
      </c>
      <c r="B178" s="1" t="s">
        <v>183</v>
      </c>
      <c r="C178" s="1" t="s">
        <v>309</v>
      </c>
      <c r="D178" s="2">
        <v>45112</v>
      </c>
      <c r="E178" s="2">
        <v>45262</v>
      </c>
      <c r="F178" s="1">
        <v>9565</v>
      </c>
      <c r="G178" s="1">
        <v>18553</v>
      </c>
      <c r="H178" s="1">
        <f t="shared" si="12"/>
        <v>2023</v>
      </c>
      <c r="I178" s="1">
        <f t="shared" si="13"/>
        <v>7</v>
      </c>
      <c r="J178" s="1">
        <f t="shared" si="14"/>
        <v>5</v>
      </c>
      <c r="K178" s="1">
        <f t="shared" si="15"/>
        <v>2023</v>
      </c>
      <c r="L178" s="1">
        <f t="shared" si="16"/>
        <v>12</v>
      </c>
      <c r="M178" s="6">
        <f t="shared" si="17"/>
        <v>2</v>
      </c>
    </row>
    <row r="179" spans="1:13" x14ac:dyDescent="0.3">
      <c r="A179" s="5">
        <v>178</v>
      </c>
      <c r="B179" s="1" t="s">
        <v>184</v>
      </c>
      <c r="C179" s="1" t="s">
        <v>310</v>
      </c>
      <c r="D179" s="2">
        <v>45091</v>
      </c>
      <c r="E179" s="2">
        <v>45288</v>
      </c>
      <c r="F179" s="1">
        <v>3474</v>
      </c>
      <c r="G179" s="1">
        <v>5337</v>
      </c>
      <c r="H179" s="1">
        <f t="shared" si="12"/>
        <v>2023</v>
      </c>
      <c r="I179" s="1">
        <f t="shared" si="13"/>
        <v>6</v>
      </c>
      <c r="J179" s="1">
        <f t="shared" si="14"/>
        <v>14</v>
      </c>
      <c r="K179" s="1">
        <f t="shared" si="15"/>
        <v>2023</v>
      </c>
      <c r="L179" s="1">
        <f t="shared" si="16"/>
        <v>12</v>
      </c>
      <c r="M179" s="6">
        <f t="shared" si="17"/>
        <v>28</v>
      </c>
    </row>
    <row r="180" spans="1:13" x14ac:dyDescent="0.3">
      <c r="A180" s="5">
        <v>179</v>
      </c>
      <c r="B180" s="1" t="s">
        <v>185</v>
      </c>
      <c r="C180" s="1" t="s">
        <v>310</v>
      </c>
      <c r="D180" s="2">
        <v>45288</v>
      </c>
      <c r="E180" s="2">
        <v>45092</v>
      </c>
      <c r="F180" s="1">
        <v>1611</v>
      </c>
      <c r="G180" s="1">
        <v>35280</v>
      </c>
      <c r="H180" s="1">
        <f t="shared" si="12"/>
        <v>2023</v>
      </c>
      <c r="I180" s="1">
        <f t="shared" si="13"/>
        <v>12</v>
      </c>
      <c r="J180" s="1">
        <f t="shared" si="14"/>
        <v>28</v>
      </c>
      <c r="K180" s="1">
        <f t="shared" si="15"/>
        <v>2023</v>
      </c>
      <c r="L180" s="1">
        <f t="shared" si="16"/>
        <v>6</v>
      </c>
      <c r="M180" s="6">
        <f t="shared" si="17"/>
        <v>15</v>
      </c>
    </row>
    <row r="181" spans="1:13" x14ac:dyDescent="0.3">
      <c r="A181" s="5">
        <v>180</v>
      </c>
      <c r="B181" s="1" t="s">
        <v>186</v>
      </c>
      <c r="C181" s="1" t="s">
        <v>307</v>
      </c>
      <c r="D181" s="2">
        <v>45117</v>
      </c>
      <c r="E181" s="2">
        <v>45234</v>
      </c>
      <c r="F181" s="1">
        <v>7905</v>
      </c>
      <c r="G181" s="1">
        <v>22124</v>
      </c>
      <c r="H181" s="1">
        <f t="shared" si="12"/>
        <v>2023</v>
      </c>
      <c r="I181" s="1">
        <f t="shared" si="13"/>
        <v>7</v>
      </c>
      <c r="J181" s="1">
        <f t="shared" si="14"/>
        <v>10</v>
      </c>
      <c r="K181" s="1">
        <f t="shared" si="15"/>
        <v>2023</v>
      </c>
      <c r="L181" s="1">
        <f t="shared" si="16"/>
        <v>11</v>
      </c>
      <c r="M181" s="6">
        <f t="shared" si="17"/>
        <v>4</v>
      </c>
    </row>
    <row r="182" spans="1:13" x14ac:dyDescent="0.3">
      <c r="A182" s="5">
        <v>181</v>
      </c>
      <c r="B182" s="1" t="s">
        <v>187</v>
      </c>
      <c r="C182" s="1" t="s">
        <v>308</v>
      </c>
      <c r="D182" s="2">
        <v>44931</v>
      </c>
      <c r="E182" s="2">
        <v>45025</v>
      </c>
      <c r="F182" s="1">
        <v>4995</v>
      </c>
      <c r="G182" s="1">
        <v>35111</v>
      </c>
      <c r="H182" s="1">
        <f t="shared" si="12"/>
        <v>2023</v>
      </c>
      <c r="I182" s="1">
        <f t="shared" si="13"/>
        <v>1</v>
      </c>
      <c r="J182" s="1">
        <f t="shared" si="14"/>
        <v>5</v>
      </c>
      <c r="K182" s="1">
        <f t="shared" si="15"/>
        <v>2023</v>
      </c>
      <c r="L182" s="1">
        <f t="shared" si="16"/>
        <v>4</v>
      </c>
      <c r="M182" s="6">
        <f t="shared" si="17"/>
        <v>9</v>
      </c>
    </row>
    <row r="183" spans="1:13" x14ac:dyDescent="0.3">
      <c r="A183" s="5">
        <v>182</v>
      </c>
      <c r="B183" s="1" t="s">
        <v>188</v>
      </c>
      <c r="C183" s="1" t="s">
        <v>308</v>
      </c>
      <c r="D183" s="2">
        <v>45132</v>
      </c>
      <c r="E183" s="2">
        <v>45069</v>
      </c>
      <c r="F183" s="1">
        <v>3352</v>
      </c>
      <c r="G183" s="1">
        <v>32977</v>
      </c>
      <c r="H183" s="1">
        <f t="shared" si="12"/>
        <v>2023</v>
      </c>
      <c r="I183" s="1">
        <f t="shared" si="13"/>
        <v>7</v>
      </c>
      <c r="J183" s="1">
        <f t="shared" si="14"/>
        <v>25</v>
      </c>
      <c r="K183" s="1">
        <f t="shared" si="15"/>
        <v>2023</v>
      </c>
      <c r="L183" s="1">
        <f t="shared" si="16"/>
        <v>5</v>
      </c>
      <c r="M183" s="6">
        <f t="shared" si="17"/>
        <v>23</v>
      </c>
    </row>
    <row r="184" spans="1:13" x14ac:dyDescent="0.3">
      <c r="A184" s="5">
        <v>183</v>
      </c>
      <c r="B184" s="1" t="s">
        <v>189</v>
      </c>
      <c r="C184" s="1" t="s">
        <v>309</v>
      </c>
      <c r="D184" s="2">
        <v>45270</v>
      </c>
      <c r="E184" s="2">
        <v>45203</v>
      </c>
      <c r="F184" s="1">
        <v>6503</v>
      </c>
      <c r="G184" s="1">
        <v>41016</v>
      </c>
      <c r="H184" s="1">
        <f t="shared" si="12"/>
        <v>2023</v>
      </c>
      <c r="I184" s="1">
        <f t="shared" si="13"/>
        <v>12</v>
      </c>
      <c r="J184" s="1">
        <f t="shared" si="14"/>
        <v>10</v>
      </c>
      <c r="K184" s="1">
        <f t="shared" si="15"/>
        <v>2023</v>
      </c>
      <c r="L184" s="1">
        <f t="shared" si="16"/>
        <v>10</v>
      </c>
      <c r="M184" s="6">
        <f t="shared" si="17"/>
        <v>4</v>
      </c>
    </row>
    <row r="185" spans="1:13" x14ac:dyDescent="0.3">
      <c r="A185" s="5">
        <v>184</v>
      </c>
      <c r="B185" s="1" t="s">
        <v>190</v>
      </c>
      <c r="C185" s="1" t="s">
        <v>311</v>
      </c>
      <c r="D185" s="2">
        <v>45153</v>
      </c>
      <c r="E185" s="2">
        <v>45290</v>
      </c>
      <c r="F185" s="1">
        <v>2674</v>
      </c>
      <c r="G185" s="1">
        <v>5739</v>
      </c>
      <c r="H185" s="1">
        <f t="shared" si="12"/>
        <v>2023</v>
      </c>
      <c r="I185" s="1">
        <f t="shared" si="13"/>
        <v>8</v>
      </c>
      <c r="J185" s="1">
        <f t="shared" si="14"/>
        <v>15</v>
      </c>
      <c r="K185" s="1">
        <f t="shared" si="15"/>
        <v>2023</v>
      </c>
      <c r="L185" s="1">
        <f t="shared" si="16"/>
        <v>12</v>
      </c>
      <c r="M185" s="6">
        <f t="shared" si="17"/>
        <v>30</v>
      </c>
    </row>
    <row r="186" spans="1:13" x14ac:dyDescent="0.3">
      <c r="A186" s="5">
        <v>185</v>
      </c>
      <c r="B186" s="1" t="s">
        <v>191</v>
      </c>
      <c r="C186" s="1" t="s">
        <v>309</v>
      </c>
      <c r="D186" s="2">
        <v>45000</v>
      </c>
      <c r="E186" s="2">
        <v>45096</v>
      </c>
      <c r="F186" s="1">
        <v>7915</v>
      </c>
      <c r="G186" s="1">
        <v>18728</v>
      </c>
      <c r="H186" s="1">
        <f t="shared" si="12"/>
        <v>2023</v>
      </c>
      <c r="I186" s="1">
        <f t="shared" si="13"/>
        <v>3</v>
      </c>
      <c r="J186" s="1">
        <f t="shared" si="14"/>
        <v>15</v>
      </c>
      <c r="K186" s="1">
        <f t="shared" si="15"/>
        <v>2023</v>
      </c>
      <c r="L186" s="1">
        <f t="shared" si="16"/>
        <v>6</v>
      </c>
      <c r="M186" s="6">
        <f t="shared" si="17"/>
        <v>19</v>
      </c>
    </row>
    <row r="187" spans="1:13" x14ac:dyDescent="0.3">
      <c r="A187" s="5">
        <v>186</v>
      </c>
      <c r="B187" s="1" t="s">
        <v>192</v>
      </c>
      <c r="C187" s="1" t="s">
        <v>311</v>
      </c>
      <c r="D187" s="2">
        <v>45145</v>
      </c>
      <c r="E187" s="2">
        <v>45183</v>
      </c>
      <c r="F187" s="1">
        <v>8781</v>
      </c>
      <c r="G187" s="1">
        <v>43158</v>
      </c>
      <c r="H187" s="1">
        <f t="shared" si="12"/>
        <v>2023</v>
      </c>
      <c r="I187" s="1">
        <f t="shared" si="13"/>
        <v>8</v>
      </c>
      <c r="J187" s="1">
        <f t="shared" si="14"/>
        <v>7</v>
      </c>
      <c r="K187" s="1">
        <f t="shared" si="15"/>
        <v>2023</v>
      </c>
      <c r="L187" s="1">
        <f t="shared" si="16"/>
        <v>9</v>
      </c>
      <c r="M187" s="6">
        <f t="shared" si="17"/>
        <v>14</v>
      </c>
    </row>
    <row r="188" spans="1:13" x14ac:dyDescent="0.3">
      <c r="A188" s="5">
        <v>187</v>
      </c>
      <c r="B188" s="1" t="s">
        <v>193</v>
      </c>
      <c r="C188" s="1" t="s">
        <v>307</v>
      </c>
      <c r="D188" s="2">
        <v>44953</v>
      </c>
      <c r="E188" s="2">
        <v>45025</v>
      </c>
      <c r="F188" s="1">
        <v>6726</v>
      </c>
      <c r="G188" s="1">
        <v>26053</v>
      </c>
      <c r="H188" s="1">
        <f t="shared" si="12"/>
        <v>2023</v>
      </c>
      <c r="I188" s="1">
        <f t="shared" si="13"/>
        <v>1</v>
      </c>
      <c r="J188" s="1">
        <f t="shared" si="14"/>
        <v>27</v>
      </c>
      <c r="K188" s="1">
        <f t="shared" si="15"/>
        <v>2023</v>
      </c>
      <c r="L188" s="1">
        <f t="shared" si="16"/>
        <v>4</v>
      </c>
      <c r="M188" s="6">
        <f t="shared" si="17"/>
        <v>9</v>
      </c>
    </row>
    <row r="189" spans="1:13" x14ac:dyDescent="0.3">
      <c r="A189" s="5">
        <v>188</v>
      </c>
      <c r="B189" s="1" t="s">
        <v>194</v>
      </c>
      <c r="C189" s="1" t="s">
        <v>309</v>
      </c>
      <c r="D189" s="2">
        <v>44949</v>
      </c>
      <c r="E189" s="2">
        <v>45077</v>
      </c>
      <c r="F189" s="1">
        <v>2659</v>
      </c>
      <c r="G189" s="1">
        <v>32991</v>
      </c>
      <c r="H189" s="1">
        <f t="shared" si="12"/>
        <v>2023</v>
      </c>
      <c r="I189" s="1">
        <f t="shared" si="13"/>
        <v>1</v>
      </c>
      <c r="J189" s="1">
        <f t="shared" si="14"/>
        <v>23</v>
      </c>
      <c r="K189" s="1">
        <f t="shared" si="15"/>
        <v>2023</v>
      </c>
      <c r="L189" s="1">
        <f t="shared" si="16"/>
        <v>5</v>
      </c>
      <c r="M189" s="6">
        <f t="shared" si="17"/>
        <v>31</v>
      </c>
    </row>
    <row r="190" spans="1:13" x14ac:dyDescent="0.3">
      <c r="A190" s="5">
        <v>189</v>
      </c>
      <c r="B190" s="1" t="s">
        <v>195</v>
      </c>
      <c r="C190" s="1" t="s">
        <v>309</v>
      </c>
      <c r="D190" s="2">
        <v>45134</v>
      </c>
      <c r="E190" s="2">
        <v>45122</v>
      </c>
      <c r="F190" s="1">
        <v>8326</v>
      </c>
      <c r="G190" s="1">
        <v>13604</v>
      </c>
      <c r="H190" s="1">
        <f t="shared" si="12"/>
        <v>2023</v>
      </c>
      <c r="I190" s="1">
        <f t="shared" si="13"/>
        <v>7</v>
      </c>
      <c r="J190" s="1">
        <f t="shared" si="14"/>
        <v>27</v>
      </c>
      <c r="K190" s="1">
        <f t="shared" si="15"/>
        <v>2023</v>
      </c>
      <c r="L190" s="1">
        <f t="shared" si="16"/>
        <v>7</v>
      </c>
      <c r="M190" s="6">
        <f t="shared" si="17"/>
        <v>15</v>
      </c>
    </row>
    <row r="191" spans="1:13" x14ac:dyDescent="0.3">
      <c r="A191" s="5">
        <v>190</v>
      </c>
      <c r="B191" s="1" t="s">
        <v>196</v>
      </c>
      <c r="C191" s="1" t="s">
        <v>308</v>
      </c>
      <c r="D191" s="2">
        <v>45281</v>
      </c>
      <c r="E191" s="2">
        <v>45022</v>
      </c>
      <c r="F191" s="1">
        <v>6323</v>
      </c>
      <c r="G191" s="1">
        <v>9267</v>
      </c>
      <c r="H191" s="1">
        <f t="shared" si="12"/>
        <v>2023</v>
      </c>
      <c r="I191" s="1">
        <f t="shared" si="13"/>
        <v>12</v>
      </c>
      <c r="J191" s="1">
        <f t="shared" si="14"/>
        <v>21</v>
      </c>
      <c r="K191" s="1">
        <f t="shared" si="15"/>
        <v>2023</v>
      </c>
      <c r="L191" s="1">
        <f t="shared" si="16"/>
        <v>4</v>
      </c>
      <c r="M191" s="6">
        <f t="shared" si="17"/>
        <v>6</v>
      </c>
    </row>
    <row r="192" spans="1:13" x14ac:dyDescent="0.3">
      <c r="A192" s="5">
        <v>191</v>
      </c>
      <c r="B192" s="1" t="s">
        <v>197</v>
      </c>
      <c r="C192" s="1" t="s">
        <v>309</v>
      </c>
      <c r="D192" s="2">
        <v>45017</v>
      </c>
      <c r="E192" s="2">
        <v>44942</v>
      </c>
      <c r="F192" s="1">
        <v>4549</v>
      </c>
      <c r="G192" s="1">
        <v>18409</v>
      </c>
      <c r="H192" s="1">
        <f t="shared" si="12"/>
        <v>2023</v>
      </c>
      <c r="I192" s="1">
        <f t="shared" si="13"/>
        <v>4</v>
      </c>
      <c r="J192" s="1">
        <f t="shared" si="14"/>
        <v>1</v>
      </c>
      <c r="K192" s="1">
        <f t="shared" si="15"/>
        <v>2023</v>
      </c>
      <c r="L192" s="1">
        <f t="shared" si="16"/>
        <v>1</v>
      </c>
      <c r="M192" s="6">
        <f t="shared" si="17"/>
        <v>16</v>
      </c>
    </row>
    <row r="193" spans="1:13" x14ac:dyDescent="0.3">
      <c r="A193" s="5">
        <v>192</v>
      </c>
      <c r="B193" s="1" t="s">
        <v>198</v>
      </c>
      <c r="C193" s="1" t="s">
        <v>308</v>
      </c>
      <c r="D193" s="2">
        <v>44978</v>
      </c>
      <c r="E193" s="2">
        <v>45157</v>
      </c>
      <c r="F193" s="1">
        <v>8484</v>
      </c>
      <c r="G193" s="1">
        <v>21562</v>
      </c>
      <c r="H193" s="1">
        <f t="shared" si="12"/>
        <v>2023</v>
      </c>
      <c r="I193" s="1">
        <f t="shared" si="13"/>
        <v>2</v>
      </c>
      <c r="J193" s="1">
        <f t="shared" si="14"/>
        <v>21</v>
      </c>
      <c r="K193" s="1">
        <f t="shared" si="15"/>
        <v>2023</v>
      </c>
      <c r="L193" s="1">
        <f t="shared" si="16"/>
        <v>8</v>
      </c>
      <c r="M193" s="6">
        <f t="shared" si="17"/>
        <v>19</v>
      </c>
    </row>
    <row r="194" spans="1:13" x14ac:dyDescent="0.3">
      <c r="A194" s="5">
        <v>193</v>
      </c>
      <c r="B194" s="1" t="s">
        <v>199</v>
      </c>
      <c r="C194" s="1" t="s">
        <v>307</v>
      </c>
      <c r="D194" s="2">
        <v>45229</v>
      </c>
      <c r="E194" s="2">
        <v>45149</v>
      </c>
      <c r="F194" s="1">
        <v>7835</v>
      </c>
      <c r="G194" s="1">
        <v>27344</v>
      </c>
      <c r="H194" s="1">
        <f t="shared" si="12"/>
        <v>2023</v>
      </c>
      <c r="I194" s="1">
        <f t="shared" si="13"/>
        <v>10</v>
      </c>
      <c r="J194" s="1">
        <f t="shared" si="14"/>
        <v>30</v>
      </c>
      <c r="K194" s="1">
        <f t="shared" si="15"/>
        <v>2023</v>
      </c>
      <c r="L194" s="1">
        <f t="shared" si="16"/>
        <v>8</v>
      </c>
      <c r="M194" s="6">
        <f t="shared" si="17"/>
        <v>11</v>
      </c>
    </row>
    <row r="195" spans="1:13" x14ac:dyDescent="0.3">
      <c r="A195" s="5">
        <v>194</v>
      </c>
      <c r="B195" s="1" t="s">
        <v>200</v>
      </c>
      <c r="C195" s="1" t="s">
        <v>311</v>
      </c>
      <c r="D195" s="2">
        <v>45135</v>
      </c>
      <c r="E195" s="2">
        <v>45272</v>
      </c>
      <c r="F195" s="1">
        <v>7388</v>
      </c>
      <c r="G195" s="1">
        <v>23853</v>
      </c>
      <c r="H195" s="1">
        <f t="shared" ref="H195:H258" si="18">YEAR(D195)</f>
        <v>2023</v>
      </c>
      <c r="I195" s="1">
        <f t="shared" ref="I195:I258" si="19">MONTH(D195)</f>
        <v>7</v>
      </c>
      <c r="J195" s="1">
        <f t="shared" ref="J195:J258" si="20">DAY(D195)</f>
        <v>28</v>
      </c>
      <c r="K195" s="1">
        <f t="shared" ref="K195:K258" si="21">YEAR(E195)</f>
        <v>2023</v>
      </c>
      <c r="L195" s="1">
        <f t="shared" ref="L195:L258" si="22">MONTH(E195)</f>
        <v>12</v>
      </c>
      <c r="M195" s="6">
        <f t="shared" ref="M195:M258" si="23">DAY(E195)</f>
        <v>12</v>
      </c>
    </row>
    <row r="196" spans="1:13" x14ac:dyDescent="0.3">
      <c r="A196" s="5">
        <v>195</v>
      </c>
      <c r="B196" s="1" t="s">
        <v>201</v>
      </c>
      <c r="C196" s="1" t="s">
        <v>309</v>
      </c>
      <c r="D196" s="2">
        <v>44988</v>
      </c>
      <c r="E196" s="2">
        <v>45194</v>
      </c>
      <c r="F196" s="1">
        <v>1243</v>
      </c>
      <c r="G196" s="1">
        <v>32256</v>
      </c>
      <c r="H196" s="1">
        <f t="shared" si="18"/>
        <v>2023</v>
      </c>
      <c r="I196" s="1">
        <f t="shared" si="19"/>
        <v>3</v>
      </c>
      <c r="J196" s="1">
        <f t="shared" si="20"/>
        <v>3</v>
      </c>
      <c r="K196" s="1">
        <f t="shared" si="21"/>
        <v>2023</v>
      </c>
      <c r="L196" s="1">
        <f t="shared" si="22"/>
        <v>9</v>
      </c>
      <c r="M196" s="6">
        <f t="shared" si="23"/>
        <v>25</v>
      </c>
    </row>
    <row r="197" spans="1:13" x14ac:dyDescent="0.3">
      <c r="A197" s="5">
        <v>196</v>
      </c>
      <c r="B197" s="1" t="s">
        <v>202</v>
      </c>
      <c r="C197" s="1" t="s">
        <v>307</v>
      </c>
      <c r="D197" s="2">
        <v>45230</v>
      </c>
      <c r="E197" s="2">
        <v>45073</v>
      </c>
      <c r="F197" s="1">
        <v>3581</v>
      </c>
      <c r="G197" s="1">
        <v>48010</v>
      </c>
      <c r="H197" s="1">
        <f t="shared" si="18"/>
        <v>2023</v>
      </c>
      <c r="I197" s="1">
        <f t="shared" si="19"/>
        <v>10</v>
      </c>
      <c r="J197" s="1">
        <f t="shared" si="20"/>
        <v>31</v>
      </c>
      <c r="K197" s="1">
        <f t="shared" si="21"/>
        <v>2023</v>
      </c>
      <c r="L197" s="1">
        <f t="shared" si="22"/>
        <v>5</v>
      </c>
      <c r="M197" s="6">
        <f t="shared" si="23"/>
        <v>27</v>
      </c>
    </row>
    <row r="198" spans="1:13" x14ac:dyDescent="0.3">
      <c r="A198" s="5">
        <v>197</v>
      </c>
      <c r="B198" s="1" t="s">
        <v>203</v>
      </c>
      <c r="C198" s="1" t="s">
        <v>308</v>
      </c>
      <c r="D198" s="2">
        <v>45031</v>
      </c>
      <c r="E198" s="2">
        <v>45003</v>
      </c>
      <c r="F198" s="1">
        <v>4215</v>
      </c>
      <c r="G198" s="1">
        <v>13977</v>
      </c>
      <c r="H198" s="1">
        <f t="shared" si="18"/>
        <v>2023</v>
      </c>
      <c r="I198" s="1">
        <f t="shared" si="19"/>
        <v>4</v>
      </c>
      <c r="J198" s="1">
        <f t="shared" si="20"/>
        <v>15</v>
      </c>
      <c r="K198" s="1">
        <f t="shared" si="21"/>
        <v>2023</v>
      </c>
      <c r="L198" s="1">
        <f t="shared" si="22"/>
        <v>3</v>
      </c>
      <c r="M198" s="6">
        <f t="shared" si="23"/>
        <v>18</v>
      </c>
    </row>
    <row r="199" spans="1:13" x14ac:dyDescent="0.3">
      <c r="A199" s="5">
        <v>198</v>
      </c>
      <c r="B199" s="1" t="s">
        <v>204</v>
      </c>
      <c r="C199" s="1" t="s">
        <v>311</v>
      </c>
      <c r="D199" s="2">
        <v>45055</v>
      </c>
      <c r="E199" s="2">
        <v>45265</v>
      </c>
      <c r="F199" s="1">
        <v>3800</v>
      </c>
      <c r="G199" s="1">
        <v>25623</v>
      </c>
      <c r="H199" s="1">
        <f t="shared" si="18"/>
        <v>2023</v>
      </c>
      <c r="I199" s="1">
        <f t="shared" si="19"/>
        <v>5</v>
      </c>
      <c r="J199" s="1">
        <f t="shared" si="20"/>
        <v>9</v>
      </c>
      <c r="K199" s="1">
        <f t="shared" si="21"/>
        <v>2023</v>
      </c>
      <c r="L199" s="1">
        <f t="shared" si="22"/>
        <v>12</v>
      </c>
      <c r="M199" s="6">
        <f t="shared" si="23"/>
        <v>5</v>
      </c>
    </row>
    <row r="200" spans="1:13" x14ac:dyDescent="0.3">
      <c r="A200" s="5">
        <v>199</v>
      </c>
      <c r="B200" s="1" t="s">
        <v>205</v>
      </c>
      <c r="C200" s="1" t="s">
        <v>309</v>
      </c>
      <c r="D200" s="2">
        <v>45254</v>
      </c>
      <c r="E200" s="2">
        <v>45086</v>
      </c>
      <c r="F200" s="1">
        <v>7410</v>
      </c>
      <c r="G200" s="1">
        <v>22091</v>
      </c>
      <c r="H200" s="1">
        <f t="shared" si="18"/>
        <v>2023</v>
      </c>
      <c r="I200" s="1">
        <f t="shared" si="19"/>
        <v>11</v>
      </c>
      <c r="J200" s="1">
        <f t="shared" si="20"/>
        <v>24</v>
      </c>
      <c r="K200" s="1">
        <f t="shared" si="21"/>
        <v>2023</v>
      </c>
      <c r="L200" s="1">
        <f t="shared" si="22"/>
        <v>6</v>
      </c>
      <c r="M200" s="6">
        <f t="shared" si="23"/>
        <v>9</v>
      </c>
    </row>
    <row r="201" spans="1:13" x14ac:dyDescent="0.3">
      <c r="A201" s="5">
        <v>200</v>
      </c>
      <c r="B201" s="1" t="s">
        <v>206</v>
      </c>
      <c r="C201" s="1" t="s">
        <v>309</v>
      </c>
      <c r="D201" s="2">
        <v>45021</v>
      </c>
      <c r="E201" s="2">
        <v>45310</v>
      </c>
      <c r="F201" s="1">
        <v>2681</v>
      </c>
      <c r="G201" s="1">
        <v>14557</v>
      </c>
      <c r="H201" s="1">
        <f t="shared" si="18"/>
        <v>2023</v>
      </c>
      <c r="I201" s="1">
        <f t="shared" si="19"/>
        <v>4</v>
      </c>
      <c r="J201" s="1">
        <f t="shared" si="20"/>
        <v>5</v>
      </c>
      <c r="K201" s="1">
        <f t="shared" si="21"/>
        <v>2024</v>
      </c>
      <c r="L201" s="1">
        <f t="shared" si="22"/>
        <v>1</v>
      </c>
      <c r="M201" s="6">
        <f t="shared" si="23"/>
        <v>19</v>
      </c>
    </row>
    <row r="202" spans="1:13" x14ac:dyDescent="0.3">
      <c r="A202" s="5">
        <v>201</v>
      </c>
      <c r="B202" s="1" t="s">
        <v>207</v>
      </c>
      <c r="C202" s="1" t="s">
        <v>310</v>
      </c>
      <c r="D202" s="2">
        <v>44933</v>
      </c>
      <c r="E202" s="2">
        <v>45026</v>
      </c>
      <c r="F202" s="1">
        <v>4047</v>
      </c>
      <c r="G202" s="1">
        <v>34426</v>
      </c>
      <c r="H202" s="1">
        <f t="shared" si="18"/>
        <v>2023</v>
      </c>
      <c r="I202" s="1">
        <f t="shared" si="19"/>
        <v>1</v>
      </c>
      <c r="J202" s="1">
        <f t="shared" si="20"/>
        <v>7</v>
      </c>
      <c r="K202" s="1">
        <f t="shared" si="21"/>
        <v>2023</v>
      </c>
      <c r="L202" s="1">
        <f t="shared" si="22"/>
        <v>4</v>
      </c>
      <c r="M202" s="6">
        <f t="shared" si="23"/>
        <v>10</v>
      </c>
    </row>
    <row r="203" spans="1:13" x14ac:dyDescent="0.3">
      <c r="A203" s="5">
        <v>202</v>
      </c>
      <c r="B203" s="1" t="s">
        <v>208</v>
      </c>
      <c r="C203" s="1" t="s">
        <v>309</v>
      </c>
      <c r="D203" s="2">
        <v>45100</v>
      </c>
      <c r="E203" s="2">
        <v>45058</v>
      </c>
      <c r="F203" s="1">
        <v>1797</v>
      </c>
      <c r="G203" s="1">
        <v>24549</v>
      </c>
      <c r="H203" s="1">
        <f t="shared" si="18"/>
        <v>2023</v>
      </c>
      <c r="I203" s="1">
        <f t="shared" si="19"/>
        <v>6</v>
      </c>
      <c r="J203" s="1">
        <f t="shared" si="20"/>
        <v>23</v>
      </c>
      <c r="K203" s="1">
        <f t="shared" si="21"/>
        <v>2023</v>
      </c>
      <c r="L203" s="1">
        <f t="shared" si="22"/>
        <v>5</v>
      </c>
      <c r="M203" s="6">
        <f t="shared" si="23"/>
        <v>12</v>
      </c>
    </row>
    <row r="204" spans="1:13" x14ac:dyDescent="0.3">
      <c r="A204" s="5">
        <v>203</v>
      </c>
      <c r="B204" s="1" t="s">
        <v>209</v>
      </c>
      <c r="C204" s="1" t="s">
        <v>307</v>
      </c>
      <c r="D204" s="2">
        <v>45172</v>
      </c>
      <c r="E204" s="2">
        <v>45171</v>
      </c>
      <c r="F204" s="1">
        <v>8363</v>
      </c>
      <c r="G204" s="1">
        <v>19181</v>
      </c>
      <c r="H204" s="1">
        <f t="shared" si="18"/>
        <v>2023</v>
      </c>
      <c r="I204" s="1">
        <f t="shared" si="19"/>
        <v>9</v>
      </c>
      <c r="J204" s="1">
        <f t="shared" si="20"/>
        <v>3</v>
      </c>
      <c r="K204" s="1">
        <f t="shared" si="21"/>
        <v>2023</v>
      </c>
      <c r="L204" s="1">
        <f t="shared" si="22"/>
        <v>9</v>
      </c>
      <c r="M204" s="6">
        <f t="shared" si="23"/>
        <v>2</v>
      </c>
    </row>
    <row r="205" spans="1:13" x14ac:dyDescent="0.3">
      <c r="A205" s="5">
        <v>204</v>
      </c>
      <c r="B205" s="1" t="s">
        <v>210</v>
      </c>
      <c r="C205" s="1" t="s">
        <v>309</v>
      </c>
      <c r="D205" s="2">
        <v>44942</v>
      </c>
      <c r="E205" s="2">
        <v>45197</v>
      </c>
      <c r="F205" s="1">
        <v>5560</v>
      </c>
      <c r="G205" s="1">
        <v>19998</v>
      </c>
      <c r="H205" s="1">
        <f t="shared" si="18"/>
        <v>2023</v>
      </c>
      <c r="I205" s="1">
        <f t="shared" si="19"/>
        <v>1</v>
      </c>
      <c r="J205" s="1">
        <f t="shared" si="20"/>
        <v>16</v>
      </c>
      <c r="K205" s="1">
        <f t="shared" si="21"/>
        <v>2023</v>
      </c>
      <c r="L205" s="1">
        <f t="shared" si="22"/>
        <v>9</v>
      </c>
      <c r="M205" s="6">
        <f t="shared" si="23"/>
        <v>28</v>
      </c>
    </row>
    <row r="206" spans="1:13" x14ac:dyDescent="0.3">
      <c r="A206" s="5">
        <v>205</v>
      </c>
      <c r="B206" s="1" t="s">
        <v>211</v>
      </c>
      <c r="C206" s="1" t="s">
        <v>309</v>
      </c>
      <c r="D206" s="2">
        <v>45096</v>
      </c>
      <c r="E206" s="2">
        <v>45254</v>
      </c>
      <c r="F206" s="1">
        <v>3274</v>
      </c>
      <c r="G206" s="1">
        <v>10330</v>
      </c>
      <c r="H206" s="1">
        <f t="shared" si="18"/>
        <v>2023</v>
      </c>
      <c r="I206" s="1">
        <f t="shared" si="19"/>
        <v>6</v>
      </c>
      <c r="J206" s="1">
        <f t="shared" si="20"/>
        <v>19</v>
      </c>
      <c r="K206" s="1">
        <f t="shared" si="21"/>
        <v>2023</v>
      </c>
      <c r="L206" s="1">
        <f t="shared" si="22"/>
        <v>11</v>
      </c>
      <c r="M206" s="6">
        <f t="shared" si="23"/>
        <v>24</v>
      </c>
    </row>
    <row r="207" spans="1:13" x14ac:dyDescent="0.3">
      <c r="A207" s="5">
        <v>206</v>
      </c>
      <c r="B207" s="1" t="s">
        <v>212</v>
      </c>
      <c r="C207" s="1" t="s">
        <v>310</v>
      </c>
      <c r="D207" s="2">
        <v>45093</v>
      </c>
      <c r="E207" s="2">
        <v>45260</v>
      </c>
      <c r="F207" s="1">
        <v>9637</v>
      </c>
      <c r="G207" s="1">
        <v>29071</v>
      </c>
      <c r="H207" s="1">
        <f t="shared" si="18"/>
        <v>2023</v>
      </c>
      <c r="I207" s="1">
        <f t="shared" si="19"/>
        <v>6</v>
      </c>
      <c r="J207" s="1">
        <f t="shared" si="20"/>
        <v>16</v>
      </c>
      <c r="K207" s="1">
        <f t="shared" si="21"/>
        <v>2023</v>
      </c>
      <c r="L207" s="1">
        <f t="shared" si="22"/>
        <v>11</v>
      </c>
      <c r="M207" s="6">
        <f t="shared" si="23"/>
        <v>30</v>
      </c>
    </row>
    <row r="208" spans="1:13" x14ac:dyDescent="0.3">
      <c r="A208" s="5">
        <v>207</v>
      </c>
      <c r="B208" s="1" t="s">
        <v>213</v>
      </c>
      <c r="C208" s="1" t="s">
        <v>310</v>
      </c>
      <c r="D208" s="2">
        <v>45236</v>
      </c>
      <c r="E208" s="2">
        <v>44990</v>
      </c>
      <c r="F208" s="1">
        <v>2655</v>
      </c>
      <c r="G208" s="1">
        <v>46783</v>
      </c>
      <c r="H208" s="1">
        <f t="shared" si="18"/>
        <v>2023</v>
      </c>
      <c r="I208" s="1">
        <f t="shared" si="19"/>
        <v>11</v>
      </c>
      <c r="J208" s="1">
        <f t="shared" si="20"/>
        <v>6</v>
      </c>
      <c r="K208" s="1">
        <f t="shared" si="21"/>
        <v>2023</v>
      </c>
      <c r="L208" s="1">
        <f t="shared" si="22"/>
        <v>3</v>
      </c>
      <c r="M208" s="6">
        <f t="shared" si="23"/>
        <v>5</v>
      </c>
    </row>
    <row r="209" spans="1:13" x14ac:dyDescent="0.3">
      <c r="A209" s="5">
        <v>208</v>
      </c>
      <c r="B209" s="1" t="s">
        <v>214</v>
      </c>
      <c r="C209" s="1" t="s">
        <v>310</v>
      </c>
      <c r="D209" s="2">
        <v>45009</v>
      </c>
      <c r="E209" s="2">
        <v>45087</v>
      </c>
      <c r="F209" s="1">
        <v>3422</v>
      </c>
      <c r="G209" s="1">
        <v>15417</v>
      </c>
      <c r="H209" s="1">
        <f t="shared" si="18"/>
        <v>2023</v>
      </c>
      <c r="I209" s="1">
        <f t="shared" si="19"/>
        <v>3</v>
      </c>
      <c r="J209" s="1">
        <f t="shared" si="20"/>
        <v>24</v>
      </c>
      <c r="K209" s="1">
        <f t="shared" si="21"/>
        <v>2023</v>
      </c>
      <c r="L209" s="1">
        <f t="shared" si="22"/>
        <v>6</v>
      </c>
      <c r="M209" s="6">
        <f t="shared" si="23"/>
        <v>10</v>
      </c>
    </row>
    <row r="210" spans="1:13" x14ac:dyDescent="0.3">
      <c r="A210" s="5">
        <v>209</v>
      </c>
      <c r="B210" s="1" t="s">
        <v>215</v>
      </c>
      <c r="C210" s="1" t="s">
        <v>309</v>
      </c>
      <c r="D210" s="2">
        <v>45147</v>
      </c>
      <c r="E210" s="2">
        <v>45315</v>
      </c>
      <c r="F210" s="1">
        <v>2781</v>
      </c>
      <c r="G210" s="1">
        <v>26530</v>
      </c>
      <c r="H210" s="1">
        <f t="shared" si="18"/>
        <v>2023</v>
      </c>
      <c r="I210" s="1">
        <f t="shared" si="19"/>
        <v>8</v>
      </c>
      <c r="J210" s="1">
        <f t="shared" si="20"/>
        <v>9</v>
      </c>
      <c r="K210" s="1">
        <f t="shared" si="21"/>
        <v>2024</v>
      </c>
      <c r="L210" s="1">
        <f t="shared" si="22"/>
        <v>1</v>
      </c>
      <c r="M210" s="6">
        <f t="shared" si="23"/>
        <v>24</v>
      </c>
    </row>
    <row r="211" spans="1:13" x14ac:dyDescent="0.3">
      <c r="A211" s="5">
        <v>210</v>
      </c>
      <c r="B211" s="1" t="s">
        <v>216</v>
      </c>
      <c r="C211" s="1" t="s">
        <v>311</v>
      </c>
      <c r="D211" s="2">
        <v>45248</v>
      </c>
      <c r="E211" s="2">
        <v>44951</v>
      </c>
      <c r="F211" s="1">
        <v>7437</v>
      </c>
      <c r="G211" s="1">
        <v>20469</v>
      </c>
      <c r="H211" s="1">
        <f t="shared" si="18"/>
        <v>2023</v>
      </c>
      <c r="I211" s="1">
        <f t="shared" si="19"/>
        <v>11</v>
      </c>
      <c r="J211" s="1">
        <f t="shared" si="20"/>
        <v>18</v>
      </c>
      <c r="K211" s="1">
        <f t="shared" si="21"/>
        <v>2023</v>
      </c>
      <c r="L211" s="1">
        <f t="shared" si="22"/>
        <v>1</v>
      </c>
      <c r="M211" s="6">
        <f t="shared" si="23"/>
        <v>25</v>
      </c>
    </row>
    <row r="212" spans="1:13" x14ac:dyDescent="0.3">
      <c r="A212" s="5">
        <v>211</v>
      </c>
      <c r="B212" s="1" t="s">
        <v>217</v>
      </c>
      <c r="C212" s="1" t="s">
        <v>311</v>
      </c>
      <c r="D212" s="2">
        <v>45096</v>
      </c>
      <c r="E212" s="2">
        <v>45132</v>
      </c>
      <c r="F212" s="1">
        <v>2307</v>
      </c>
      <c r="G212" s="1">
        <v>37444</v>
      </c>
      <c r="H212" s="1">
        <f t="shared" si="18"/>
        <v>2023</v>
      </c>
      <c r="I212" s="1">
        <f t="shared" si="19"/>
        <v>6</v>
      </c>
      <c r="J212" s="1">
        <f t="shared" si="20"/>
        <v>19</v>
      </c>
      <c r="K212" s="1">
        <f t="shared" si="21"/>
        <v>2023</v>
      </c>
      <c r="L212" s="1">
        <f t="shared" si="22"/>
        <v>7</v>
      </c>
      <c r="M212" s="6">
        <f t="shared" si="23"/>
        <v>25</v>
      </c>
    </row>
    <row r="213" spans="1:13" x14ac:dyDescent="0.3">
      <c r="A213" s="5">
        <v>212</v>
      </c>
      <c r="B213" s="1" t="s">
        <v>218</v>
      </c>
      <c r="C213" s="1" t="s">
        <v>307</v>
      </c>
      <c r="D213" s="2">
        <v>45249</v>
      </c>
      <c r="E213" s="2">
        <v>45021</v>
      </c>
      <c r="F213" s="1">
        <v>6718</v>
      </c>
      <c r="G213" s="1">
        <v>48251</v>
      </c>
      <c r="H213" s="1">
        <f t="shared" si="18"/>
        <v>2023</v>
      </c>
      <c r="I213" s="1">
        <f t="shared" si="19"/>
        <v>11</v>
      </c>
      <c r="J213" s="1">
        <f t="shared" si="20"/>
        <v>19</v>
      </c>
      <c r="K213" s="1">
        <f t="shared" si="21"/>
        <v>2023</v>
      </c>
      <c r="L213" s="1">
        <f t="shared" si="22"/>
        <v>4</v>
      </c>
      <c r="M213" s="6">
        <f t="shared" si="23"/>
        <v>5</v>
      </c>
    </row>
    <row r="214" spans="1:13" x14ac:dyDescent="0.3">
      <c r="A214" s="5">
        <v>213</v>
      </c>
      <c r="B214" s="1" t="s">
        <v>219</v>
      </c>
      <c r="C214" s="1" t="s">
        <v>309</v>
      </c>
      <c r="D214" s="2">
        <v>45041</v>
      </c>
      <c r="E214" s="2">
        <v>45172</v>
      </c>
      <c r="F214" s="1">
        <v>2631</v>
      </c>
      <c r="G214" s="1">
        <v>25079</v>
      </c>
      <c r="H214" s="1">
        <f t="shared" si="18"/>
        <v>2023</v>
      </c>
      <c r="I214" s="1">
        <f t="shared" si="19"/>
        <v>4</v>
      </c>
      <c r="J214" s="1">
        <f t="shared" si="20"/>
        <v>25</v>
      </c>
      <c r="K214" s="1">
        <f t="shared" si="21"/>
        <v>2023</v>
      </c>
      <c r="L214" s="1">
        <f t="shared" si="22"/>
        <v>9</v>
      </c>
      <c r="M214" s="6">
        <f t="shared" si="23"/>
        <v>3</v>
      </c>
    </row>
    <row r="215" spans="1:13" x14ac:dyDescent="0.3">
      <c r="A215" s="5">
        <v>214</v>
      </c>
      <c r="B215" s="1" t="s">
        <v>220</v>
      </c>
      <c r="C215" s="1" t="s">
        <v>310</v>
      </c>
      <c r="D215" s="2">
        <v>45275</v>
      </c>
      <c r="E215" s="2">
        <v>45148</v>
      </c>
      <c r="F215" s="1">
        <v>4384</v>
      </c>
      <c r="G215" s="1">
        <v>27099</v>
      </c>
      <c r="H215" s="1">
        <f t="shared" si="18"/>
        <v>2023</v>
      </c>
      <c r="I215" s="1">
        <f t="shared" si="19"/>
        <v>12</v>
      </c>
      <c r="J215" s="1">
        <f t="shared" si="20"/>
        <v>15</v>
      </c>
      <c r="K215" s="1">
        <f t="shared" si="21"/>
        <v>2023</v>
      </c>
      <c r="L215" s="1">
        <f t="shared" si="22"/>
        <v>8</v>
      </c>
      <c r="M215" s="6">
        <f t="shared" si="23"/>
        <v>10</v>
      </c>
    </row>
    <row r="216" spans="1:13" x14ac:dyDescent="0.3">
      <c r="A216" s="5">
        <v>215</v>
      </c>
      <c r="B216" s="1" t="s">
        <v>221</v>
      </c>
      <c r="C216" s="1" t="s">
        <v>311</v>
      </c>
      <c r="D216" s="2">
        <v>45261</v>
      </c>
      <c r="E216" s="2">
        <v>45170</v>
      </c>
      <c r="F216" s="1">
        <v>7941</v>
      </c>
      <c r="G216" s="1">
        <v>19926</v>
      </c>
      <c r="H216" s="1">
        <f t="shared" si="18"/>
        <v>2023</v>
      </c>
      <c r="I216" s="1">
        <f t="shared" si="19"/>
        <v>12</v>
      </c>
      <c r="J216" s="1">
        <f t="shared" si="20"/>
        <v>1</v>
      </c>
      <c r="K216" s="1">
        <f t="shared" si="21"/>
        <v>2023</v>
      </c>
      <c r="L216" s="1">
        <f t="shared" si="22"/>
        <v>9</v>
      </c>
      <c r="M216" s="6">
        <f t="shared" si="23"/>
        <v>1</v>
      </c>
    </row>
    <row r="217" spans="1:13" x14ac:dyDescent="0.3">
      <c r="A217" s="5">
        <v>216</v>
      </c>
      <c r="B217" s="1" t="s">
        <v>222</v>
      </c>
      <c r="C217" s="1" t="s">
        <v>309</v>
      </c>
      <c r="D217" s="2">
        <v>45156</v>
      </c>
      <c r="E217" s="2">
        <v>45269</v>
      </c>
      <c r="F217" s="1">
        <v>3015</v>
      </c>
      <c r="G217" s="1">
        <v>9754</v>
      </c>
      <c r="H217" s="1">
        <f t="shared" si="18"/>
        <v>2023</v>
      </c>
      <c r="I217" s="1">
        <f t="shared" si="19"/>
        <v>8</v>
      </c>
      <c r="J217" s="1">
        <f t="shared" si="20"/>
        <v>18</v>
      </c>
      <c r="K217" s="1">
        <f t="shared" si="21"/>
        <v>2023</v>
      </c>
      <c r="L217" s="1">
        <f t="shared" si="22"/>
        <v>12</v>
      </c>
      <c r="M217" s="6">
        <f t="shared" si="23"/>
        <v>9</v>
      </c>
    </row>
    <row r="218" spans="1:13" x14ac:dyDescent="0.3">
      <c r="A218" s="5">
        <v>217</v>
      </c>
      <c r="B218" s="1" t="s">
        <v>223</v>
      </c>
      <c r="C218" s="1" t="s">
        <v>310</v>
      </c>
      <c r="D218" s="2">
        <v>45146</v>
      </c>
      <c r="E218" s="2">
        <v>45260</v>
      </c>
      <c r="F218" s="1">
        <v>6538</v>
      </c>
      <c r="G218" s="1">
        <v>49153</v>
      </c>
      <c r="H218" s="1">
        <f t="shared" si="18"/>
        <v>2023</v>
      </c>
      <c r="I218" s="1">
        <f t="shared" si="19"/>
        <v>8</v>
      </c>
      <c r="J218" s="1">
        <f t="shared" si="20"/>
        <v>8</v>
      </c>
      <c r="K218" s="1">
        <f t="shared" si="21"/>
        <v>2023</v>
      </c>
      <c r="L218" s="1">
        <f t="shared" si="22"/>
        <v>11</v>
      </c>
      <c r="M218" s="6">
        <f t="shared" si="23"/>
        <v>30</v>
      </c>
    </row>
    <row r="219" spans="1:13" x14ac:dyDescent="0.3">
      <c r="A219" s="5">
        <v>218</v>
      </c>
      <c r="B219" s="1" t="s">
        <v>224</v>
      </c>
      <c r="C219" s="1" t="s">
        <v>307</v>
      </c>
      <c r="D219" s="2">
        <v>45173</v>
      </c>
      <c r="E219" s="2">
        <v>45221</v>
      </c>
      <c r="F219" s="1">
        <v>9378</v>
      </c>
      <c r="G219" s="1">
        <v>15587</v>
      </c>
      <c r="H219" s="1">
        <f t="shared" si="18"/>
        <v>2023</v>
      </c>
      <c r="I219" s="1">
        <f t="shared" si="19"/>
        <v>9</v>
      </c>
      <c r="J219" s="1">
        <f t="shared" si="20"/>
        <v>4</v>
      </c>
      <c r="K219" s="1">
        <f t="shared" si="21"/>
        <v>2023</v>
      </c>
      <c r="L219" s="1">
        <f t="shared" si="22"/>
        <v>10</v>
      </c>
      <c r="M219" s="6">
        <f t="shared" si="23"/>
        <v>22</v>
      </c>
    </row>
    <row r="220" spans="1:13" x14ac:dyDescent="0.3">
      <c r="A220" s="5">
        <v>219</v>
      </c>
      <c r="B220" s="1" t="s">
        <v>225</v>
      </c>
      <c r="C220" s="1" t="s">
        <v>311</v>
      </c>
      <c r="D220" s="2">
        <v>45027</v>
      </c>
      <c r="E220" s="2">
        <v>45289</v>
      </c>
      <c r="F220" s="1">
        <v>7015</v>
      </c>
      <c r="G220" s="1">
        <v>32428</v>
      </c>
      <c r="H220" s="1">
        <f t="shared" si="18"/>
        <v>2023</v>
      </c>
      <c r="I220" s="1">
        <f t="shared" si="19"/>
        <v>4</v>
      </c>
      <c r="J220" s="1">
        <f t="shared" si="20"/>
        <v>11</v>
      </c>
      <c r="K220" s="1">
        <f t="shared" si="21"/>
        <v>2023</v>
      </c>
      <c r="L220" s="1">
        <f t="shared" si="22"/>
        <v>12</v>
      </c>
      <c r="M220" s="6">
        <f t="shared" si="23"/>
        <v>29</v>
      </c>
    </row>
    <row r="221" spans="1:13" x14ac:dyDescent="0.3">
      <c r="A221" s="5">
        <v>220</v>
      </c>
      <c r="B221" s="1" t="s">
        <v>226</v>
      </c>
      <c r="C221" s="1" t="s">
        <v>311</v>
      </c>
      <c r="D221" s="2">
        <v>45148</v>
      </c>
      <c r="E221" s="2">
        <v>45308</v>
      </c>
      <c r="F221" s="1">
        <v>4966</v>
      </c>
      <c r="G221" s="1">
        <v>30983</v>
      </c>
      <c r="H221" s="1">
        <f t="shared" si="18"/>
        <v>2023</v>
      </c>
      <c r="I221" s="1">
        <f t="shared" si="19"/>
        <v>8</v>
      </c>
      <c r="J221" s="1">
        <f t="shared" si="20"/>
        <v>10</v>
      </c>
      <c r="K221" s="1">
        <f t="shared" si="21"/>
        <v>2024</v>
      </c>
      <c r="L221" s="1">
        <f t="shared" si="22"/>
        <v>1</v>
      </c>
      <c r="M221" s="6">
        <f t="shared" si="23"/>
        <v>17</v>
      </c>
    </row>
    <row r="222" spans="1:13" x14ac:dyDescent="0.3">
      <c r="A222" s="5">
        <v>221</v>
      </c>
      <c r="B222" s="1" t="s">
        <v>227</v>
      </c>
      <c r="C222" s="1" t="s">
        <v>308</v>
      </c>
      <c r="D222" s="2">
        <v>45105</v>
      </c>
      <c r="E222" s="2">
        <v>44949</v>
      </c>
      <c r="F222" s="1">
        <v>5049</v>
      </c>
      <c r="G222" s="1">
        <v>10612</v>
      </c>
      <c r="H222" s="1">
        <f t="shared" si="18"/>
        <v>2023</v>
      </c>
      <c r="I222" s="1">
        <f t="shared" si="19"/>
        <v>6</v>
      </c>
      <c r="J222" s="1">
        <f t="shared" si="20"/>
        <v>28</v>
      </c>
      <c r="K222" s="1">
        <f t="shared" si="21"/>
        <v>2023</v>
      </c>
      <c r="L222" s="1">
        <f t="shared" si="22"/>
        <v>1</v>
      </c>
      <c r="M222" s="6">
        <f t="shared" si="23"/>
        <v>23</v>
      </c>
    </row>
    <row r="223" spans="1:13" x14ac:dyDescent="0.3">
      <c r="A223" s="5">
        <v>222</v>
      </c>
      <c r="B223" s="1" t="s">
        <v>228</v>
      </c>
      <c r="C223" s="1" t="s">
        <v>310</v>
      </c>
      <c r="D223" s="2">
        <v>45101</v>
      </c>
      <c r="E223" s="2">
        <v>45220</v>
      </c>
      <c r="F223" s="1">
        <v>6596</v>
      </c>
      <c r="G223" s="1">
        <v>46165</v>
      </c>
      <c r="H223" s="1">
        <f t="shared" si="18"/>
        <v>2023</v>
      </c>
      <c r="I223" s="1">
        <f t="shared" si="19"/>
        <v>6</v>
      </c>
      <c r="J223" s="1">
        <f t="shared" si="20"/>
        <v>24</v>
      </c>
      <c r="K223" s="1">
        <f t="shared" si="21"/>
        <v>2023</v>
      </c>
      <c r="L223" s="1">
        <f t="shared" si="22"/>
        <v>10</v>
      </c>
      <c r="M223" s="6">
        <f t="shared" si="23"/>
        <v>21</v>
      </c>
    </row>
    <row r="224" spans="1:13" x14ac:dyDescent="0.3">
      <c r="A224" s="5">
        <v>223</v>
      </c>
      <c r="B224" s="1" t="s">
        <v>229</v>
      </c>
      <c r="C224" s="1" t="s">
        <v>308</v>
      </c>
      <c r="D224" s="2">
        <v>45020</v>
      </c>
      <c r="E224" s="2">
        <v>45296</v>
      </c>
      <c r="F224" s="1">
        <v>8824</v>
      </c>
      <c r="G224" s="1">
        <v>31675</v>
      </c>
      <c r="H224" s="1">
        <f t="shared" si="18"/>
        <v>2023</v>
      </c>
      <c r="I224" s="1">
        <f t="shared" si="19"/>
        <v>4</v>
      </c>
      <c r="J224" s="1">
        <f t="shared" si="20"/>
        <v>4</v>
      </c>
      <c r="K224" s="1">
        <f t="shared" si="21"/>
        <v>2024</v>
      </c>
      <c r="L224" s="1">
        <f t="shared" si="22"/>
        <v>1</v>
      </c>
      <c r="M224" s="6">
        <f t="shared" si="23"/>
        <v>5</v>
      </c>
    </row>
    <row r="225" spans="1:13" x14ac:dyDescent="0.3">
      <c r="A225" s="5">
        <v>224</v>
      </c>
      <c r="B225" s="1" t="s">
        <v>230</v>
      </c>
      <c r="C225" s="1" t="s">
        <v>307</v>
      </c>
      <c r="D225" s="2">
        <v>45041</v>
      </c>
      <c r="E225" s="2">
        <v>45100</v>
      </c>
      <c r="F225" s="1">
        <v>6691</v>
      </c>
      <c r="G225" s="1">
        <v>34233</v>
      </c>
      <c r="H225" s="1">
        <f t="shared" si="18"/>
        <v>2023</v>
      </c>
      <c r="I225" s="1">
        <f t="shared" si="19"/>
        <v>4</v>
      </c>
      <c r="J225" s="1">
        <f t="shared" si="20"/>
        <v>25</v>
      </c>
      <c r="K225" s="1">
        <f t="shared" si="21"/>
        <v>2023</v>
      </c>
      <c r="L225" s="1">
        <f t="shared" si="22"/>
        <v>6</v>
      </c>
      <c r="M225" s="6">
        <f t="shared" si="23"/>
        <v>23</v>
      </c>
    </row>
    <row r="226" spans="1:13" x14ac:dyDescent="0.3">
      <c r="A226" s="5">
        <v>225</v>
      </c>
      <c r="B226" s="1" t="s">
        <v>231</v>
      </c>
      <c r="C226" s="1" t="s">
        <v>308</v>
      </c>
      <c r="D226" s="2">
        <v>45088</v>
      </c>
      <c r="E226" s="2">
        <v>45188</v>
      </c>
      <c r="F226" s="1">
        <v>2004</v>
      </c>
      <c r="G226" s="1">
        <v>37287</v>
      </c>
      <c r="H226" s="1">
        <f t="shared" si="18"/>
        <v>2023</v>
      </c>
      <c r="I226" s="1">
        <f t="shared" si="19"/>
        <v>6</v>
      </c>
      <c r="J226" s="1">
        <f t="shared" si="20"/>
        <v>11</v>
      </c>
      <c r="K226" s="1">
        <f t="shared" si="21"/>
        <v>2023</v>
      </c>
      <c r="L226" s="1">
        <f t="shared" si="22"/>
        <v>9</v>
      </c>
      <c r="M226" s="6">
        <f t="shared" si="23"/>
        <v>19</v>
      </c>
    </row>
    <row r="227" spans="1:13" x14ac:dyDescent="0.3">
      <c r="A227" s="5">
        <v>226</v>
      </c>
      <c r="B227" s="1" t="s">
        <v>232</v>
      </c>
      <c r="C227" s="1" t="s">
        <v>309</v>
      </c>
      <c r="D227" s="2">
        <v>45195</v>
      </c>
      <c r="E227" s="2">
        <v>45022</v>
      </c>
      <c r="F227" s="1">
        <v>6127</v>
      </c>
      <c r="G227" s="1">
        <v>36201</v>
      </c>
      <c r="H227" s="1">
        <f t="shared" si="18"/>
        <v>2023</v>
      </c>
      <c r="I227" s="1">
        <f t="shared" si="19"/>
        <v>9</v>
      </c>
      <c r="J227" s="1">
        <f t="shared" si="20"/>
        <v>26</v>
      </c>
      <c r="K227" s="1">
        <f t="shared" si="21"/>
        <v>2023</v>
      </c>
      <c r="L227" s="1">
        <f t="shared" si="22"/>
        <v>4</v>
      </c>
      <c r="M227" s="6">
        <f t="shared" si="23"/>
        <v>6</v>
      </c>
    </row>
    <row r="228" spans="1:13" x14ac:dyDescent="0.3">
      <c r="A228" s="5">
        <v>227</v>
      </c>
      <c r="B228" s="1" t="s">
        <v>233</v>
      </c>
      <c r="C228" s="1" t="s">
        <v>311</v>
      </c>
      <c r="D228" s="2">
        <v>45151</v>
      </c>
      <c r="E228" s="2">
        <v>45097</v>
      </c>
      <c r="F228" s="1">
        <v>4796</v>
      </c>
      <c r="G228" s="1">
        <v>28151</v>
      </c>
      <c r="H228" s="1">
        <f t="shared" si="18"/>
        <v>2023</v>
      </c>
      <c r="I228" s="1">
        <f t="shared" si="19"/>
        <v>8</v>
      </c>
      <c r="J228" s="1">
        <f t="shared" si="20"/>
        <v>13</v>
      </c>
      <c r="K228" s="1">
        <f t="shared" si="21"/>
        <v>2023</v>
      </c>
      <c r="L228" s="1">
        <f t="shared" si="22"/>
        <v>6</v>
      </c>
      <c r="M228" s="6">
        <f t="shared" si="23"/>
        <v>20</v>
      </c>
    </row>
    <row r="229" spans="1:13" x14ac:dyDescent="0.3">
      <c r="A229" s="5">
        <v>228</v>
      </c>
      <c r="B229" s="1" t="s">
        <v>234</v>
      </c>
      <c r="C229" s="1" t="s">
        <v>308</v>
      </c>
      <c r="D229" s="2">
        <v>45160</v>
      </c>
      <c r="E229" s="2">
        <v>44989</v>
      </c>
      <c r="F229" s="1">
        <v>5843</v>
      </c>
      <c r="G229" s="1">
        <v>16106</v>
      </c>
      <c r="H229" s="1">
        <f t="shared" si="18"/>
        <v>2023</v>
      </c>
      <c r="I229" s="1">
        <f t="shared" si="19"/>
        <v>8</v>
      </c>
      <c r="J229" s="1">
        <f t="shared" si="20"/>
        <v>22</v>
      </c>
      <c r="K229" s="1">
        <f t="shared" si="21"/>
        <v>2023</v>
      </c>
      <c r="L229" s="1">
        <f t="shared" si="22"/>
        <v>3</v>
      </c>
      <c r="M229" s="6">
        <f t="shared" si="23"/>
        <v>4</v>
      </c>
    </row>
    <row r="230" spans="1:13" x14ac:dyDescent="0.3">
      <c r="A230" s="5">
        <v>229</v>
      </c>
      <c r="B230" s="1" t="s">
        <v>235</v>
      </c>
      <c r="C230" s="1" t="s">
        <v>308</v>
      </c>
      <c r="D230" s="2">
        <v>45263</v>
      </c>
      <c r="E230" s="2">
        <v>45056</v>
      </c>
      <c r="F230" s="1">
        <v>4293</v>
      </c>
      <c r="G230" s="1">
        <v>29391</v>
      </c>
      <c r="H230" s="1">
        <f t="shared" si="18"/>
        <v>2023</v>
      </c>
      <c r="I230" s="1">
        <f t="shared" si="19"/>
        <v>12</v>
      </c>
      <c r="J230" s="1">
        <f t="shared" si="20"/>
        <v>3</v>
      </c>
      <c r="K230" s="1">
        <f t="shared" si="21"/>
        <v>2023</v>
      </c>
      <c r="L230" s="1">
        <f t="shared" si="22"/>
        <v>5</v>
      </c>
      <c r="M230" s="6">
        <f t="shared" si="23"/>
        <v>10</v>
      </c>
    </row>
    <row r="231" spans="1:13" x14ac:dyDescent="0.3">
      <c r="A231" s="5">
        <v>230</v>
      </c>
      <c r="B231" s="1" t="s">
        <v>236</v>
      </c>
      <c r="C231" s="1" t="s">
        <v>310</v>
      </c>
      <c r="D231" s="2">
        <v>44993</v>
      </c>
      <c r="E231" s="2">
        <v>44953</v>
      </c>
      <c r="F231" s="1">
        <v>2064</v>
      </c>
      <c r="G231" s="1">
        <v>33254</v>
      </c>
      <c r="H231" s="1">
        <f t="shared" si="18"/>
        <v>2023</v>
      </c>
      <c r="I231" s="1">
        <f t="shared" si="19"/>
        <v>3</v>
      </c>
      <c r="J231" s="1">
        <f t="shared" si="20"/>
        <v>8</v>
      </c>
      <c r="K231" s="1">
        <f t="shared" si="21"/>
        <v>2023</v>
      </c>
      <c r="L231" s="1">
        <f t="shared" si="22"/>
        <v>1</v>
      </c>
      <c r="M231" s="6">
        <f t="shared" si="23"/>
        <v>27</v>
      </c>
    </row>
    <row r="232" spans="1:13" x14ac:dyDescent="0.3">
      <c r="A232" s="5">
        <v>231</v>
      </c>
      <c r="B232" s="1" t="s">
        <v>237</v>
      </c>
      <c r="C232" s="1" t="s">
        <v>310</v>
      </c>
      <c r="D232" s="2">
        <v>45052</v>
      </c>
      <c r="E232" s="2">
        <v>45276</v>
      </c>
      <c r="F232" s="1">
        <v>9404</v>
      </c>
      <c r="G232" s="1">
        <v>44725</v>
      </c>
      <c r="H232" s="1">
        <f t="shared" si="18"/>
        <v>2023</v>
      </c>
      <c r="I232" s="1">
        <f t="shared" si="19"/>
        <v>5</v>
      </c>
      <c r="J232" s="1">
        <f t="shared" si="20"/>
        <v>6</v>
      </c>
      <c r="K232" s="1">
        <f t="shared" si="21"/>
        <v>2023</v>
      </c>
      <c r="L232" s="1">
        <f t="shared" si="22"/>
        <v>12</v>
      </c>
      <c r="M232" s="6">
        <f t="shared" si="23"/>
        <v>16</v>
      </c>
    </row>
    <row r="233" spans="1:13" x14ac:dyDescent="0.3">
      <c r="A233" s="5">
        <v>232</v>
      </c>
      <c r="B233" s="1" t="s">
        <v>238</v>
      </c>
      <c r="C233" s="1" t="s">
        <v>308</v>
      </c>
      <c r="D233" s="2">
        <v>45065</v>
      </c>
      <c r="E233" s="2">
        <v>45228</v>
      </c>
      <c r="F233" s="1">
        <v>5199</v>
      </c>
      <c r="G233" s="1">
        <v>41560</v>
      </c>
      <c r="H233" s="1">
        <f t="shared" si="18"/>
        <v>2023</v>
      </c>
      <c r="I233" s="1">
        <f t="shared" si="19"/>
        <v>5</v>
      </c>
      <c r="J233" s="1">
        <f t="shared" si="20"/>
        <v>19</v>
      </c>
      <c r="K233" s="1">
        <f t="shared" si="21"/>
        <v>2023</v>
      </c>
      <c r="L233" s="1">
        <f t="shared" si="22"/>
        <v>10</v>
      </c>
      <c r="M233" s="6">
        <f t="shared" si="23"/>
        <v>29</v>
      </c>
    </row>
    <row r="234" spans="1:13" x14ac:dyDescent="0.3">
      <c r="A234" s="5">
        <v>233</v>
      </c>
      <c r="B234" s="1" t="s">
        <v>239</v>
      </c>
      <c r="C234" s="1" t="s">
        <v>309</v>
      </c>
      <c r="D234" s="2">
        <v>45039</v>
      </c>
      <c r="E234" s="2">
        <v>45032</v>
      </c>
      <c r="F234" s="1">
        <v>9772</v>
      </c>
      <c r="G234" s="1">
        <v>15305</v>
      </c>
      <c r="H234" s="1">
        <f t="shared" si="18"/>
        <v>2023</v>
      </c>
      <c r="I234" s="1">
        <f t="shared" si="19"/>
        <v>4</v>
      </c>
      <c r="J234" s="1">
        <f t="shared" si="20"/>
        <v>23</v>
      </c>
      <c r="K234" s="1">
        <f t="shared" si="21"/>
        <v>2023</v>
      </c>
      <c r="L234" s="1">
        <f t="shared" si="22"/>
        <v>4</v>
      </c>
      <c r="M234" s="6">
        <f t="shared" si="23"/>
        <v>16</v>
      </c>
    </row>
    <row r="235" spans="1:13" x14ac:dyDescent="0.3">
      <c r="A235" s="5">
        <v>234</v>
      </c>
      <c r="B235" s="1" t="s">
        <v>240</v>
      </c>
      <c r="C235" s="1" t="s">
        <v>308</v>
      </c>
      <c r="D235" s="2">
        <v>45145</v>
      </c>
      <c r="E235" s="2">
        <v>45232</v>
      </c>
      <c r="F235" s="1">
        <v>9686</v>
      </c>
      <c r="G235" s="1">
        <v>23520</v>
      </c>
      <c r="H235" s="1">
        <f t="shared" si="18"/>
        <v>2023</v>
      </c>
      <c r="I235" s="1">
        <f t="shared" si="19"/>
        <v>8</v>
      </c>
      <c r="J235" s="1">
        <f t="shared" si="20"/>
        <v>7</v>
      </c>
      <c r="K235" s="1">
        <f t="shared" si="21"/>
        <v>2023</v>
      </c>
      <c r="L235" s="1">
        <f t="shared" si="22"/>
        <v>11</v>
      </c>
      <c r="M235" s="6">
        <f t="shared" si="23"/>
        <v>2</v>
      </c>
    </row>
    <row r="236" spans="1:13" x14ac:dyDescent="0.3">
      <c r="A236" s="5">
        <v>235</v>
      </c>
      <c r="B236" s="1" t="s">
        <v>241</v>
      </c>
      <c r="C236" s="1" t="s">
        <v>309</v>
      </c>
      <c r="D236" s="2">
        <v>45082</v>
      </c>
      <c r="E236" s="2">
        <v>44996</v>
      </c>
      <c r="F236" s="1">
        <v>8116</v>
      </c>
      <c r="G236" s="1">
        <v>11445</v>
      </c>
      <c r="H236" s="1">
        <f t="shared" si="18"/>
        <v>2023</v>
      </c>
      <c r="I236" s="1">
        <f t="shared" si="19"/>
        <v>6</v>
      </c>
      <c r="J236" s="1">
        <f t="shared" si="20"/>
        <v>5</v>
      </c>
      <c r="K236" s="1">
        <f t="shared" si="21"/>
        <v>2023</v>
      </c>
      <c r="L236" s="1">
        <f t="shared" si="22"/>
        <v>3</v>
      </c>
      <c r="M236" s="6">
        <f t="shared" si="23"/>
        <v>11</v>
      </c>
    </row>
    <row r="237" spans="1:13" x14ac:dyDescent="0.3">
      <c r="A237" s="5">
        <v>236</v>
      </c>
      <c r="B237" s="1" t="s">
        <v>242</v>
      </c>
      <c r="C237" s="1" t="s">
        <v>308</v>
      </c>
      <c r="D237" s="2">
        <v>45111</v>
      </c>
      <c r="E237" s="2">
        <v>45279</v>
      </c>
      <c r="F237" s="1">
        <v>5080</v>
      </c>
      <c r="G237" s="1">
        <v>44131</v>
      </c>
      <c r="H237" s="1">
        <f t="shared" si="18"/>
        <v>2023</v>
      </c>
      <c r="I237" s="1">
        <f t="shared" si="19"/>
        <v>7</v>
      </c>
      <c r="J237" s="1">
        <f t="shared" si="20"/>
        <v>4</v>
      </c>
      <c r="K237" s="1">
        <f t="shared" si="21"/>
        <v>2023</v>
      </c>
      <c r="L237" s="1">
        <f t="shared" si="22"/>
        <v>12</v>
      </c>
      <c r="M237" s="6">
        <f t="shared" si="23"/>
        <v>19</v>
      </c>
    </row>
    <row r="238" spans="1:13" x14ac:dyDescent="0.3">
      <c r="A238" s="5">
        <v>237</v>
      </c>
      <c r="B238" s="1" t="s">
        <v>243</v>
      </c>
      <c r="C238" s="1" t="s">
        <v>307</v>
      </c>
      <c r="D238" s="2">
        <v>45047</v>
      </c>
      <c r="E238" s="2">
        <v>45105</v>
      </c>
      <c r="F238" s="1">
        <v>3596</v>
      </c>
      <c r="G238" s="1">
        <v>37933</v>
      </c>
      <c r="H238" s="1">
        <f t="shared" si="18"/>
        <v>2023</v>
      </c>
      <c r="I238" s="1">
        <f t="shared" si="19"/>
        <v>5</v>
      </c>
      <c r="J238" s="1">
        <f t="shared" si="20"/>
        <v>1</v>
      </c>
      <c r="K238" s="1">
        <f t="shared" si="21"/>
        <v>2023</v>
      </c>
      <c r="L238" s="1">
        <f t="shared" si="22"/>
        <v>6</v>
      </c>
      <c r="M238" s="6">
        <f t="shared" si="23"/>
        <v>28</v>
      </c>
    </row>
    <row r="239" spans="1:13" x14ac:dyDescent="0.3">
      <c r="A239" s="5">
        <v>238</v>
      </c>
      <c r="B239" s="1" t="s">
        <v>244</v>
      </c>
      <c r="C239" s="1" t="s">
        <v>307</v>
      </c>
      <c r="D239" s="2">
        <v>45248</v>
      </c>
      <c r="E239" s="2">
        <v>45013</v>
      </c>
      <c r="F239" s="1">
        <v>1165</v>
      </c>
      <c r="G239" s="1">
        <v>21818</v>
      </c>
      <c r="H239" s="1">
        <f t="shared" si="18"/>
        <v>2023</v>
      </c>
      <c r="I239" s="1">
        <f t="shared" si="19"/>
        <v>11</v>
      </c>
      <c r="J239" s="1">
        <f t="shared" si="20"/>
        <v>18</v>
      </c>
      <c r="K239" s="1">
        <f t="shared" si="21"/>
        <v>2023</v>
      </c>
      <c r="L239" s="1">
        <f t="shared" si="22"/>
        <v>3</v>
      </c>
      <c r="M239" s="6">
        <f t="shared" si="23"/>
        <v>28</v>
      </c>
    </row>
    <row r="240" spans="1:13" x14ac:dyDescent="0.3">
      <c r="A240" s="5">
        <v>239</v>
      </c>
      <c r="B240" s="1" t="s">
        <v>245</v>
      </c>
      <c r="C240" s="1" t="s">
        <v>308</v>
      </c>
      <c r="D240" s="2">
        <v>45124</v>
      </c>
      <c r="E240" s="2">
        <v>45307</v>
      </c>
      <c r="F240" s="1">
        <v>9926</v>
      </c>
      <c r="G240" s="1">
        <v>39736</v>
      </c>
      <c r="H240" s="1">
        <f t="shared" si="18"/>
        <v>2023</v>
      </c>
      <c r="I240" s="1">
        <f t="shared" si="19"/>
        <v>7</v>
      </c>
      <c r="J240" s="1">
        <f t="shared" si="20"/>
        <v>17</v>
      </c>
      <c r="K240" s="1">
        <f t="shared" si="21"/>
        <v>2024</v>
      </c>
      <c r="L240" s="1">
        <f t="shared" si="22"/>
        <v>1</v>
      </c>
      <c r="M240" s="6">
        <f t="shared" si="23"/>
        <v>16</v>
      </c>
    </row>
    <row r="241" spans="1:13" x14ac:dyDescent="0.3">
      <c r="A241" s="5">
        <v>240</v>
      </c>
      <c r="B241" s="1" t="s">
        <v>246</v>
      </c>
      <c r="C241" s="1" t="s">
        <v>310</v>
      </c>
      <c r="D241" s="2">
        <v>45271</v>
      </c>
      <c r="E241" s="2">
        <v>45257</v>
      </c>
      <c r="F241" s="1">
        <v>1373</v>
      </c>
      <c r="G241" s="1">
        <v>38996</v>
      </c>
      <c r="H241" s="1">
        <f t="shared" si="18"/>
        <v>2023</v>
      </c>
      <c r="I241" s="1">
        <f t="shared" si="19"/>
        <v>12</v>
      </c>
      <c r="J241" s="1">
        <f t="shared" si="20"/>
        <v>11</v>
      </c>
      <c r="K241" s="1">
        <f t="shared" si="21"/>
        <v>2023</v>
      </c>
      <c r="L241" s="1">
        <f t="shared" si="22"/>
        <v>11</v>
      </c>
      <c r="M241" s="6">
        <f t="shared" si="23"/>
        <v>27</v>
      </c>
    </row>
    <row r="242" spans="1:13" x14ac:dyDescent="0.3">
      <c r="A242" s="5">
        <v>241</v>
      </c>
      <c r="B242" s="1" t="s">
        <v>247</v>
      </c>
      <c r="C242" s="1" t="s">
        <v>309</v>
      </c>
      <c r="D242" s="2">
        <v>45217</v>
      </c>
      <c r="E242" s="2">
        <v>45054</v>
      </c>
      <c r="F242" s="1">
        <v>8459</v>
      </c>
      <c r="G242" s="1">
        <v>14220</v>
      </c>
      <c r="H242" s="1">
        <f t="shared" si="18"/>
        <v>2023</v>
      </c>
      <c r="I242" s="1">
        <f t="shared" si="19"/>
        <v>10</v>
      </c>
      <c r="J242" s="1">
        <f t="shared" si="20"/>
        <v>18</v>
      </c>
      <c r="K242" s="1">
        <f t="shared" si="21"/>
        <v>2023</v>
      </c>
      <c r="L242" s="1">
        <f t="shared" si="22"/>
        <v>5</v>
      </c>
      <c r="M242" s="6">
        <f t="shared" si="23"/>
        <v>8</v>
      </c>
    </row>
    <row r="243" spans="1:13" x14ac:dyDescent="0.3">
      <c r="A243" s="5">
        <v>242</v>
      </c>
      <c r="B243" s="1" t="s">
        <v>248</v>
      </c>
      <c r="C243" s="1" t="s">
        <v>307</v>
      </c>
      <c r="D243" s="2">
        <v>44930</v>
      </c>
      <c r="E243" s="2">
        <v>45010</v>
      </c>
      <c r="F243" s="1">
        <v>7064</v>
      </c>
      <c r="G243" s="1">
        <v>26427</v>
      </c>
      <c r="H243" s="1">
        <f t="shared" si="18"/>
        <v>2023</v>
      </c>
      <c r="I243" s="1">
        <f t="shared" si="19"/>
        <v>1</v>
      </c>
      <c r="J243" s="1">
        <f t="shared" si="20"/>
        <v>4</v>
      </c>
      <c r="K243" s="1">
        <f t="shared" si="21"/>
        <v>2023</v>
      </c>
      <c r="L243" s="1">
        <f t="shared" si="22"/>
        <v>3</v>
      </c>
      <c r="M243" s="6">
        <f t="shared" si="23"/>
        <v>25</v>
      </c>
    </row>
    <row r="244" spans="1:13" x14ac:dyDescent="0.3">
      <c r="A244" s="5">
        <v>243</v>
      </c>
      <c r="B244" s="1" t="s">
        <v>249</v>
      </c>
      <c r="C244" s="1" t="s">
        <v>309</v>
      </c>
      <c r="D244" s="2">
        <v>45115</v>
      </c>
      <c r="E244" s="2">
        <v>44955</v>
      </c>
      <c r="F244" s="1">
        <v>6681</v>
      </c>
      <c r="G244" s="1">
        <v>38966</v>
      </c>
      <c r="H244" s="1">
        <f t="shared" si="18"/>
        <v>2023</v>
      </c>
      <c r="I244" s="1">
        <f t="shared" si="19"/>
        <v>7</v>
      </c>
      <c r="J244" s="1">
        <f t="shared" si="20"/>
        <v>8</v>
      </c>
      <c r="K244" s="1">
        <f t="shared" si="21"/>
        <v>2023</v>
      </c>
      <c r="L244" s="1">
        <f t="shared" si="22"/>
        <v>1</v>
      </c>
      <c r="M244" s="6">
        <f t="shared" si="23"/>
        <v>29</v>
      </c>
    </row>
    <row r="245" spans="1:13" x14ac:dyDescent="0.3">
      <c r="A245" s="5">
        <v>244</v>
      </c>
      <c r="B245" s="1" t="s">
        <v>250</v>
      </c>
      <c r="C245" s="1" t="s">
        <v>311</v>
      </c>
      <c r="D245" s="2">
        <v>45165</v>
      </c>
      <c r="E245" s="2">
        <v>45043</v>
      </c>
      <c r="F245" s="1">
        <v>4257</v>
      </c>
      <c r="G245" s="1">
        <v>33558</v>
      </c>
      <c r="H245" s="1">
        <f t="shared" si="18"/>
        <v>2023</v>
      </c>
      <c r="I245" s="1">
        <f t="shared" si="19"/>
        <v>8</v>
      </c>
      <c r="J245" s="1">
        <f t="shared" si="20"/>
        <v>27</v>
      </c>
      <c r="K245" s="1">
        <f t="shared" si="21"/>
        <v>2023</v>
      </c>
      <c r="L245" s="1">
        <f t="shared" si="22"/>
        <v>4</v>
      </c>
      <c r="M245" s="6">
        <f t="shared" si="23"/>
        <v>27</v>
      </c>
    </row>
    <row r="246" spans="1:13" x14ac:dyDescent="0.3">
      <c r="A246" s="5">
        <v>245</v>
      </c>
      <c r="B246" s="1" t="s">
        <v>251</v>
      </c>
      <c r="C246" s="1" t="s">
        <v>310</v>
      </c>
      <c r="D246" s="2">
        <v>45092</v>
      </c>
      <c r="E246" s="2">
        <v>45217</v>
      </c>
      <c r="F246" s="1">
        <v>5361</v>
      </c>
      <c r="G246" s="1">
        <v>49273</v>
      </c>
      <c r="H246" s="1">
        <f t="shared" si="18"/>
        <v>2023</v>
      </c>
      <c r="I246" s="1">
        <f t="shared" si="19"/>
        <v>6</v>
      </c>
      <c r="J246" s="1">
        <f t="shared" si="20"/>
        <v>15</v>
      </c>
      <c r="K246" s="1">
        <f t="shared" si="21"/>
        <v>2023</v>
      </c>
      <c r="L246" s="1">
        <f t="shared" si="22"/>
        <v>10</v>
      </c>
      <c r="M246" s="6">
        <f t="shared" si="23"/>
        <v>18</v>
      </c>
    </row>
    <row r="247" spans="1:13" x14ac:dyDescent="0.3">
      <c r="A247" s="5">
        <v>246</v>
      </c>
      <c r="B247" s="1" t="s">
        <v>252</v>
      </c>
      <c r="C247" s="1" t="s">
        <v>310</v>
      </c>
      <c r="D247" s="2">
        <v>45098</v>
      </c>
      <c r="E247" s="2">
        <v>45305</v>
      </c>
      <c r="F247" s="1">
        <v>7194</v>
      </c>
      <c r="G247" s="1">
        <v>19730</v>
      </c>
      <c r="H247" s="1">
        <f t="shared" si="18"/>
        <v>2023</v>
      </c>
      <c r="I247" s="1">
        <f t="shared" si="19"/>
        <v>6</v>
      </c>
      <c r="J247" s="1">
        <f t="shared" si="20"/>
        <v>21</v>
      </c>
      <c r="K247" s="1">
        <f t="shared" si="21"/>
        <v>2024</v>
      </c>
      <c r="L247" s="1">
        <f t="shared" si="22"/>
        <v>1</v>
      </c>
      <c r="M247" s="6">
        <f t="shared" si="23"/>
        <v>14</v>
      </c>
    </row>
    <row r="248" spans="1:13" x14ac:dyDescent="0.3">
      <c r="A248" s="5">
        <v>247</v>
      </c>
      <c r="B248" s="1" t="s">
        <v>253</v>
      </c>
      <c r="C248" s="1" t="s">
        <v>311</v>
      </c>
      <c r="D248" s="2">
        <v>45138</v>
      </c>
      <c r="E248" s="2">
        <v>45206</v>
      </c>
      <c r="F248" s="1">
        <v>9177</v>
      </c>
      <c r="G248" s="1">
        <v>12579</v>
      </c>
      <c r="H248" s="1">
        <f t="shared" si="18"/>
        <v>2023</v>
      </c>
      <c r="I248" s="1">
        <f t="shared" si="19"/>
        <v>7</v>
      </c>
      <c r="J248" s="1">
        <f t="shared" si="20"/>
        <v>31</v>
      </c>
      <c r="K248" s="1">
        <f t="shared" si="21"/>
        <v>2023</v>
      </c>
      <c r="L248" s="1">
        <f t="shared" si="22"/>
        <v>10</v>
      </c>
      <c r="M248" s="6">
        <f t="shared" si="23"/>
        <v>7</v>
      </c>
    </row>
    <row r="249" spans="1:13" x14ac:dyDescent="0.3">
      <c r="A249" s="5">
        <v>248</v>
      </c>
      <c r="B249" s="1" t="s">
        <v>254</v>
      </c>
      <c r="C249" s="1" t="s">
        <v>310</v>
      </c>
      <c r="D249" s="2">
        <v>45271</v>
      </c>
      <c r="E249" s="2">
        <v>45294</v>
      </c>
      <c r="F249" s="1">
        <v>3547</v>
      </c>
      <c r="G249" s="1">
        <v>41174</v>
      </c>
      <c r="H249" s="1">
        <f t="shared" si="18"/>
        <v>2023</v>
      </c>
      <c r="I249" s="1">
        <f t="shared" si="19"/>
        <v>12</v>
      </c>
      <c r="J249" s="1">
        <f t="shared" si="20"/>
        <v>11</v>
      </c>
      <c r="K249" s="1">
        <f t="shared" si="21"/>
        <v>2024</v>
      </c>
      <c r="L249" s="1">
        <f t="shared" si="22"/>
        <v>1</v>
      </c>
      <c r="M249" s="6">
        <f t="shared" si="23"/>
        <v>3</v>
      </c>
    </row>
    <row r="250" spans="1:13" x14ac:dyDescent="0.3">
      <c r="A250" s="5">
        <v>249</v>
      </c>
      <c r="B250" s="1" t="s">
        <v>255</v>
      </c>
      <c r="C250" s="1" t="s">
        <v>307</v>
      </c>
      <c r="D250" s="2">
        <v>44997</v>
      </c>
      <c r="E250" s="2">
        <v>45151</v>
      </c>
      <c r="F250" s="1">
        <v>6156</v>
      </c>
      <c r="G250" s="1">
        <v>9966</v>
      </c>
      <c r="H250" s="1">
        <f t="shared" si="18"/>
        <v>2023</v>
      </c>
      <c r="I250" s="1">
        <f t="shared" si="19"/>
        <v>3</v>
      </c>
      <c r="J250" s="1">
        <f t="shared" si="20"/>
        <v>12</v>
      </c>
      <c r="K250" s="1">
        <f t="shared" si="21"/>
        <v>2023</v>
      </c>
      <c r="L250" s="1">
        <f t="shared" si="22"/>
        <v>8</v>
      </c>
      <c r="M250" s="6">
        <f t="shared" si="23"/>
        <v>13</v>
      </c>
    </row>
    <row r="251" spans="1:13" x14ac:dyDescent="0.3">
      <c r="A251" s="5">
        <v>250</v>
      </c>
      <c r="B251" s="1" t="s">
        <v>256</v>
      </c>
      <c r="C251" s="1" t="s">
        <v>311</v>
      </c>
      <c r="D251" s="2">
        <v>45075</v>
      </c>
      <c r="E251" s="2">
        <v>45139</v>
      </c>
      <c r="F251" s="1">
        <v>8454</v>
      </c>
      <c r="G251" s="1">
        <v>43285</v>
      </c>
      <c r="H251" s="1">
        <f t="shared" si="18"/>
        <v>2023</v>
      </c>
      <c r="I251" s="1">
        <f t="shared" si="19"/>
        <v>5</v>
      </c>
      <c r="J251" s="1">
        <f t="shared" si="20"/>
        <v>29</v>
      </c>
      <c r="K251" s="1">
        <f t="shared" si="21"/>
        <v>2023</v>
      </c>
      <c r="L251" s="1">
        <f t="shared" si="22"/>
        <v>8</v>
      </c>
      <c r="M251" s="6">
        <f t="shared" si="23"/>
        <v>1</v>
      </c>
    </row>
    <row r="252" spans="1:13" x14ac:dyDescent="0.3">
      <c r="A252" s="5">
        <v>251</v>
      </c>
      <c r="B252" s="1" t="s">
        <v>257</v>
      </c>
      <c r="C252" s="1" t="s">
        <v>307</v>
      </c>
      <c r="D252" s="2">
        <v>45211</v>
      </c>
      <c r="E252" s="2">
        <v>45322</v>
      </c>
      <c r="F252" s="1">
        <v>6746</v>
      </c>
      <c r="G252" s="1">
        <v>26206</v>
      </c>
      <c r="H252" s="1">
        <f t="shared" si="18"/>
        <v>2023</v>
      </c>
      <c r="I252" s="1">
        <f t="shared" si="19"/>
        <v>10</v>
      </c>
      <c r="J252" s="1">
        <f t="shared" si="20"/>
        <v>12</v>
      </c>
      <c r="K252" s="1">
        <f t="shared" si="21"/>
        <v>2024</v>
      </c>
      <c r="L252" s="1">
        <f t="shared" si="22"/>
        <v>1</v>
      </c>
      <c r="M252" s="6">
        <f t="shared" si="23"/>
        <v>31</v>
      </c>
    </row>
    <row r="253" spans="1:13" x14ac:dyDescent="0.3">
      <c r="A253" s="5">
        <v>252</v>
      </c>
      <c r="B253" s="1" t="s">
        <v>258</v>
      </c>
      <c r="C253" s="1" t="s">
        <v>307</v>
      </c>
      <c r="D253" s="2">
        <v>45042</v>
      </c>
      <c r="E253" s="2">
        <v>45042</v>
      </c>
      <c r="F253" s="1">
        <v>8315</v>
      </c>
      <c r="G253" s="1">
        <v>44965</v>
      </c>
      <c r="H253" s="1">
        <f t="shared" si="18"/>
        <v>2023</v>
      </c>
      <c r="I253" s="1">
        <f t="shared" si="19"/>
        <v>4</v>
      </c>
      <c r="J253" s="1">
        <f t="shared" si="20"/>
        <v>26</v>
      </c>
      <c r="K253" s="1">
        <f t="shared" si="21"/>
        <v>2023</v>
      </c>
      <c r="L253" s="1">
        <f t="shared" si="22"/>
        <v>4</v>
      </c>
      <c r="M253" s="6">
        <f t="shared" si="23"/>
        <v>26</v>
      </c>
    </row>
    <row r="254" spans="1:13" x14ac:dyDescent="0.3">
      <c r="A254" s="5">
        <v>253</v>
      </c>
      <c r="B254" s="1" t="s">
        <v>259</v>
      </c>
      <c r="C254" s="1" t="s">
        <v>311</v>
      </c>
      <c r="D254" s="2">
        <v>45249</v>
      </c>
      <c r="E254" s="2">
        <v>45195</v>
      </c>
      <c r="F254" s="1">
        <v>1035</v>
      </c>
      <c r="G254" s="1">
        <v>14166</v>
      </c>
      <c r="H254" s="1">
        <f t="shared" si="18"/>
        <v>2023</v>
      </c>
      <c r="I254" s="1">
        <f t="shared" si="19"/>
        <v>11</v>
      </c>
      <c r="J254" s="1">
        <f t="shared" si="20"/>
        <v>19</v>
      </c>
      <c r="K254" s="1">
        <f t="shared" si="21"/>
        <v>2023</v>
      </c>
      <c r="L254" s="1">
        <f t="shared" si="22"/>
        <v>9</v>
      </c>
      <c r="M254" s="6">
        <f t="shared" si="23"/>
        <v>26</v>
      </c>
    </row>
    <row r="255" spans="1:13" x14ac:dyDescent="0.3">
      <c r="A255" s="5">
        <v>254</v>
      </c>
      <c r="B255" s="1" t="s">
        <v>260</v>
      </c>
      <c r="C255" s="1" t="s">
        <v>309</v>
      </c>
      <c r="D255" s="2">
        <v>45019</v>
      </c>
      <c r="E255" s="2">
        <v>45099</v>
      </c>
      <c r="F255" s="1">
        <v>5878</v>
      </c>
      <c r="G255" s="1">
        <v>28722</v>
      </c>
      <c r="H255" s="1">
        <f t="shared" si="18"/>
        <v>2023</v>
      </c>
      <c r="I255" s="1">
        <f t="shared" si="19"/>
        <v>4</v>
      </c>
      <c r="J255" s="1">
        <f t="shared" si="20"/>
        <v>3</v>
      </c>
      <c r="K255" s="1">
        <f t="shared" si="21"/>
        <v>2023</v>
      </c>
      <c r="L255" s="1">
        <f t="shared" si="22"/>
        <v>6</v>
      </c>
      <c r="M255" s="6">
        <f t="shared" si="23"/>
        <v>22</v>
      </c>
    </row>
    <row r="256" spans="1:13" x14ac:dyDescent="0.3">
      <c r="A256" s="5">
        <v>255</v>
      </c>
      <c r="B256" s="1" t="s">
        <v>261</v>
      </c>
      <c r="C256" s="1" t="s">
        <v>309</v>
      </c>
      <c r="D256" s="2">
        <v>45029</v>
      </c>
      <c r="E256" s="2">
        <v>45172</v>
      </c>
      <c r="F256" s="1">
        <v>7173</v>
      </c>
      <c r="G256" s="1">
        <v>22611</v>
      </c>
      <c r="H256" s="1">
        <f t="shared" si="18"/>
        <v>2023</v>
      </c>
      <c r="I256" s="1">
        <f t="shared" si="19"/>
        <v>4</v>
      </c>
      <c r="J256" s="1">
        <f t="shared" si="20"/>
        <v>13</v>
      </c>
      <c r="K256" s="1">
        <f t="shared" si="21"/>
        <v>2023</v>
      </c>
      <c r="L256" s="1">
        <f t="shared" si="22"/>
        <v>9</v>
      </c>
      <c r="M256" s="6">
        <f t="shared" si="23"/>
        <v>3</v>
      </c>
    </row>
    <row r="257" spans="1:13" x14ac:dyDescent="0.3">
      <c r="A257" s="5">
        <v>256</v>
      </c>
      <c r="B257" s="1" t="s">
        <v>262</v>
      </c>
      <c r="C257" s="1" t="s">
        <v>310</v>
      </c>
      <c r="D257" s="2">
        <v>45284</v>
      </c>
      <c r="E257" s="2">
        <v>45092</v>
      </c>
      <c r="F257" s="1">
        <v>1060</v>
      </c>
      <c r="G257" s="1">
        <v>28771</v>
      </c>
      <c r="H257" s="1">
        <f t="shared" si="18"/>
        <v>2023</v>
      </c>
      <c r="I257" s="1">
        <f t="shared" si="19"/>
        <v>12</v>
      </c>
      <c r="J257" s="1">
        <f t="shared" si="20"/>
        <v>24</v>
      </c>
      <c r="K257" s="1">
        <f t="shared" si="21"/>
        <v>2023</v>
      </c>
      <c r="L257" s="1">
        <f t="shared" si="22"/>
        <v>6</v>
      </c>
      <c r="M257" s="6">
        <f t="shared" si="23"/>
        <v>15</v>
      </c>
    </row>
    <row r="258" spans="1:13" x14ac:dyDescent="0.3">
      <c r="A258" s="5">
        <v>257</v>
      </c>
      <c r="B258" s="1" t="s">
        <v>263</v>
      </c>
      <c r="C258" s="1" t="s">
        <v>311</v>
      </c>
      <c r="D258" s="2">
        <v>45124</v>
      </c>
      <c r="E258" s="2">
        <v>44972</v>
      </c>
      <c r="F258" s="1">
        <v>8505</v>
      </c>
      <c r="G258" s="1">
        <v>12278</v>
      </c>
      <c r="H258" s="1">
        <f t="shared" si="18"/>
        <v>2023</v>
      </c>
      <c r="I258" s="1">
        <f t="shared" si="19"/>
        <v>7</v>
      </c>
      <c r="J258" s="1">
        <f t="shared" si="20"/>
        <v>17</v>
      </c>
      <c r="K258" s="1">
        <f t="shared" si="21"/>
        <v>2023</v>
      </c>
      <c r="L258" s="1">
        <f t="shared" si="22"/>
        <v>2</v>
      </c>
      <c r="M258" s="6">
        <f t="shared" si="23"/>
        <v>15</v>
      </c>
    </row>
    <row r="259" spans="1:13" x14ac:dyDescent="0.3">
      <c r="A259" s="5">
        <v>258</v>
      </c>
      <c r="B259" s="1" t="s">
        <v>264</v>
      </c>
      <c r="C259" s="1" t="s">
        <v>307</v>
      </c>
      <c r="D259" s="2">
        <v>45036</v>
      </c>
      <c r="E259" s="2">
        <v>45197</v>
      </c>
      <c r="F259" s="1">
        <v>7979</v>
      </c>
      <c r="G259" s="1">
        <v>34483</v>
      </c>
      <c r="H259" s="1">
        <f t="shared" ref="H259:H301" si="24">YEAR(D259)</f>
        <v>2023</v>
      </c>
      <c r="I259" s="1">
        <f t="shared" ref="I259:I301" si="25">MONTH(D259)</f>
        <v>4</v>
      </c>
      <c r="J259" s="1">
        <f t="shared" ref="J259:J301" si="26">DAY(D259)</f>
        <v>20</v>
      </c>
      <c r="K259" s="1">
        <f t="shared" ref="K259:K301" si="27">YEAR(E259)</f>
        <v>2023</v>
      </c>
      <c r="L259" s="1">
        <f t="shared" ref="L259:L301" si="28">MONTH(E259)</f>
        <v>9</v>
      </c>
      <c r="M259" s="6">
        <f t="shared" ref="M259:M301" si="29">DAY(E259)</f>
        <v>28</v>
      </c>
    </row>
    <row r="260" spans="1:13" x14ac:dyDescent="0.3">
      <c r="A260" s="5">
        <v>259</v>
      </c>
      <c r="B260" s="1" t="s">
        <v>265</v>
      </c>
      <c r="C260" s="1" t="s">
        <v>309</v>
      </c>
      <c r="D260" s="2">
        <v>45256</v>
      </c>
      <c r="E260" s="2">
        <v>44961</v>
      </c>
      <c r="F260" s="1">
        <v>2057</v>
      </c>
      <c r="G260" s="1">
        <v>39260</v>
      </c>
      <c r="H260" s="1">
        <f t="shared" si="24"/>
        <v>2023</v>
      </c>
      <c r="I260" s="1">
        <f t="shared" si="25"/>
        <v>11</v>
      </c>
      <c r="J260" s="1">
        <f t="shared" si="26"/>
        <v>26</v>
      </c>
      <c r="K260" s="1">
        <f t="shared" si="27"/>
        <v>2023</v>
      </c>
      <c r="L260" s="1">
        <f t="shared" si="28"/>
        <v>2</v>
      </c>
      <c r="M260" s="6">
        <f t="shared" si="29"/>
        <v>4</v>
      </c>
    </row>
    <row r="261" spans="1:13" x14ac:dyDescent="0.3">
      <c r="A261" s="5">
        <v>260</v>
      </c>
      <c r="B261" s="1" t="s">
        <v>266</v>
      </c>
      <c r="C261" s="1" t="s">
        <v>309</v>
      </c>
      <c r="D261" s="2">
        <v>45027</v>
      </c>
      <c r="E261" s="2">
        <v>45202</v>
      </c>
      <c r="F261" s="1">
        <v>5531</v>
      </c>
      <c r="G261" s="1">
        <v>41535</v>
      </c>
      <c r="H261" s="1">
        <f t="shared" si="24"/>
        <v>2023</v>
      </c>
      <c r="I261" s="1">
        <f t="shared" si="25"/>
        <v>4</v>
      </c>
      <c r="J261" s="1">
        <f t="shared" si="26"/>
        <v>11</v>
      </c>
      <c r="K261" s="1">
        <f t="shared" si="27"/>
        <v>2023</v>
      </c>
      <c r="L261" s="1">
        <f t="shared" si="28"/>
        <v>10</v>
      </c>
      <c r="M261" s="6">
        <f t="shared" si="29"/>
        <v>3</v>
      </c>
    </row>
    <row r="262" spans="1:13" x14ac:dyDescent="0.3">
      <c r="A262" s="5">
        <v>261</v>
      </c>
      <c r="B262" s="1" t="s">
        <v>267</v>
      </c>
      <c r="C262" s="1" t="s">
        <v>310</v>
      </c>
      <c r="D262" s="2">
        <v>45109</v>
      </c>
      <c r="E262" s="2">
        <v>45090</v>
      </c>
      <c r="F262" s="1">
        <v>4958</v>
      </c>
      <c r="G262" s="1">
        <v>20101</v>
      </c>
      <c r="H262" s="1">
        <f t="shared" si="24"/>
        <v>2023</v>
      </c>
      <c r="I262" s="1">
        <f t="shared" si="25"/>
        <v>7</v>
      </c>
      <c r="J262" s="1">
        <f t="shared" si="26"/>
        <v>2</v>
      </c>
      <c r="K262" s="1">
        <f t="shared" si="27"/>
        <v>2023</v>
      </c>
      <c r="L262" s="1">
        <f t="shared" si="28"/>
        <v>6</v>
      </c>
      <c r="M262" s="6">
        <f t="shared" si="29"/>
        <v>13</v>
      </c>
    </row>
    <row r="263" spans="1:13" x14ac:dyDescent="0.3">
      <c r="A263" s="5">
        <v>262</v>
      </c>
      <c r="B263" s="1" t="s">
        <v>268</v>
      </c>
      <c r="C263" s="1" t="s">
        <v>310</v>
      </c>
      <c r="D263" s="2">
        <v>45260</v>
      </c>
      <c r="E263" s="2">
        <v>45304</v>
      </c>
      <c r="F263" s="1">
        <v>2435</v>
      </c>
      <c r="G263" s="1">
        <v>29217</v>
      </c>
      <c r="H263" s="1">
        <f t="shared" si="24"/>
        <v>2023</v>
      </c>
      <c r="I263" s="1">
        <f t="shared" si="25"/>
        <v>11</v>
      </c>
      <c r="J263" s="1">
        <f t="shared" si="26"/>
        <v>30</v>
      </c>
      <c r="K263" s="1">
        <f t="shared" si="27"/>
        <v>2024</v>
      </c>
      <c r="L263" s="1">
        <f t="shared" si="28"/>
        <v>1</v>
      </c>
      <c r="M263" s="6">
        <f t="shared" si="29"/>
        <v>13</v>
      </c>
    </row>
    <row r="264" spans="1:13" x14ac:dyDescent="0.3">
      <c r="A264" s="5">
        <v>263</v>
      </c>
      <c r="B264" s="1" t="s">
        <v>269</v>
      </c>
      <c r="C264" s="1" t="s">
        <v>310</v>
      </c>
      <c r="D264" s="2">
        <v>45086</v>
      </c>
      <c r="E264" s="2">
        <v>45016</v>
      </c>
      <c r="F264" s="1">
        <v>4300</v>
      </c>
      <c r="G264" s="1">
        <v>35840</v>
      </c>
      <c r="H264" s="1">
        <f t="shared" si="24"/>
        <v>2023</v>
      </c>
      <c r="I264" s="1">
        <f t="shared" si="25"/>
        <v>6</v>
      </c>
      <c r="J264" s="1">
        <f t="shared" si="26"/>
        <v>9</v>
      </c>
      <c r="K264" s="1">
        <f t="shared" si="27"/>
        <v>2023</v>
      </c>
      <c r="L264" s="1">
        <f t="shared" si="28"/>
        <v>3</v>
      </c>
      <c r="M264" s="6">
        <f t="shared" si="29"/>
        <v>31</v>
      </c>
    </row>
    <row r="265" spans="1:13" x14ac:dyDescent="0.3">
      <c r="A265" s="5">
        <v>264</v>
      </c>
      <c r="B265" s="1" t="s">
        <v>270</v>
      </c>
      <c r="C265" s="1" t="s">
        <v>310</v>
      </c>
      <c r="D265" s="2">
        <v>45008</v>
      </c>
      <c r="E265" s="2">
        <v>45065</v>
      </c>
      <c r="F265" s="1">
        <v>9248</v>
      </c>
      <c r="G265" s="1">
        <v>23048</v>
      </c>
      <c r="H265" s="1">
        <f t="shared" si="24"/>
        <v>2023</v>
      </c>
      <c r="I265" s="1">
        <f t="shared" si="25"/>
        <v>3</v>
      </c>
      <c r="J265" s="1">
        <f t="shared" si="26"/>
        <v>23</v>
      </c>
      <c r="K265" s="1">
        <f t="shared" si="27"/>
        <v>2023</v>
      </c>
      <c r="L265" s="1">
        <f t="shared" si="28"/>
        <v>5</v>
      </c>
      <c r="M265" s="6">
        <f t="shared" si="29"/>
        <v>19</v>
      </c>
    </row>
    <row r="266" spans="1:13" x14ac:dyDescent="0.3">
      <c r="A266" s="5">
        <v>265</v>
      </c>
      <c r="B266" s="1" t="s">
        <v>271</v>
      </c>
      <c r="C266" s="1" t="s">
        <v>311</v>
      </c>
      <c r="D266" s="2">
        <v>44962</v>
      </c>
      <c r="E266" s="2">
        <v>45156</v>
      </c>
      <c r="F266" s="1">
        <v>7421</v>
      </c>
      <c r="G266" s="1">
        <v>24807</v>
      </c>
      <c r="H266" s="1">
        <f t="shared" si="24"/>
        <v>2023</v>
      </c>
      <c r="I266" s="1">
        <f t="shared" si="25"/>
        <v>2</v>
      </c>
      <c r="J266" s="1">
        <f t="shared" si="26"/>
        <v>5</v>
      </c>
      <c r="K266" s="1">
        <f t="shared" si="27"/>
        <v>2023</v>
      </c>
      <c r="L266" s="1">
        <f t="shared" si="28"/>
        <v>8</v>
      </c>
      <c r="M266" s="6">
        <f t="shared" si="29"/>
        <v>18</v>
      </c>
    </row>
    <row r="267" spans="1:13" x14ac:dyDescent="0.3">
      <c r="A267" s="5">
        <v>266</v>
      </c>
      <c r="B267" s="1" t="s">
        <v>272</v>
      </c>
      <c r="C267" s="1" t="s">
        <v>308</v>
      </c>
      <c r="D267" s="2">
        <v>45164</v>
      </c>
      <c r="E267" s="2">
        <v>45258</v>
      </c>
      <c r="F267" s="1">
        <v>4818</v>
      </c>
      <c r="G267" s="1">
        <v>5184</v>
      </c>
      <c r="H267" s="1">
        <f t="shared" si="24"/>
        <v>2023</v>
      </c>
      <c r="I267" s="1">
        <f t="shared" si="25"/>
        <v>8</v>
      </c>
      <c r="J267" s="1">
        <f t="shared" si="26"/>
        <v>26</v>
      </c>
      <c r="K267" s="1">
        <f t="shared" si="27"/>
        <v>2023</v>
      </c>
      <c r="L267" s="1">
        <f t="shared" si="28"/>
        <v>11</v>
      </c>
      <c r="M267" s="6">
        <f t="shared" si="29"/>
        <v>28</v>
      </c>
    </row>
    <row r="268" spans="1:13" x14ac:dyDescent="0.3">
      <c r="A268" s="5">
        <v>267</v>
      </c>
      <c r="B268" s="1" t="s">
        <v>273</v>
      </c>
      <c r="C268" s="1" t="s">
        <v>309</v>
      </c>
      <c r="D268" s="2">
        <v>45170</v>
      </c>
      <c r="E268" s="2">
        <v>45171</v>
      </c>
      <c r="F268" s="1">
        <v>8498</v>
      </c>
      <c r="G268" s="1">
        <v>45046</v>
      </c>
      <c r="H268" s="1">
        <f t="shared" si="24"/>
        <v>2023</v>
      </c>
      <c r="I268" s="1">
        <f t="shared" si="25"/>
        <v>9</v>
      </c>
      <c r="J268" s="1">
        <f t="shared" si="26"/>
        <v>1</v>
      </c>
      <c r="K268" s="1">
        <f t="shared" si="27"/>
        <v>2023</v>
      </c>
      <c r="L268" s="1">
        <f t="shared" si="28"/>
        <v>9</v>
      </c>
      <c r="M268" s="6">
        <f t="shared" si="29"/>
        <v>2</v>
      </c>
    </row>
    <row r="269" spans="1:13" x14ac:dyDescent="0.3">
      <c r="A269" s="5">
        <v>268</v>
      </c>
      <c r="B269" s="1" t="s">
        <v>274</v>
      </c>
      <c r="C269" s="1" t="s">
        <v>310</v>
      </c>
      <c r="D269" s="2">
        <v>45177</v>
      </c>
      <c r="E269" s="2">
        <v>45192</v>
      </c>
      <c r="F269" s="1">
        <v>3589</v>
      </c>
      <c r="G269" s="1">
        <v>49742</v>
      </c>
      <c r="H269" s="1">
        <f t="shared" si="24"/>
        <v>2023</v>
      </c>
      <c r="I269" s="1">
        <f t="shared" si="25"/>
        <v>9</v>
      </c>
      <c r="J269" s="1">
        <f t="shared" si="26"/>
        <v>8</v>
      </c>
      <c r="K269" s="1">
        <f t="shared" si="27"/>
        <v>2023</v>
      </c>
      <c r="L269" s="1">
        <f t="shared" si="28"/>
        <v>9</v>
      </c>
      <c r="M269" s="6">
        <f t="shared" si="29"/>
        <v>23</v>
      </c>
    </row>
    <row r="270" spans="1:13" x14ac:dyDescent="0.3">
      <c r="A270" s="5">
        <v>269</v>
      </c>
      <c r="B270" s="1" t="s">
        <v>275</v>
      </c>
      <c r="C270" s="1" t="s">
        <v>307</v>
      </c>
      <c r="D270" s="2">
        <v>45181</v>
      </c>
      <c r="E270" s="2">
        <v>45035</v>
      </c>
      <c r="F270" s="1">
        <v>1957</v>
      </c>
      <c r="G270" s="1">
        <v>10074</v>
      </c>
      <c r="H270" s="1">
        <f t="shared" si="24"/>
        <v>2023</v>
      </c>
      <c r="I270" s="1">
        <f t="shared" si="25"/>
        <v>9</v>
      </c>
      <c r="J270" s="1">
        <f t="shared" si="26"/>
        <v>12</v>
      </c>
      <c r="K270" s="1">
        <f t="shared" si="27"/>
        <v>2023</v>
      </c>
      <c r="L270" s="1">
        <f t="shared" si="28"/>
        <v>4</v>
      </c>
      <c r="M270" s="6">
        <f t="shared" si="29"/>
        <v>19</v>
      </c>
    </row>
    <row r="271" spans="1:13" x14ac:dyDescent="0.3">
      <c r="A271" s="5">
        <v>270</v>
      </c>
      <c r="B271" s="1" t="s">
        <v>276</v>
      </c>
      <c r="C271" s="1" t="s">
        <v>309</v>
      </c>
      <c r="D271" s="2">
        <v>45208</v>
      </c>
      <c r="E271" s="2">
        <v>45111</v>
      </c>
      <c r="F271" s="1">
        <v>6912</v>
      </c>
      <c r="G271" s="1">
        <v>36318</v>
      </c>
      <c r="H271" s="1">
        <f t="shared" si="24"/>
        <v>2023</v>
      </c>
      <c r="I271" s="1">
        <f t="shared" si="25"/>
        <v>10</v>
      </c>
      <c r="J271" s="1">
        <f t="shared" si="26"/>
        <v>9</v>
      </c>
      <c r="K271" s="1">
        <f t="shared" si="27"/>
        <v>2023</v>
      </c>
      <c r="L271" s="1">
        <f t="shared" si="28"/>
        <v>7</v>
      </c>
      <c r="M271" s="6">
        <f t="shared" si="29"/>
        <v>4</v>
      </c>
    </row>
    <row r="272" spans="1:13" x14ac:dyDescent="0.3">
      <c r="A272" s="5">
        <v>271</v>
      </c>
      <c r="B272" s="1" t="s">
        <v>277</v>
      </c>
      <c r="C272" s="1" t="s">
        <v>310</v>
      </c>
      <c r="D272" s="2">
        <v>44948</v>
      </c>
      <c r="E272" s="2">
        <v>44982</v>
      </c>
      <c r="F272" s="1">
        <v>5210</v>
      </c>
      <c r="G272" s="1">
        <v>48198</v>
      </c>
      <c r="H272" s="1">
        <f t="shared" si="24"/>
        <v>2023</v>
      </c>
      <c r="I272" s="1">
        <f t="shared" si="25"/>
        <v>1</v>
      </c>
      <c r="J272" s="1">
        <f t="shared" si="26"/>
        <v>22</v>
      </c>
      <c r="K272" s="1">
        <f t="shared" si="27"/>
        <v>2023</v>
      </c>
      <c r="L272" s="1">
        <f t="shared" si="28"/>
        <v>2</v>
      </c>
      <c r="M272" s="6">
        <f t="shared" si="29"/>
        <v>25</v>
      </c>
    </row>
    <row r="273" spans="1:13" x14ac:dyDescent="0.3">
      <c r="A273" s="5">
        <v>272</v>
      </c>
      <c r="B273" s="1" t="s">
        <v>278</v>
      </c>
      <c r="C273" s="1" t="s">
        <v>310</v>
      </c>
      <c r="D273" s="2">
        <v>45156</v>
      </c>
      <c r="E273" s="2">
        <v>45130</v>
      </c>
      <c r="F273" s="1">
        <v>7592</v>
      </c>
      <c r="G273" s="1">
        <v>37511</v>
      </c>
      <c r="H273" s="1">
        <f t="shared" si="24"/>
        <v>2023</v>
      </c>
      <c r="I273" s="1">
        <f t="shared" si="25"/>
        <v>8</v>
      </c>
      <c r="J273" s="1">
        <f t="shared" si="26"/>
        <v>18</v>
      </c>
      <c r="K273" s="1">
        <f t="shared" si="27"/>
        <v>2023</v>
      </c>
      <c r="L273" s="1">
        <f t="shared" si="28"/>
        <v>7</v>
      </c>
      <c r="M273" s="6">
        <f t="shared" si="29"/>
        <v>23</v>
      </c>
    </row>
    <row r="274" spans="1:13" x14ac:dyDescent="0.3">
      <c r="A274" s="5">
        <v>273</v>
      </c>
      <c r="B274" s="1" t="s">
        <v>279</v>
      </c>
      <c r="C274" s="1" t="s">
        <v>311</v>
      </c>
      <c r="D274" s="2">
        <v>45080</v>
      </c>
      <c r="E274" s="2">
        <v>45151</v>
      </c>
      <c r="F274" s="1">
        <v>4940</v>
      </c>
      <c r="G274" s="1">
        <v>45494</v>
      </c>
      <c r="H274" s="1">
        <f t="shared" si="24"/>
        <v>2023</v>
      </c>
      <c r="I274" s="1">
        <f t="shared" si="25"/>
        <v>6</v>
      </c>
      <c r="J274" s="1">
        <f t="shared" si="26"/>
        <v>3</v>
      </c>
      <c r="K274" s="1">
        <f t="shared" si="27"/>
        <v>2023</v>
      </c>
      <c r="L274" s="1">
        <f t="shared" si="28"/>
        <v>8</v>
      </c>
      <c r="M274" s="6">
        <f t="shared" si="29"/>
        <v>13</v>
      </c>
    </row>
    <row r="275" spans="1:13" x14ac:dyDescent="0.3">
      <c r="A275" s="5">
        <v>274</v>
      </c>
      <c r="B275" s="1" t="s">
        <v>280</v>
      </c>
      <c r="C275" s="1" t="s">
        <v>308</v>
      </c>
      <c r="D275" s="2">
        <v>45046</v>
      </c>
      <c r="E275" s="2">
        <v>45121</v>
      </c>
      <c r="F275" s="1">
        <v>1769</v>
      </c>
      <c r="G275" s="1">
        <v>18051</v>
      </c>
      <c r="H275" s="1">
        <f t="shared" si="24"/>
        <v>2023</v>
      </c>
      <c r="I275" s="1">
        <f t="shared" si="25"/>
        <v>4</v>
      </c>
      <c r="J275" s="1">
        <f t="shared" si="26"/>
        <v>30</v>
      </c>
      <c r="K275" s="1">
        <f t="shared" si="27"/>
        <v>2023</v>
      </c>
      <c r="L275" s="1">
        <f t="shared" si="28"/>
        <v>7</v>
      </c>
      <c r="M275" s="6">
        <f t="shared" si="29"/>
        <v>14</v>
      </c>
    </row>
    <row r="276" spans="1:13" x14ac:dyDescent="0.3">
      <c r="A276" s="5">
        <v>275</v>
      </c>
      <c r="B276" s="1" t="s">
        <v>281</v>
      </c>
      <c r="C276" s="1" t="s">
        <v>308</v>
      </c>
      <c r="D276" s="2">
        <v>45092</v>
      </c>
      <c r="E276" s="2">
        <v>45238</v>
      </c>
      <c r="F276" s="1">
        <v>5354</v>
      </c>
      <c r="G276" s="1">
        <v>42977</v>
      </c>
      <c r="H276" s="1">
        <f t="shared" si="24"/>
        <v>2023</v>
      </c>
      <c r="I276" s="1">
        <f t="shared" si="25"/>
        <v>6</v>
      </c>
      <c r="J276" s="1">
        <f t="shared" si="26"/>
        <v>15</v>
      </c>
      <c r="K276" s="1">
        <f t="shared" si="27"/>
        <v>2023</v>
      </c>
      <c r="L276" s="1">
        <f t="shared" si="28"/>
        <v>11</v>
      </c>
      <c r="M276" s="6">
        <f t="shared" si="29"/>
        <v>8</v>
      </c>
    </row>
    <row r="277" spans="1:13" x14ac:dyDescent="0.3">
      <c r="A277" s="5">
        <v>276</v>
      </c>
      <c r="B277" s="1" t="s">
        <v>282</v>
      </c>
      <c r="C277" s="1" t="s">
        <v>311</v>
      </c>
      <c r="D277" s="2">
        <v>45125</v>
      </c>
      <c r="E277" s="2">
        <v>45001</v>
      </c>
      <c r="F277" s="1">
        <v>2858</v>
      </c>
      <c r="G277" s="1">
        <v>11462</v>
      </c>
      <c r="H277" s="1">
        <f t="shared" si="24"/>
        <v>2023</v>
      </c>
      <c r="I277" s="1">
        <f t="shared" si="25"/>
        <v>7</v>
      </c>
      <c r="J277" s="1">
        <f t="shared" si="26"/>
        <v>18</v>
      </c>
      <c r="K277" s="1">
        <f t="shared" si="27"/>
        <v>2023</v>
      </c>
      <c r="L277" s="1">
        <f t="shared" si="28"/>
        <v>3</v>
      </c>
      <c r="M277" s="6">
        <f t="shared" si="29"/>
        <v>16</v>
      </c>
    </row>
    <row r="278" spans="1:13" x14ac:dyDescent="0.3">
      <c r="A278" s="5">
        <v>277</v>
      </c>
      <c r="B278" s="1" t="s">
        <v>283</v>
      </c>
      <c r="C278" s="1" t="s">
        <v>307</v>
      </c>
      <c r="D278" s="2">
        <v>45273</v>
      </c>
      <c r="E278" s="2">
        <v>44971</v>
      </c>
      <c r="F278" s="1">
        <v>4834</v>
      </c>
      <c r="G278" s="1">
        <v>9983</v>
      </c>
      <c r="H278" s="1">
        <f t="shared" si="24"/>
        <v>2023</v>
      </c>
      <c r="I278" s="1">
        <f t="shared" si="25"/>
        <v>12</v>
      </c>
      <c r="J278" s="1">
        <f t="shared" si="26"/>
        <v>13</v>
      </c>
      <c r="K278" s="1">
        <f t="shared" si="27"/>
        <v>2023</v>
      </c>
      <c r="L278" s="1">
        <f t="shared" si="28"/>
        <v>2</v>
      </c>
      <c r="M278" s="6">
        <f t="shared" si="29"/>
        <v>14</v>
      </c>
    </row>
    <row r="279" spans="1:13" x14ac:dyDescent="0.3">
      <c r="A279" s="5">
        <v>278</v>
      </c>
      <c r="B279" s="1" t="s">
        <v>284</v>
      </c>
      <c r="C279" s="1" t="s">
        <v>308</v>
      </c>
      <c r="D279" s="2">
        <v>45001</v>
      </c>
      <c r="E279" s="2">
        <v>45167</v>
      </c>
      <c r="F279" s="1">
        <v>6580</v>
      </c>
      <c r="G279" s="1">
        <v>13092</v>
      </c>
      <c r="H279" s="1">
        <f t="shared" si="24"/>
        <v>2023</v>
      </c>
      <c r="I279" s="1">
        <f t="shared" si="25"/>
        <v>3</v>
      </c>
      <c r="J279" s="1">
        <f t="shared" si="26"/>
        <v>16</v>
      </c>
      <c r="K279" s="1">
        <f t="shared" si="27"/>
        <v>2023</v>
      </c>
      <c r="L279" s="1">
        <f t="shared" si="28"/>
        <v>8</v>
      </c>
      <c r="M279" s="6">
        <f t="shared" si="29"/>
        <v>29</v>
      </c>
    </row>
    <row r="280" spans="1:13" x14ac:dyDescent="0.3">
      <c r="A280" s="5">
        <v>279</v>
      </c>
      <c r="B280" s="1" t="s">
        <v>285</v>
      </c>
      <c r="C280" s="1" t="s">
        <v>307</v>
      </c>
      <c r="D280" s="2">
        <v>45005</v>
      </c>
      <c r="E280" s="2">
        <v>45036</v>
      </c>
      <c r="F280" s="1">
        <v>4742</v>
      </c>
      <c r="G280" s="1">
        <v>34011</v>
      </c>
      <c r="H280" s="1">
        <f t="shared" si="24"/>
        <v>2023</v>
      </c>
      <c r="I280" s="1">
        <f t="shared" si="25"/>
        <v>3</v>
      </c>
      <c r="J280" s="1">
        <f t="shared" si="26"/>
        <v>20</v>
      </c>
      <c r="K280" s="1">
        <f t="shared" si="27"/>
        <v>2023</v>
      </c>
      <c r="L280" s="1">
        <f t="shared" si="28"/>
        <v>4</v>
      </c>
      <c r="M280" s="6">
        <f t="shared" si="29"/>
        <v>20</v>
      </c>
    </row>
    <row r="281" spans="1:13" x14ac:dyDescent="0.3">
      <c r="A281" s="5">
        <v>280</v>
      </c>
      <c r="B281" s="1" t="s">
        <v>286</v>
      </c>
      <c r="C281" s="1" t="s">
        <v>309</v>
      </c>
      <c r="D281" s="2">
        <v>45245</v>
      </c>
      <c r="E281" s="2">
        <v>45180</v>
      </c>
      <c r="F281" s="1">
        <v>2575</v>
      </c>
      <c r="G281" s="1">
        <v>33456</v>
      </c>
      <c r="H281" s="1">
        <f t="shared" si="24"/>
        <v>2023</v>
      </c>
      <c r="I281" s="1">
        <f t="shared" si="25"/>
        <v>11</v>
      </c>
      <c r="J281" s="1">
        <f t="shared" si="26"/>
        <v>15</v>
      </c>
      <c r="K281" s="1">
        <f t="shared" si="27"/>
        <v>2023</v>
      </c>
      <c r="L281" s="1">
        <f t="shared" si="28"/>
        <v>9</v>
      </c>
      <c r="M281" s="6">
        <f t="shared" si="29"/>
        <v>11</v>
      </c>
    </row>
    <row r="282" spans="1:13" x14ac:dyDescent="0.3">
      <c r="A282" s="5">
        <v>281</v>
      </c>
      <c r="B282" s="1" t="s">
        <v>287</v>
      </c>
      <c r="C282" s="1" t="s">
        <v>309</v>
      </c>
      <c r="D282" s="2">
        <v>44999</v>
      </c>
      <c r="E282" s="2">
        <v>45107</v>
      </c>
      <c r="F282" s="1">
        <v>6709</v>
      </c>
      <c r="G282" s="1">
        <v>47344</v>
      </c>
      <c r="H282" s="1">
        <f t="shared" si="24"/>
        <v>2023</v>
      </c>
      <c r="I282" s="1">
        <f t="shared" si="25"/>
        <v>3</v>
      </c>
      <c r="J282" s="1">
        <f t="shared" si="26"/>
        <v>14</v>
      </c>
      <c r="K282" s="1">
        <f t="shared" si="27"/>
        <v>2023</v>
      </c>
      <c r="L282" s="1">
        <f t="shared" si="28"/>
        <v>6</v>
      </c>
      <c r="M282" s="6">
        <f t="shared" si="29"/>
        <v>30</v>
      </c>
    </row>
    <row r="283" spans="1:13" x14ac:dyDescent="0.3">
      <c r="A283" s="5">
        <v>282</v>
      </c>
      <c r="B283" s="1" t="s">
        <v>288</v>
      </c>
      <c r="C283" s="1" t="s">
        <v>308</v>
      </c>
      <c r="D283" s="2">
        <v>45126</v>
      </c>
      <c r="E283" s="2">
        <v>45324</v>
      </c>
      <c r="F283" s="1">
        <v>3993</v>
      </c>
      <c r="G283" s="1">
        <v>35073</v>
      </c>
      <c r="H283" s="1">
        <f t="shared" si="24"/>
        <v>2023</v>
      </c>
      <c r="I283" s="1">
        <f t="shared" si="25"/>
        <v>7</v>
      </c>
      <c r="J283" s="1">
        <f t="shared" si="26"/>
        <v>19</v>
      </c>
      <c r="K283" s="1">
        <f t="shared" si="27"/>
        <v>2024</v>
      </c>
      <c r="L283" s="1">
        <f t="shared" si="28"/>
        <v>2</v>
      </c>
      <c r="M283" s="6">
        <f t="shared" si="29"/>
        <v>2</v>
      </c>
    </row>
    <row r="284" spans="1:13" x14ac:dyDescent="0.3">
      <c r="A284" s="5">
        <v>283</v>
      </c>
      <c r="B284" s="1" t="s">
        <v>289</v>
      </c>
      <c r="C284" s="1" t="s">
        <v>308</v>
      </c>
      <c r="D284" s="2">
        <v>45228</v>
      </c>
      <c r="E284" s="2">
        <v>45158</v>
      </c>
      <c r="F284" s="1">
        <v>2306</v>
      </c>
      <c r="G284" s="1">
        <v>29153</v>
      </c>
      <c r="H284" s="1">
        <f t="shared" si="24"/>
        <v>2023</v>
      </c>
      <c r="I284" s="1">
        <f t="shared" si="25"/>
        <v>10</v>
      </c>
      <c r="J284" s="1">
        <f t="shared" si="26"/>
        <v>29</v>
      </c>
      <c r="K284" s="1">
        <f t="shared" si="27"/>
        <v>2023</v>
      </c>
      <c r="L284" s="1">
        <f t="shared" si="28"/>
        <v>8</v>
      </c>
      <c r="M284" s="6">
        <f t="shared" si="29"/>
        <v>20</v>
      </c>
    </row>
    <row r="285" spans="1:13" x14ac:dyDescent="0.3">
      <c r="A285" s="5">
        <v>284</v>
      </c>
      <c r="B285" s="1" t="s">
        <v>290</v>
      </c>
      <c r="C285" s="1" t="s">
        <v>309</v>
      </c>
      <c r="D285" s="2">
        <v>45060</v>
      </c>
      <c r="E285" s="2">
        <v>45214</v>
      </c>
      <c r="F285" s="1">
        <v>2164</v>
      </c>
      <c r="G285" s="1">
        <v>17271</v>
      </c>
      <c r="H285" s="1">
        <f t="shared" si="24"/>
        <v>2023</v>
      </c>
      <c r="I285" s="1">
        <f t="shared" si="25"/>
        <v>5</v>
      </c>
      <c r="J285" s="1">
        <f t="shared" si="26"/>
        <v>14</v>
      </c>
      <c r="K285" s="1">
        <f t="shared" si="27"/>
        <v>2023</v>
      </c>
      <c r="L285" s="1">
        <f t="shared" si="28"/>
        <v>10</v>
      </c>
      <c r="M285" s="6">
        <f t="shared" si="29"/>
        <v>15</v>
      </c>
    </row>
    <row r="286" spans="1:13" x14ac:dyDescent="0.3">
      <c r="A286" s="5">
        <v>285</v>
      </c>
      <c r="B286" s="1" t="s">
        <v>291</v>
      </c>
      <c r="C286" s="1" t="s">
        <v>309</v>
      </c>
      <c r="D286" s="2">
        <v>44974</v>
      </c>
      <c r="E286" s="2">
        <v>45297</v>
      </c>
      <c r="F286" s="1">
        <v>4313</v>
      </c>
      <c r="G286" s="1">
        <v>8869</v>
      </c>
      <c r="H286" s="1">
        <f t="shared" si="24"/>
        <v>2023</v>
      </c>
      <c r="I286" s="1">
        <f t="shared" si="25"/>
        <v>2</v>
      </c>
      <c r="J286" s="1">
        <f t="shared" si="26"/>
        <v>17</v>
      </c>
      <c r="K286" s="1">
        <f t="shared" si="27"/>
        <v>2024</v>
      </c>
      <c r="L286" s="1">
        <f t="shared" si="28"/>
        <v>1</v>
      </c>
      <c r="M286" s="6">
        <f t="shared" si="29"/>
        <v>6</v>
      </c>
    </row>
    <row r="287" spans="1:13" x14ac:dyDescent="0.3">
      <c r="A287" s="5">
        <v>286</v>
      </c>
      <c r="B287" s="1" t="s">
        <v>292</v>
      </c>
      <c r="C287" s="1" t="s">
        <v>308</v>
      </c>
      <c r="D287" s="2">
        <v>45114</v>
      </c>
      <c r="E287" s="2">
        <v>45109</v>
      </c>
      <c r="F287" s="1">
        <v>1960</v>
      </c>
      <c r="G287" s="1">
        <v>30652</v>
      </c>
      <c r="H287" s="1">
        <f t="shared" si="24"/>
        <v>2023</v>
      </c>
      <c r="I287" s="1">
        <f t="shared" si="25"/>
        <v>7</v>
      </c>
      <c r="J287" s="1">
        <f t="shared" si="26"/>
        <v>7</v>
      </c>
      <c r="K287" s="1">
        <f t="shared" si="27"/>
        <v>2023</v>
      </c>
      <c r="L287" s="1">
        <f t="shared" si="28"/>
        <v>7</v>
      </c>
      <c r="M287" s="6">
        <f t="shared" si="29"/>
        <v>2</v>
      </c>
    </row>
    <row r="288" spans="1:13" x14ac:dyDescent="0.3">
      <c r="A288" s="5">
        <v>287</v>
      </c>
      <c r="B288" s="1" t="s">
        <v>293</v>
      </c>
      <c r="C288" s="1" t="s">
        <v>309</v>
      </c>
      <c r="D288" s="2">
        <v>45097</v>
      </c>
      <c r="E288" s="2">
        <v>45099</v>
      </c>
      <c r="F288" s="1">
        <v>4492</v>
      </c>
      <c r="G288" s="1">
        <v>32274</v>
      </c>
      <c r="H288" s="1">
        <f t="shared" si="24"/>
        <v>2023</v>
      </c>
      <c r="I288" s="1">
        <f t="shared" si="25"/>
        <v>6</v>
      </c>
      <c r="J288" s="1">
        <f t="shared" si="26"/>
        <v>20</v>
      </c>
      <c r="K288" s="1">
        <f t="shared" si="27"/>
        <v>2023</v>
      </c>
      <c r="L288" s="1">
        <f t="shared" si="28"/>
        <v>6</v>
      </c>
      <c r="M288" s="6">
        <f t="shared" si="29"/>
        <v>22</v>
      </c>
    </row>
    <row r="289" spans="1:13" x14ac:dyDescent="0.3">
      <c r="A289" s="5">
        <v>288</v>
      </c>
      <c r="B289" s="1" t="s">
        <v>294</v>
      </c>
      <c r="C289" s="1" t="s">
        <v>308</v>
      </c>
      <c r="D289" s="2">
        <v>45065</v>
      </c>
      <c r="E289" s="2">
        <v>45007</v>
      </c>
      <c r="F289" s="1">
        <v>4946</v>
      </c>
      <c r="G289" s="1">
        <v>41564</v>
      </c>
      <c r="H289" s="1">
        <f t="shared" si="24"/>
        <v>2023</v>
      </c>
      <c r="I289" s="1">
        <f t="shared" si="25"/>
        <v>5</v>
      </c>
      <c r="J289" s="1">
        <f t="shared" si="26"/>
        <v>19</v>
      </c>
      <c r="K289" s="1">
        <f t="shared" si="27"/>
        <v>2023</v>
      </c>
      <c r="L289" s="1">
        <f t="shared" si="28"/>
        <v>3</v>
      </c>
      <c r="M289" s="6">
        <f t="shared" si="29"/>
        <v>22</v>
      </c>
    </row>
    <row r="290" spans="1:13" x14ac:dyDescent="0.3">
      <c r="A290" s="5">
        <v>289</v>
      </c>
      <c r="B290" s="1" t="s">
        <v>295</v>
      </c>
      <c r="C290" s="1" t="s">
        <v>311</v>
      </c>
      <c r="D290" s="2">
        <v>45169</v>
      </c>
      <c r="E290" s="2">
        <v>45221</v>
      </c>
      <c r="F290" s="1">
        <v>7432</v>
      </c>
      <c r="G290" s="1">
        <v>10393</v>
      </c>
      <c r="H290" s="1">
        <f t="shared" si="24"/>
        <v>2023</v>
      </c>
      <c r="I290" s="1">
        <f t="shared" si="25"/>
        <v>8</v>
      </c>
      <c r="J290" s="1">
        <f t="shared" si="26"/>
        <v>31</v>
      </c>
      <c r="K290" s="1">
        <f t="shared" si="27"/>
        <v>2023</v>
      </c>
      <c r="L290" s="1">
        <f t="shared" si="28"/>
        <v>10</v>
      </c>
      <c r="M290" s="6">
        <f t="shared" si="29"/>
        <v>22</v>
      </c>
    </row>
    <row r="291" spans="1:13" x14ac:dyDescent="0.3">
      <c r="A291" s="5">
        <v>290</v>
      </c>
      <c r="B291" s="1" t="s">
        <v>296</v>
      </c>
      <c r="C291" s="1" t="s">
        <v>310</v>
      </c>
      <c r="D291" s="2">
        <v>45240</v>
      </c>
      <c r="E291" s="2">
        <v>45142</v>
      </c>
      <c r="F291" s="1">
        <v>8452</v>
      </c>
      <c r="G291" s="1">
        <v>49711</v>
      </c>
      <c r="H291" s="1">
        <f t="shared" si="24"/>
        <v>2023</v>
      </c>
      <c r="I291" s="1">
        <f t="shared" si="25"/>
        <v>11</v>
      </c>
      <c r="J291" s="1">
        <f t="shared" si="26"/>
        <v>10</v>
      </c>
      <c r="K291" s="1">
        <f t="shared" si="27"/>
        <v>2023</v>
      </c>
      <c r="L291" s="1">
        <f t="shared" si="28"/>
        <v>8</v>
      </c>
      <c r="M291" s="6">
        <f t="shared" si="29"/>
        <v>4</v>
      </c>
    </row>
    <row r="292" spans="1:13" x14ac:dyDescent="0.3">
      <c r="A292" s="5">
        <v>291</v>
      </c>
      <c r="B292" s="1" t="s">
        <v>297</v>
      </c>
      <c r="C292" s="1" t="s">
        <v>308</v>
      </c>
      <c r="D292" s="2">
        <v>45272</v>
      </c>
      <c r="E292" s="2">
        <v>45326</v>
      </c>
      <c r="F292" s="1">
        <v>3780</v>
      </c>
      <c r="G292" s="1">
        <v>39274</v>
      </c>
      <c r="H292" s="1">
        <f t="shared" si="24"/>
        <v>2023</v>
      </c>
      <c r="I292" s="1">
        <f t="shared" si="25"/>
        <v>12</v>
      </c>
      <c r="J292" s="1">
        <f t="shared" si="26"/>
        <v>12</v>
      </c>
      <c r="K292" s="1">
        <f t="shared" si="27"/>
        <v>2024</v>
      </c>
      <c r="L292" s="1">
        <f t="shared" si="28"/>
        <v>2</v>
      </c>
      <c r="M292" s="6">
        <f t="shared" si="29"/>
        <v>4</v>
      </c>
    </row>
    <row r="293" spans="1:13" x14ac:dyDescent="0.3">
      <c r="A293" s="5">
        <v>292</v>
      </c>
      <c r="B293" s="1" t="s">
        <v>298</v>
      </c>
      <c r="C293" s="1" t="s">
        <v>307</v>
      </c>
      <c r="D293" s="2">
        <v>45052</v>
      </c>
      <c r="E293" s="2">
        <v>45029</v>
      </c>
      <c r="F293" s="1">
        <v>2229</v>
      </c>
      <c r="G293" s="1">
        <v>29769</v>
      </c>
      <c r="H293" s="1">
        <f t="shared" si="24"/>
        <v>2023</v>
      </c>
      <c r="I293" s="1">
        <f t="shared" si="25"/>
        <v>5</v>
      </c>
      <c r="J293" s="1">
        <f t="shared" si="26"/>
        <v>6</v>
      </c>
      <c r="K293" s="1">
        <f t="shared" si="27"/>
        <v>2023</v>
      </c>
      <c r="L293" s="1">
        <f t="shared" si="28"/>
        <v>4</v>
      </c>
      <c r="M293" s="6">
        <f t="shared" si="29"/>
        <v>13</v>
      </c>
    </row>
    <row r="294" spans="1:13" x14ac:dyDescent="0.3">
      <c r="A294" s="5">
        <v>293</v>
      </c>
      <c r="B294" s="1" t="s">
        <v>299</v>
      </c>
      <c r="C294" s="1" t="s">
        <v>308</v>
      </c>
      <c r="D294" s="2">
        <v>45133</v>
      </c>
      <c r="E294" s="2">
        <v>45235</v>
      </c>
      <c r="F294" s="1">
        <v>7703</v>
      </c>
      <c r="G294" s="1">
        <v>20920</v>
      </c>
      <c r="H294" s="1">
        <f t="shared" si="24"/>
        <v>2023</v>
      </c>
      <c r="I294" s="1">
        <f t="shared" si="25"/>
        <v>7</v>
      </c>
      <c r="J294" s="1">
        <f t="shared" si="26"/>
        <v>26</v>
      </c>
      <c r="K294" s="1">
        <f t="shared" si="27"/>
        <v>2023</v>
      </c>
      <c r="L294" s="1">
        <f t="shared" si="28"/>
        <v>11</v>
      </c>
      <c r="M294" s="6">
        <f t="shared" si="29"/>
        <v>5</v>
      </c>
    </row>
    <row r="295" spans="1:13" x14ac:dyDescent="0.3">
      <c r="A295" s="5">
        <v>294</v>
      </c>
      <c r="B295" s="1" t="s">
        <v>300</v>
      </c>
      <c r="C295" s="1" t="s">
        <v>309</v>
      </c>
      <c r="D295" s="2">
        <v>45265</v>
      </c>
      <c r="E295" s="2">
        <v>45309</v>
      </c>
      <c r="F295" s="1">
        <v>5745</v>
      </c>
      <c r="G295" s="1">
        <v>19550</v>
      </c>
      <c r="H295" s="1">
        <f t="shared" si="24"/>
        <v>2023</v>
      </c>
      <c r="I295" s="1">
        <f t="shared" si="25"/>
        <v>12</v>
      </c>
      <c r="J295" s="1">
        <f t="shared" si="26"/>
        <v>5</v>
      </c>
      <c r="K295" s="1">
        <f t="shared" si="27"/>
        <v>2024</v>
      </c>
      <c r="L295" s="1">
        <f t="shared" si="28"/>
        <v>1</v>
      </c>
      <c r="M295" s="6">
        <f t="shared" si="29"/>
        <v>18</v>
      </c>
    </row>
    <row r="296" spans="1:13" x14ac:dyDescent="0.3">
      <c r="A296" s="5">
        <v>295</v>
      </c>
      <c r="B296" s="1" t="s">
        <v>301</v>
      </c>
      <c r="C296" s="1" t="s">
        <v>307</v>
      </c>
      <c r="D296" s="2">
        <v>45124</v>
      </c>
      <c r="E296" s="2">
        <v>45159</v>
      </c>
      <c r="F296" s="1">
        <v>4599</v>
      </c>
      <c r="G296" s="1">
        <v>12213</v>
      </c>
      <c r="H296" s="1">
        <f t="shared" si="24"/>
        <v>2023</v>
      </c>
      <c r="I296" s="1">
        <f t="shared" si="25"/>
        <v>7</v>
      </c>
      <c r="J296" s="1">
        <f t="shared" si="26"/>
        <v>17</v>
      </c>
      <c r="K296" s="1">
        <f t="shared" si="27"/>
        <v>2023</v>
      </c>
      <c r="L296" s="1">
        <f t="shared" si="28"/>
        <v>8</v>
      </c>
      <c r="M296" s="6">
        <f t="shared" si="29"/>
        <v>21</v>
      </c>
    </row>
    <row r="297" spans="1:13" x14ac:dyDescent="0.3">
      <c r="A297" s="5">
        <v>296</v>
      </c>
      <c r="B297" s="1" t="s">
        <v>302</v>
      </c>
      <c r="C297" s="1" t="s">
        <v>307</v>
      </c>
      <c r="D297" s="2">
        <v>45113</v>
      </c>
      <c r="E297" s="2">
        <v>45287</v>
      </c>
      <c r="F297" s="1">
        <v>7930</v>
      </c>
      <c r="G297" s="1">
        <v>38914</v>
      </c>
      <c r="H297" s="1">
        <f t="shared" si="24"/>
        <v>2023</v>
      </c>
      <c r="I297" s="1">
        <f t="shared" si="25"/>
        <v>7</v>
      </c>
      <c r="J297" s="1">
        <f t="shared" si="26"/>
        <v>6</v>
      </c>
      <c r="K297" s="1">
        <f t="shared" si="27"/>
        <v>2023</v>
      </c>
      <c r="L297" s="1">
        <f t="shared" si="28"/>
        <v>12</v>
      </c>
      <c r="M297" s="6">
        <f t="shared" si="29"/>
        <v>27</v>
      </c>
    </row>
    <row r="298" spans="1:13" x14ac:dyDescent="0.3">
      <c r="A298" s="5">
        <v>297</v>
      </c>
      <c r="B298" s="1" t="s">
        <v>303</v>
      </c>
      <c r="C298" s="1" t="s">
        <v>310</v>
      </c>
      <c r="D298" s="2">
        <v>44944</v>
      </c>
      <c r="E298" s="2">
        <v>45076</v>
      </c>
      <c r="F298" s="1">
        <v>2181</v>
      </c>
      <c r="G298" s="1">
        <v>40505</v>
      </c>
      <c r="H298" s="1">
        <f t="shared" si="24"/>
        <v>2023</v>
      </c>
      <c r="I298" s="1">
        <f t="shared" si="25"/>
        <v>1</v>
      </c>
      <c r="J298" s="1">
        <f t="shared" si="26"/>
        <v>18</v>
      </c>
      <c r="K298" s="1">
        <f t="shared" si="27"/>
        <v>2023</v>
      </c>
      <c r="L298" s="1">
        <f t="shared" si="28"/>
        <v>5</v>
      </c>
      <c r="M298" s="6">
        <f t="shared" si="29"/>
        <v>30</v>
      </c>
    </row>
    <row r="299" spans="1:13" x14ac:dyDescent="0.3">
      <c r="A299" s="5">
        <v>298</v>
      </c>
      <c r="B299" s="1" t="s">
        <v>304</v>
      </c>
      <c r="C299" s="1" t="s">
        <v>308</v>
      </c>
      <c r="D299" s="2">
        <v>45124</v>
      </c>
      <c r="E299" s="2">
        <v>45158</v>
      </c>
      <c r="F299" s="1">
        <v>4004</v>
      </c>
      <c r="G299" s="1">
        <v>33903</v>
      </c>
      <c r="H299" s="1">
        <f t="shared" si="24"/>
        <v>2023</v>
      </c>
      <c r="I299" s="1">
        <f t="shared" si="25"/>
        <v>7</v>
      </c>
      <c r="J299" s="1">
        <f t="shared" si="26"/>
        <v>17</v>
      </c>
      <c r="K299" s="1">
        <f t="shared" si="27"/>
        <v>2023</v>
      </c>
      <c r="L299" s="1">
        <f t="shared" si="28"/>
        <v>8</v>
      </c>
      <c r="M299" s="6">
        <f t="shared" si="29"/>
        <v>20</v>
      </c>
    </row>
    <row r="300" spans="1:13" x14ac:dyDescent="0.3">
      <c r="A300" s="5">
        <v>299</v>
      </c>
      <c r="B300" s="1" t="s">
        <v>305</v>
      </c>
      <c r="C300" s="1" t="s">
        <v>311</v>
      </c>
      <c r="D300" s="2">
        <v>45277</v>
      </c>
      <c r="E300" s="2">
        <v>45043</v>
      </c>
      <c r="F300" s="1">
        <v>3514</v>
      </c>
      <c r="G300" s="1">
        <v>27014</v>
      </c>
      <c r="H300" s="1">
        <f t="shared" si="24"/>
        <v>2023</v>
      </c>
      <c r="I300" s="1">
        <f t="shared" si="25"/>
        <v>12</v>
      </c>
      <c r="J300" s="1">
        <f t="shared" si="26"/>
        <v>17</v>
      </c>
      <c r="K300" s="1">
        <f t="shared" si="27"/>
        <v>2023</v>
      </c>
      <c r="L300" s="1">
        <f t="shared" si="28"/>
        <v>4</v>
      </c>
      <c r="M300" s="6">
        <f t="shared" si="29"/>
        <v>27</v>
      </c>
    </row>
    <row r="301" spans="1:13" ht="15" thickBot="1" x14ac:dyDescent="0.35">
      <c r="A301" s="7">
        <v>300</v>
      </c>
      <c r="B301" s="8" t="s">
        <v>306</v>
      </c>
      <c r="C301" s="8" t="s">
        <v>307</v>
      </c>
      <c r="D301" s="9">
        <v>45079</v>
      </c>
      <c r="E301" s="9">
        <v>45239</v>
      </c>
      <c r="F301" s="8">
        <v>7786</v>
      </c>
      <c r="G301" s="8">
        <v>20708</v>
      </c>
      <c r="H301" s="8">
        <f t="shared" si="24"/>
        <v>2023</v>
      </c>
      <c r="I301" s="8">
        <f t="shared" si="25"/>
        <v>6</v>
      </c>
      <c r="J301" s="8">
        <f t="shared" si="26"/>
        <v>2</v>
      </c>
      <c r="K301" s="8">
        <f t="shared" si="27"/>
        <v>2023</v>
      </c>
      <c r="L301" s="8">
        <f t="shared" si="28"/>
        <v>11</v>
      </c>
      <c r="M301" s="10">
        <f t="shared" si="29"/>
        <v>9</v>
      </c>
    </row>
  </sheetData>
  <conditionalFormatting sqref="B1:B1048576">
    <cfRule type="duplicateValues" dxfId="1"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01FA7-C6E1-4816-A644-5FF5A462A910}">
  <dimension ref="A1"/>
  <sheetViews>
    <sheetView tabSelected="1" zoomScale="70" zoomScaleNormal="70" workbookViewId="0">
      <selection activeCell="S21" sqref="S21"/>
    </sheetView>
  </sheetViews>
  <sheetFormatPr defaultRowHeight="14.4" x14ac:dyDescent="0.3"/>
  <cols>
    <col min="1" max="16384" width="8.88671875" style="7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90E7-4E74-447A-96F7-A2A4C65D1258}">
  <dimension ref="A1:F301"/>
  <sheetViews>
    <sheetView workbookViewId="0">
      <selection activeCell="L24" sqref="L24"/>
    </sheetView>
  </sheetViews>
  <sheetFormatPr defaultRowHeight="14.4" x14ac:dyDescent="0.3"/>
  <cols>
    <col min="1" max="1" width="6.6640625" customWidth="1"/>
    <col min="2" max="2" width="12.21875" bestFit="1" customWidth="1"/>
    <col min="3" max="3" width="11" bestFit="1" customWidth="1"/>
    <col min="4" max="4" width="7" bestFit="1" customWidth="1"/>
    <col min="5" max="5" width="8.77734375" bestFit="1" customWidth="1"/>
    <col min="6" max="6" width="11.21875" bestFit="1" customWidth="1"/>
  </cols>
  <sheetData>
    <row r="1" spans="1:6" x14ac:dyDescent="0.3">
      <c r="A1" s="3" t="s">
        <v>0</v>
      </c>
      <c r="B1" s="4" t="s">
        <v>1</v>
      </c>
      <c r="C1" s="4" t="s">
        <v>318</v>
      </c>
      <c r="D1" s="4" t="s">
        <v>319</v>
      </c>
      <c r="E1" s="4" t="s">
        <v>320</v>
      </c>
      <c r="F1" s="18" t="s">
        <v>321</v>
      </c>
    </row>
    <row r="2" spans="1:6" x14ac:dyDescent="0.3">
      <c r="A2" s="5">
        <v>1</v>
      </c>
      <c r="B2" s="1" t="s">
        <v>7</v>
      </c>
      <c r="C2" s="1">
        <v>814161</v>
      </c>
      <c r="D2" s="1">
        <v>106808</v>
      </c>
      <c r="E2" s="1">
        <v>6529</v>
      </c>
      <c r="F2" s="6">
        <v>25772</v>
      </c>
    </row>
    <row r="3" spans="1:6" x14ac:dyDescent="0.3">
      <c r="A3" s="5">
        <v>2</v>
      </c>
      <c r="B3" s="1" t="s">
        <v>8</v>
      </c>
      <c r="C3" s="1">
        <v>404581</v>
      </c>
      <c r="D3" s="1">
        <v>18110</v>
      </c>
      <c r="E3" s="1">
        <v>16734</v>
      </c>
      <c r="F3" s="6">
        <v>14873</v>
      </c>
    </row>
    <row r="4" spans="1:6" x14ac:dyDescent="0.3">
      <c r="A4" s="5">
        <v>3</v>
      </c>
      <c r="B4" s="1" t="s">
        <v>9</v>
      </c>
      <c r="C4" s="1">
        <v>466514</v>
      </c>
      <c r="D4" s="1">
        <v>154185</v>
      </c>
      <c r="E4" s="1">
        <v>9471</v>
      </c>
      <c r="F4" s="6">
        <v>6384</v>
      </c>
    </row>
    <row r="5" spans="1:6" x14ac:dyDescent="0.3">
      <c r="A5" s="5">
        <v>4</v>
      </c>
      <c r="B5" s="1" t="s">
        <v>10</v>
      </c>
      <c r="C5" s="1">
        <v>482608</v>
      </c>
      <c r="D5" s="1">
        <v>159899</v>
      </c>
      <c r="E5" s="1">
        <v>28491</v>
      </c>
      <c r="F5" s="6">
        <v>6398</v>
      </c>
    </row>
    <row r="6" spans="1:6" x14ac:dyDescent="0.3">
      <c r="A6" s="5">
        <v>5</v>
      </c>
      <c r="B6" s="1" t="s">
        <v>11</v>
      </c>
      <c r="C6" s="1">
        <v>94402</v>
      </c>
      <c r="D6" s="1">
        <v>98910</v>
      </c>
      <c r="E6" s="1">
        <v>8418</v>
      </c>
      <c r="F6" s="6">
        <v>13250</v>
      </c>
    </row>
    <row r="7" spans="1:6" x14ac:dyDescent="0.3">
      <c r="A7" s="5">
        <v>6</v>
      </c>
      <c r="B7" s="1" t="s">
        <v>12</v>
      </c>
      <c r="C7" s="1">
        <v>920662</v>
      </c>
      <c r="D7" s="1">
        <v>131018</v>
      </c>
      <c r="E7" s="1">
        <v>39084</v>
      </c>
      <c r="F7" s="6">
        <v>130</v>
      </c>
    </row>
    <row r="8" spans="1:6" x14ac:dyDescent="0.3">
      <c r="A8" s="5">
        <v>7</v>
      </c>
      <c r="B8" s="1" t="s">
        <v>13</v>
      </c>
      <c r="C8" s="1">
        <v>921974</v>
      </c>
      <c r="D8" s="1">
        <v>52910</v>
      </c>
      <c r="E8" s="1">
        <v>5295</v>
      </c>
      <c r="F8" s="6">
        <v>2608</v>
      </c>
    </row>
    <row r="9" spans="1:6" x14ac:dyDescent="0.3">
      <c r="A9" s="5">
        <v>8</v>
      </c>
      <c r="B9" s="1" t="s">
        <v>14</v>
      </c>
      <c r="C9" s="1">
        <v>459443</v>
      </c>
      <c r="D9" s="1">
        <v>159232</v>
      </c>
      <c r="E9" s="1">
        <v>3378</v>
      </c>
      <c r="F9" s="6">
        <v>9400</v>
      </c>
    </row>
    <row r="10" spans="1:6" x14ac:dyDescent="0.3">
      <c r="A10" s="5">
        <v>9</v>
      </c>
      <c r="B10" s="1" t="s">
        <v>15</v>
      </c>
      <c r="C10" s="1">
        <v>954117</v>
      </c>
      <c r="D10" s="1">
        <v>136618</v>
      </c>
      <c r="E10" s="1">
        <v>28298</v>
      </c>
      <c r="F10" s="6">
        <v>21343</v>
      </c>
    </row>
    <row r="11" spans="1:6" x14ac:dyDescent="0.3">
      <c r="A11" s="5">
        <v>10</v>
      </c>
      <c r="B11" s="1" t="s">
        <v>16</v>
      </c>
      <c r="C11" s="1">
        <v>395508</v>
      </c>
      <c r="D11" s="1">
        <v>75018</v>
      </c>
      <c r="E11" s="1">
        <v>11631</v>
      </c>
      <c r="F11" s="6">
        <v>15366</v>
      </c>
    </row>
    <row r="12" spans="1:6" x14ac:dyDescent="0.3">
      <c r="A12" s="5">
        <v>11</v>
      </c>
      <c r="B12" s="1" t="s">
        <v>17</v>
      </c>
      <c r="C12" s="1">
        <v>552871</v>
      </c>
      <c r="D12" s="1">
        <v>48403</v>
      </c>
      <c r="E12" s="1">
        <v>3630</v>
      </c>
      <c r="F12" s="6">
        <v>23084</v>
      </c>
    </row>
    <row r="13" spans="1:6" x14ac:dyDescent="0.3">
      <c r="A13" s="5">
        <v>12</v>
      </c>
      <c r="B13" s="1" t="s">
        <v>18</v>
      </c>
      <c r="C13" s="1">
        <v>26371</v>
      </c>
      <c r="D13" s="1">
        <v>78696</v>
      </c>
      <c r="E13" s="1">
        <v>8125</v>
      </c>
      <c r="F13" s="6">
        <v>9936</v>
      </c>
    </row>
    <row r="14" spans="1:6" x14ac:dyDescent="0.3">
      <c r="A14" s="5">
        <v>13</v>
      </c>
      <c r="B14" s="1" t="s">
        <v>19</v>
      </c>
      <c r="C14" s="1">
        <v>667530</v>
      </c>
      <c r="D14" s="1">
        <v>114198</v>
      </c>
      <c r="E14" s="1">
        <v>10006</v>
      </c>
      <c r="F14" s="6">
        <v>12926</v>
      </c>
    </row>
    <row r="15" spans="1:6" x14ac:dyDescent="0.3">
      <c r="A15" s="5">
        <v>14</v>
      </c>
      <c r="B15" s="1" t="s">
        <v>20</v>
      </c>
      <c r="C15" s="1">
        <v>978786</v>
      </c>
      <c r="D15" s="1">
        <v>192798</v>
      </c>
      <c r="E15" s="1">
        <v>7308</v>
      </c>
      <c r="F15" s="6">
        <v>10157</v>
      </c>
    </row>
    <row r="16" spans="1:6" x14ac:dyDescent="0.3">
      <c r="A16" s="5">
        <v>15</v>
      </c>
      <c r="B16" s="1" t="s">
        <v>21</v>
      </c>
      <c r="C16" s="1">
        <v>47990</v>
      </c>
      <c r="D16" s="1">
        <v>69432</v>
      </c>
      <c r="E16" s="1">
        <v>42282</v>
      </c>
      <c r="F16" s="6">
        <v>4839</v>
      </c>
    </row>
    <row r="17" spans="1:6" x14ac:dyDescent="0.3">
      <c r="A17" s="5">
        <v>16</v>
      </c>
      <c r="B17" s="1" t="s">
        <v>22</v>
      </c>
      <c r="C17" s="1">
        <v>878441</v>
      </c>
      <c r="D17" s="1">
        <v>168302</v>
      </c>
      <c r="E17" s="1">
        <v>6530</v>
      </c>
      <c r="F17" s="6">
        <v>28115</v>
      </c>
    </row>
    <row r="18" spans="1:6" x14ac:dyDescent="0.3">
      <c r="A18" s="5">
        <v>17</v>
      </c>
      <c r="B18" s="1" t="s">
        <v>23</v>
      </c>
      <c r="C18" s="1">
        <v>199166</v>
      </c>
      <c r="D18" s="1">
        <v>102680</v>
      </c>
      <c r="E18" s="1">
        <v>18170</v>
      </c>
      <c r="F18" s="6">
        <v>652</v>
      </c>
    </row>
    <row r="19" spans="1:6" x14ac:dyDescent="0.3">
      <c r="A19" s="5">
        <v>18</v>
      </c>
      <c r="B19" s="1" t="s">
        <v>24</v>
      </c>
      <c r="C19" s="1">
        <v>401247</v>
      </c>
      <c r="D19" s="1">
        <v>94535</v>
      </c>
      <c r="E19" s="1">
        <v>9439</v>
      </c>
      <c r="F19" s="6">
        <v>5572</v>
      </c>
    </row>
    <row r="20" spans="1:6" x14ac:dyDescent="0.3">
      <c r="A20" s="5">
        <v>19</v>
      </c>
      <c r="B20" s="1" t="s">
        <v>25</v>
      </c>
      <c r="C20" s="1">
        <v>668545</v>
      </c>
      <c r="D20" s="1">
        <v>9413</v>
      </c>
      <c r="E20" s="1">
        <v>20143</v>
      </c>
      <c r="F20" s="6">
        <v>19640</v>
      </c>
    </row>
    <row r="21" spans="1:6" x14ac:dyDescent="0.3">
      <c r="A21" s="5">
        <v>20</v>
      </c>
      <c r="B21" s="1" t="s">
        <v>26</v>
      </c>
      <c r="C21" s="1">
        <v>18347</v>
      </c>
      <c r="D21" s="1">
        <v>76516</v>
      </c>
      <c r="E21" s="1">
        <v>30087</v>
      </c>
      <c r="F21" s="6">
        <v>8874</v>
      </c>
    </row>
    <row r="22" spans="1:6" x14ac:dyDescent="0.3">
      <c r="A22" s="5">
        <v>21</v>
      </c>
      <c r="B22" s="1" t="s">
        <v>27</v>
      </c>
      <c r="C22" s="1">
        <v>525925</v>
      </c>
      <c r="D22" s="1">
        <v>81763</v>
      </c>
      <c r="E22" s="1">
        <v>4664</v>
      </c>
      <c r="F22" s="6">
        <v>5300</v>
      </c>
    </row>
    <row r="23" spans="1:6" x14ac:dyDescent="0.3">
      <c r="A23" s="5">
        <v>22</v>
      </c>
      <c r="B23" s="1" t="s">
        <v>28</v>
      </c>
      <c r="C23" s="1">
        <v>700441</v>
      </c>
      <c r="D23" s="1">
        <v>156410</v>
      </c>
      <c r="E23" s="1">
        <v>19496</v>
      </c>
      <c r="F23" s="6">
        <v>19660</v>
      </c>
    </row>
    <row r="24" spans="1:6" x14ac:dyDescent="0.3">
      <c r="A24" s="5">
        <v>23</v>
      </c>
      <c r="B24" s="1" t="s">
        <v>29</v>
      </c>
      <c r="C24" s="1">
        <v>743299</v>
      </c>
      <c r="D24" s="1">
        <v>69540</v>
      </c>
      <c r="E24" s="1">
        <v>42659</v>
      </c>
      <c r="F24" s="6">
        <v>6432</v>
      </c>
    </row>
    <row r="25" spans="1:6" x14ac:dyDescent="0.3">
      <c r="A25" s="5">
        <v>24</v>
      </c>
      <c r="B25" s="1" t="s">
        <v>30</v>
      </c>
      <c r="C25" s="1">
        <v>732769</v>
      </c>
      <c r="D25" s="1">
        <v>128893</v>
      </c>
      <c r="E25" s="1">
        <v>4968</v>
      </c>
      <c r="F25" s="6">
        <v>12619</v>
      </c>
    </row>
    <row r="26" spans="1:6" x14ac:dyDescent="0.3">
      <c r="A26" s="5">
        <v>25</v>
      </c>
      <c r="B26" s="1" t="s">
        <v>31</v>
      </c>
      <c r="C26" s="1">
        <v>940187</v>
      </c>
      <c r="D26" s="1">
        <v>119361</v>
      </c>
      <c r="E26" s="1">
        <v>29461</v>
      </c>
      <c r="F26" s="6">
        <v>27199</v>
      </c>
    </row>
    <row r="27" spans="1:6" x14ac:dyDescent="0.3">
      <c r="A27" s="5">
        <v>26</v>
      </c>
      <c r="B27" s="1" t="s">
        <v>32</v>
      </c>
      <c r="C27" s="1">
        <v>818000</v>
      </c>
      <c r="D27" s="1">
        <v>194732</v>
      </c>
      <c r="E27" s="1">
        <v>37848</v>
      </c>
      <c r="F27" s="6">
        <v>19213</v>
      </c>
    </row>
    <row r="28" spans="1:6" x14ac:dyDescent="0.3">
      <c r="A28" s="5">
        <v>27</v>
      </c>
      <c r="B28" s="1" t="s">
        <v>33</v>
      </c>
      <c r="C28" s="1">
        <v>831495</v>
      </c>
      <c r="D28" s="1">
        <v>134013</v>
      </c>
      <c r="E28" s="1">
        <v>42241</v>
      </c>
      <c r="F28" s="6">
        <v>19056</v>
      </c>
    </row>
    <row r="29" spans="1:6" x14ac:dyDescent="0.3">
      <c r="A29" s="5">
        <v>28</v>
      </c>
      <c r="B29" s="1" t="s">
        <v>34</v>
      </c>
      <c r="C29" s="1">
        <v>769619</v>
      </c>
      <c r="D29" s="1">
        <v>99273</v>
      </c>
      <c r="E29" s="1">
        <v>15265</v>
      </c>
      <c r="F29" s="6">
        <v>19563</v>
      </c>
    </row>
    <row r="30" spans="1:6" x14ac:dyDescent="0.3">
      <c r="A30" s="5">
        <v>29</v>
      </c>
      <c r="B30" s="1" t="s">
        <v>35</v>
      </c>
      <c r="C30" s="1">
        <v>423177</v>
      </c>
      <c r="D30" s="1">
        <v>59702</v>
      </c>
      <c r="E30" s="1">
        <v>703</v>
      </c>
      <c r="F30" s="6">
        <v>2391</v>
      </c>
    </row>
    <row r="31" spans="1:6" x14ac:dyDescent="0.3">
      <c r="A31" s="5">
        <v>30</v>
      </c>
      <c r="B31" s="1" t="s">
        <v>36</v>
      </c>
      <c r="C31" s="1">
        <v>107469</v>
      </c>
      <c r="D31" s="1">
        <v>128610</v>
      </c>
      <c r="E31" s="1">
        <v>32467</v>
      </c>
      <c r="F31" s="6">
        <v>21471</v>
      </c>
    </row>
    <row r="32" spans="1:6" x14ac:dyDescent="0.3">
      <c r="A32" s="5">
        <v>31</v>
      </c>
      <c r="B32" s="1" t="s">
        <v>37</v>
      </c>
      <c r="C32" s="1">
        <v>231238</v>
      </c>
      <c r="D32" s="1">
        <v>105964</v>
      </c>
      <c r="E32" s="1">
        <v>23863</v>
      </c>
      <c r="F32" s="6">
        <v>3527</v>
      </c>
    </row>
    <row r="33" spans="1:6" x14ac:dyDescent="0.3">
      <c r="A33" s="5">
        <v>32</v>
      </c>
      <c r="B33" s="1" t="s">
        <v>38</v>
      </c>
      <c r="C33" s="1">
        <v>158772</v>
      </c>
      <c r="D33" s="1">
        <v>1688</v>
      </c>
      <c r="E33" s="1">
        <v>39102</v>
      </c>
      <c r="F33" s="6">
        <v>157</v>
      </c>
    </row>
    <row r="34" spans="1:6" x14ac:dyDescent="0.3">
      <c r="A34" s="5">
        <v>33</v>
      </c>
      <c r="B34" s="1" t="s">
        <v>39</v>
      </c>
      <c r="C34" s="1">
        <v>401636</v>
      </c>
      <c r="D34" s="1">
        <v>107280</v>
      </c>
      <c r="E34" s="1">
        <v>44670</v>
      </c>
      <c r="F34" s="6">
        <v>8746</v>
      </c>
    </row>
    <row r="35" spans="1:6" x14ac:dyDescent="0.3">
      <c r="A35" s="5">
        <v>34</v>
      </c>
      <c r="B35" s="1" t="s">
        <v>40</v>
      </c>
      <c r="C35" s="1">
        <v>365454</v>
      </c>
      <c r="D35" s="1">
        <v>55272</v>
      </c>
      <c r="E35" s="1">
        <v>38934</v>
      </c>
      <c r="F35" s="6">
        <v>4983</v>
      </c>
    </row>
    <row r="36" spans="1:6" x14ac:dyDescent="0.3">
      <c r="A36" s="5">
        <v>35</v>
      </c>
      <c r="B36" s="1" t="s">
        <v>41</v>
      </c>
      <c r="C36" s="1">
        <v>804643</v>
      </c>
      <c r="D36" s="1">
        <v>15924</v>
      </c>
      <c r="E36" s="1">
        <v>10563</v>
      </c>
      <c r="F36" s="6">
        <v>5163</v>
      </c>
    </row>
    <row r="37" spans="1:6" x14ac:dyDescent="0.3">
      <c r="A37" s="5">
        <v>36</v>
      </c>
      <c r="B37" s="1" t="s">
        <v>42</v>
      </c>
      <c r="C37" s="1">
        <v>895743</v>
      </c>
      <c r="D37" s="1">
        <v>111984</v>
      </c>
      <c r="E37" s="1">
        <v>20418</v>
      </c>
      <c r="F37" s="6">
        <v>26467</v>
      </c>
    </row>
    <row r="38" spans="1:6" x14ac:dyDescent="0.3">
      <c r="A38" s="5">
        <v>37</v>
      </c>
      <c r="B38" s="1" t="s">
        <v>43</v>
      </c>
      <c r="C38" s="1">
        <v>488917</v>
      </c>
      <c r="D38" s="1">
        <v>161409</v>
      </c>
      <c r="E38" s="1">
        <v>42869</v>
      </c>
      <c r="F38" s="6">
        <v>5195</v>
      </c>
    </row>
    <row r="39" spans="1:6" x14ac:dyDescent="0.3">
      <c r="A39" s="5">
        <v>38</v>
      </c>
      <c r="B39" s="1" t="s">
        <v>44</v>
      </c>
      <c r="C39" s="1">
        <v>637412</v>
      </c>
      <c r="D39" s="1">
        <v>32479</v>
      </c>
      <c r="E39" s="1">
        <v>8092</v>
      </c>
      <c r="F39" s="6">
        <v>16702</v>
      </c>
    </row>
    <row r="40" spans="1:6" x14ac:dyDescent="0.3">
      <c r="A40" s="5">
        <v>39</v>
      </c>
      <c r="B40" s="1" t="s">
        <v>45</v>
      </c>
      <c r="C40" s="1">
        <v>786829</v>
      </c>
      <c r="D40" s="1">
        <v>59382</v>
      </c>
      <c r="E40" s="1">
        <v>15447</v>
      </c>
      <c r="F40" s="6">
        <v>15974</v>
      </c>
    </row>
    <row r="41" spans="1:6" x14ac:dyDescent="0.3">
      <c r="A41" s="5">
        <v>40</v>
      </c>
      <c r="B41" s="1" t="s">
        <v>46</v>
      </c>
      <c r="C41" s="1">
        <v>353742</v>
      </c>
      <c r="D41" s="1">
        <v>68505</v>
      </c>
      <c r="E41" s="1">
        <v>31623</v>
      </c>
      <c r="F41" s="6">
        <v>19320</v>
      </c>
    </row>
    <row r="42" spans="1:6" x14ac:dyDescent="0.3">
      <c r="A42" s="5">
        <v>41</v>
      </c>
      <c r="B42" s="1" t="s">
        <v>47</v>
      </c>
      <c r="C42" s="1">
        <v>304084</v>
      </c>
      <c r="D42" s="1">
        <v>89531</v>
      </c>
      <c r="E42" s="1">
        <v>8493</v>
      </c>
      <c r="F42" s="6">
        <v>9007</v>
      </c>
    </row>
    <row r="43" spans="1:6" x14ac:dyDescent="0.3">
      <c r="A43" s="5">
        <v>42</v>
      </c>
      <c r="B43" s="1" t="s">
        <v>48</v>
      </c>
      <c r="C43" s="1">
        <v>64441</v>
      </c>
      <c r="D43" s="1">
        <v>106059</v>
      </c>
      <c r="E43" s="1">
        <v>12179</v>
      </c>
      <c r="F43" s="6">
        <v>123</v>
      </c>
    </row>
    <row r="44" spans="1:6" x14ac:dyDescent="0.3">
      <c r="A44" s="5">
        <v>43</v>
      </c>
      <c r="B44" s="1" t="s">
        <v>49</v>
      </c>
      <c r="C44" s="1">
        <v>518112</v>
      </c>
      <c r="D44" s="1">
        <v>166098</v>
      </c>
      <c r="E44" s="1">
        <v>2196</v>
      </c>
      <c r="F44" s="6">
        <v>11196</v>
      </c>
    </row>
    <row r="45" spans="1:6" x14ac:dyDescent="0.3">
      <c r="A45" s="5">
        <v>44</v>
      </c>
      <c r="B45" s="1" t="s">
        <v>50</v>
      </c>
      <c r="C45" s="1">
        <v>946592</v>
      </c>
      <c r="D45" s="1">
        <v>168389</v>
      </c>
      <c r="E45" s="1">
        <v>19499</v>
      </c>
      <c r="F45" s="6">
        <v>6778</v>
      </c>
    </row>
    <row r="46" spans="1:6" x14ac:dyDescent="0.3">
      <c r="A46" s="5">
        <v>45</v>
      </c>
      <c r="B46" s="1" t="s">
        <v>51</v>
      </c>
      <c r="C46" s="1">
        <v>896969</v>
      </c>
      <c r="D46" s="1">
        <v>59383</v>
      </c>
      <c r="E46" s="1">
        <v>23257</v>
      </c>
      <c r="F46" s="6">
        <v>4620</v>
      </c>
    </row>
    <row r="47" spans="1:6" x14ac:dyDescent="0.3">
      <c r="A47" s="5">
        <v>46</v>
      </c>
      <c r="B47" s="1" t="s">
        <v>52</v>
      </c>
      <c r="C47" s="1">
        <v>484757</v>
      </c>
      <c r="D47" s="1">
        <v>148067</v>
      </c>
      <c r="E47" s="1">
        <v>27303</v>
      </c>
      <c r="F47" s="6">
        <v>21698</v>
      </c>
    </row>
    <row r="48" spans="1:6" x14ac:dyDescent="0.3">
      <c r="A48" s="5">
        <v>47</v>
      </c>
      <c r="B48" s="1" t="s">
        <v>53</v>
      </c>
      <c r="C48" s="1">
        <v>429936</v>
      </c>
      <c r="D48" s="1">
        <v>67815</v>
      </c>
      <c r="E48" s="1">
        <v>24363</v>
      </c>
      <c r="F48" s="6">
        <v>1425</v>
      </c>
    </row>
    <row r="49" spans="1:6" x14ac:dyDescent="0.3">
      <c r="A49" s="5">
        <v>48</v>
      </c>
      <c r="B49" s="1" t="s">
        <v>54</v>
      </c>
      <c r="C49" s="1">
        <v>765990</v>
      </c>
      <c r="D49" s="1">
        <v>70726</v>
      </c>
      <c r="E49" s="1">
        <v>35234</v>
      </c>
      <c r="F49" s="6">
        <v>8080</v>
      </c>
    </row>
    <row r="50" spans="1:6" x14ac:dyDescent="0.3">
      <c r="A50" s="5">
        <v>49</v>
      </c>
      <c r="B50" s="1" t="s">
        <v>55</v>
      </c>
      <c r="C50" s="1">
        <v>301971</v>
      </c>
      <c r="D50" s="1">
        <v>51633</v>
      </c>
      <c r="E50" s="1">
        <v>15404</v>
      </c>
      <c r="F50" s="6">
        <v>4912</v>
      </c>
    </row>
    <row r="51" spans="1:6" x14ac:dyDescent="0.3">
      <c r="A51" s="5">
        <v>50</v>
      </c>
      <c r="B51" s="1" t="s">
        <v>56</v>
      </c>
      <c r="C51" s="1">
        <v>945304</v>
      </c>
      <c r="D51" s="1">
        <v>199646</v>
      </c>
      <c r="E51" s="1">
        <v>3177</v>
      </c>
      <c r="F51" s="6">
        <v>3351</v>
      </c>
    </row>
    <row r="52" spans="1:6" x14ac:dyDescent="0.3">
      <c r="A52" s="5">
        <v>51</v>
      </c>
      <c r="B52" s="1" t="s">
        <v>57</v>
      </c>
      <c r="C52" s="1">
        <v>195150</v>
      </c>
      <c r="D52" s="1">
        <v>193990</v>
      </c>
      <c r="E52" s="1">
        <v>40645</v>
      </c>
      <c r="F52" s="6">
        <v>2392</v>
      </c>
    </row>
    <row r="53" spans="1:6" x14ac:dyDescent="0.3">
      <c r="A53" s="5">
        <v>52</v>
      </c>
      <c r="B53" s="1" t="s">
        <v>58</v>
      </c>
      <c r="C53" s="1">
        <v>626284</v>
      </c>
      <c r="D53" s="1">
        <v>78352</v>
      </c>
      <c r="E53" s="1">
        <v>155</v>
      </c>
      <c r="F53" s="6">
        <v>17634</v>
      </c>
    </row>
    <row r="54" spans="1:6" x14ac:dyDescent="0.3">
      <c r="A54" s="5">
        <v>53</v>
      </c>
      <c r="B54" s="1" t="s">
        <v>59</v>
      </c>
      <c r="C54" s="1">
        <v>273337</v>
      </c>
      <c r="D54" s="1">
        <v>166167</v>
      </c>
      <c r="E54" s="1">
        <v>7744</v>
      </c>
      <c r="F54" s="6">
        <v>18158</v>
      </c>
    </row>
    <row r="55" spans="1:6" x14ac:dyDescent="0.3">
      <c r="A55" s="5">
        <v>54</v>
      </c>
      <c r="B55" s="1" t="s">
        <v>60</v>
      </c>
      <c r="C55" s="1">
        <v>314970</v>
      </c>
      <c r="D55" s="1">
        <v>45326</v>
      </c>
      <c r="E55" s="1">
        <v>30226</v>
      </c>
      <c r="F55" s="6">
        <v>16952</v>
      </c>
    </row>
    <row r="56" spans="1:6" x14ac:dyDescent="0.3">
      <c r="A56" s="5">
        <v>55</v>
      </c>
      <c r="B56" s="1" t="s">
        <v>61</v>
      </c>
      <c r="C56" s="1">
        <v>67446</v>
      </c>
      <c r="D56" s="1">
        <v>137051</v>
      </c>
      <c r="E56" s="1">
        <v>2186</v>
      </c>
      <c r="F56" s="6">
        <v>27682</v>
      </c>
    </row>
    <row r="57" spans="1:6" x14ac:dyDescent="0.3">
      <c r="A57" s="5">
        <v>56</v>
      </c>
      <c r="B57" s="1" t="s">
        <v>62</v>
      </c>
      <c r="C57" s="1">
        <v>150892</v>
      </c>
      <c r="D57" s="1">
        <v>137246</v>
      </c>
      <c r="E57" s="1">
        <v>12949</v>
      </c>
      <c r="F57" s="6">
        <v>13304</v>
      </c>
    </row>
    <row r="58" spans="1:6" x14ac:dyDescent="0.3">
      <c r="A58" s="5">
        <v>57</v>
      </c>
      <c r="B58" s="1" t="s">
        <v>63</v>
      </c>
      <c r="C58" s="1">
        <v>58223</v>
      </c>
      <c r="D58" s="1">
        <v>192802</v>
      </c>
      <c r="E58" s="1">
        <v>2412</v>
      </c>
      <c r="F58" s="6">
        <v>17065</v>
      </c>
    </row>
    <row r="59" spans="1:6" x14ac:dyDescent="0.3">
      <c r="A59" s="5">
        <v>58</v>
      </c>
      <c r="B59" s="1" t="s">
        <v>64</v>
      </c>
      <c r="C59" s="1">
        <v>126844</v>
      </c>
      <c r="D59" s="1">
        <v>94905</v>
      </c>
      <c r="E59" s="1">
        <v>32478</v>
      </c>
      <c r="F59" s="6">
        <v>25139</v>
      </c>
    </row>
    <row r="60" spans="1:6" x14ac:dyDescent="0.3">
      <c r="A60" s="5">
        <v>59</v>
      </c>
      <c r="B60" s="1" t="s">
        <v>65</v>
      </c>
      <c r="C60" s="1">
        <v>993947</v>
      </c>
      <c r="D60" s="1">
        <v>121872</v>
      </c>
      <c r="E60" s="1">
        <v>25893</v>
      </c>
      <c r="F60" s="6">
        <v>14753</v>
      </c>
    </row>
    <row r="61" spans="1:6" x14ac:dyDescent="0.3">
      <c r="A61" s="5">
        <v>60</v>
      </c>
      <c r="B61" s="1" t="s">
        <v>66</v>
      </c>
      <c r="C61" s="1">
        <v>391858</v>
      </c>
      <c r="D61" s="1">
        <v>58015</v>
      </c>
      <c r="E61" s="1">
        <v>38310</v>
      </c>
      <c r="F61" s="6">
        <v>9457</v>
      </c>
    </row>
    <row r="62" spans="1:6" x14ac:dyDescent="0.3">
      <c r="A62" s="5">
        <v>61</v>
      </c>
      <c r="B62" s="1" t="s">
        <v>67</v>
      </c>
      <c r="C62" s="1">
        <v>124779</v>
      </c>
      <c r="D62" s="1">
        <v>75335</v>
      </c>
      <c r="E62" s="1">
        <v>21793</v>
      </c>
      <c r="F62" s="6">
        <v>27891</v>
      </c>
    </row>
    <row r="63" spans="1:6" x14ac:dyDescent="0.3">
      <c r="A63" s="5">
        <v>62</v>
      </c>
      <c r="B63" s="1" t="s">
        <v>68</v>
      </c>
      <c r="C63" s="1">
        <v>912961</v>
      </c>
      <c r="D63" s="1">
        <v>184882</v>
      </c>
      <c r="E63" s="1">
        <v>15727</v>
      </c>
      <c r="F63" s="6">
        <v>26287</v>
      </c>
    </row>
    <row r="64" spans="1:6" x14ac:dyDescent="0.3">
      <c r="A64" s="5">
        <v>63</v>
      </c>
      <c r="B64" s="1" t="s">
        <v>69</v>
      </c>
      <c r="C64" s="1">
        <v>579927</v>
      </c>
      <c r="D64" s="1">
        <v>97598</v>
      </c>
      <c r="E64" s="1">
        <v>3566</v>
      </c>
      <c r="F64" s="6">
        <v>17735</v>
      </c>
    </row>
    <row r="65" spans="1:6" x14ac:dyDescent="0.3">
      <c r="A65" s="5">
        <v>64</v>
      </c>
      <c r="B65" s="1" t="s">
        <v>70</v>
      </c>
      <c r="C65" s="1">
        <v>660086</v>
      </c>
      <c r="D65" s="1">
        <v>44734</v>
      </c>
      <c r="E65" s="1">
        <v>36984</v>
      </c>
      <c r="F65" s="6">
        <v>864</v>
      </c>
    </row>
    <row r="66" spans="1:6" x14ac:dyDescent="0.3">
      <c r="A66" s="5">
        <v>65</v>
      </c>
      <c r="B66" s="1" t="s">
        <v>71</v>
      </c>
      <c r="C66" s="1">
        <v>352903</v>
      </c>
      <c r="D66" s="1">
        <v>187517</v>
      </c>
      <c r="E66" s="1">
        <v>42184</v>
      </c>
      <c r="F66" s="6">
        <v>10034</v>
      </c>
    </row>
    <row r="67" spans="1:6" x14ac:dyDescent="0.3">
      <c r="A67" s="5">
        <v>66</v>
      </c>
      <c r="B67" s="1" t="s">
        <v>72</v>
      </c>
      <c r="C67" s="1">
        <v>238410</v>
      </c>
      <c r="D67" s="1">
        <v>70871</v>
      </c>
      <c r="E67" s="1">
        <v>38770</v>
      </c>
      <c r="F67" s="6">
        <v>12040</v>
      </c>
    </row>
    <row r="68" spans="1:6" x14ac:dyDescent="0.3">
      <c r="A68" s="5">
        <v>67</v>
      </c>
      <c r="B68" s="1" t="s">
        <v>73</v>
      </c>
      <c r="C68" s="1">
        <v>138005</v>
      </c>
      <c r="D68" s="1">
        <v>19796</v>
      </c>
      <c r="E68" s="1">
        <v>3804</v>
      </c>
      <c r="F68" s="6">
        <v>19670</v>
      </c>
    </row>
    <row r="69" spans="1:6" x14ac:dyDescent="0.3">
      <c r="A69" s="5">
        <v>68</v>
      </c>
      <c r="B69" s="1" t="s">
        <v>74</v>
      </c>
      <c r="C69" s="1">
        <v>174937</v>
      </c>
      <c r="D69" s="1">
        <v>121363</v>
      </c>
      <c r="E69" s="1">
        <v>152</v>
      </c>
      <c r="F69" s="6">
        <v>11980</v>
      </c>
    </row>
    <row r="70" spans="1:6" x14ac:dyDescent="0.3">
      <c r="A70" s="5">
        <v>69</v>
      </c>
      <c r="B70" s="1" t="s">
        <v>75</v>
      </c>
      <c r="C70" s="1">
        <v>61032</v>
      </c>
      <c r="D70" s="1">
        <v>78055</v>
      </c>
      <c r="E70" s="1">
        <v>41515</v>
      </c>
      <c r="F70" s="6">
        <v>18118</v>
      </c>
    </row>
    <row r="71" spans="1:6" x14ac:dyDescent="0.3">
      <c r="A71" s="5">
        <v>70</v>
      </c>
      <c r="B71" s="1" t="s">
        <v>76</v>
      </c>
      <c r="C71" s="1">
        <v>307704</v>
      </c>
      <c r="D71" s="1">
        <v>90506</v>
      </c>
      <c r="E71" s="1">
        <v>16129</v>
      </c>
      <c r="F71" s="6">
        <v>12678</v>
      </c>
    </row>
    <row r="72" spans="1:6" x14ac:dyDescent="0.3">
      <c r="A72" s="5">
        <v>71</v>
      </c>
      <c r="B72" s="1" t="s">
        <v>77</v>
      </c>
      <c r="C72" s="1">
        <v>199665</v>
      </c>
      <c r="D72" s="1">
        <v>96591</v>
      </c>
      <c r="E72" s="1">
        <v>19826</v>
      </c>
      <c r="F72" s="6">
        <v>7449</v>
      </c>
    </row>
    <row r="73" spans="1:6" x14ac:dyDescent="0.3">
      <c r="A73" s="5">
        <v>72</v>
      </c>
      <c r="B73" s="1" t="s">
        <v>78</v>
      </c>
      <c r="C73" s="1">
        <v>988747</v>
      </c>
      <c r="D73" s="1">
        <v>122377</v>
      </c>
      <c r="E73" s="1">
        <v>9942</v>
      </c>
      <c r="F73" s="6">
        <v>5716</v>
      </c>
    </row>
    <row r="74" spans="1:6" x14ac:dyDescent="0.3">
      <c r="A74" s="5">
        <v>73</v>
      </c>
      <c r="B74" s="1" t="s">
        <v>79</v>
      </c>
      <c r="C74" s="1">
        <v>489950</v>
      </c>
      <c r="D74" s="1">
        <v>192725</v>
      </c>
      <c r="E74" s="1">
        <v>17234</v>
      </c>
      <c r="F74" s="6">
        <v>11168</v>
      </c>
    </row>
    <row r="75" spans="1:6" x14ac:dyDescent="0.3">
      <c r="A75" s="5">
        <v>74</v>
      </c>
      <c r="B75" s="1" t="s">
        <v>80</v>
      </c>
      <c r="C75" s="1">
        <v>450301</v>
      </c>
      <c r="D75" s="1">
        <v>135473</v>
      </c>
      <c r="E75" s="1">
        <v>919</v>
      </c>
      <c r="F75" s="6">
        <v>27759</v>
      </c>
    </row>
    <row r="76" spans="1:6" x14ac:dyDescent="0.3">
      <c r="A76" s="5">
        <v>75</v>
      </c>
      <c r="B76" s="1" t="s">
        <v>81</v>
      </c>
      <c r="C76" s="1">
        <v>709919</v>
      </c>
      <c r="D76" s="1">
        <v>163808</v>
      </c>
      <c r="E76" s="1">
        <v>7300</v>
      </c>
      <c r="F76" s="6">
        <v>18384</v>
      </c>
    </row>
    <row r="77" spans="1:6" x14ac:dyDescent="0.3">
      <c r="A77" s="5">
        <v>76</v>
      </c>
      <c r="B77" s="1" t="s">
        <v>82</v>
      </c>
      <c r="C77" s="1">
        <v>871188</v>
      </c>
      <c r="D77" s="1">
        <v>102685</v>
      </c>
      <c r="E77" s="1">
        <v>25083</v>
      </c>
      <c r="F77" s="6">
        <v>27341</v>
      </c>
    </row>
    <row r="78" spans="1:6" x14ac:dyDescent="0.3">
      <c r="A78" s="5">
        <v>77</v>
      </c>
      <c r="B78" s="1" t="s">
        <v>83</v>
      </c>
      <c r="C78" s="1">
        <v>859814</v>
      </c>
      <c r="D78" s="1">
        <v>97127</v>
      </c>
      <c r="E78" s="1">
        <v>22365</v>
      </c>
      <c r="F78" s="6">
        <v>19222</v>
      </c>
    </row>
    <row r="79" spans="1:6" x14ac:dyDescent="0.3">
      <c r="A79" s="5">
        <v>78</v>
      </c>
      <c r="B79" s="1" t="s">
        <v>84</v>
      </c>
      <c r="C79" s="1">
        <v>929220</v>
      </c>
      <c r="D79" s="1">
        <v>87391</v>
      </c>
      <c r="E79" s="1">
        <v>4970</v>
      </c>
      <c r="F79" s="6">
        <v>1659</v>
      </c>
    </row>
    <row r="80" spans="1:6" x14ac:dyDescent="0.3">
      <c r="A80" s="5">
        <v>79</v>
      </c>
      <c r="B80" s="1" t="s">
        <v>85</v>
      </c>
      <c r="C80" s="1">
        <v>450386</v>
      </c>
      <c r="D80" s="1">
        <v>191319</v>
      </c>
      <c r="E80" s="1">
        <v>29861</v>
      </c>
      <c r="F80" s="6">
        <v>11642</v>
      </c>
    </row>
    <row r="81" spans="1:6" x14ac:dyDescent="0.3">
      <c r="A81" s="5">
        <v>80</v>
      </c>
      <c r="B81" s="1" t="s">
        <v>86</v>
      </c>
      <c r="C81" s="1">
        <v>882263</v>
      </c>
      <c r="D81" s="1">
        <v>130717</v>
      </c>
      <c r="E81" s="1">
        <v>1199</v>
      </c>
      <c r="F81" s="6">
        <v>22118</v>
      </c>
    </row>
    <row r="82" spans="1:6" x14ac:dyDescent="0.3">
      <c r="A82" s="5">
        <v>81</v>
      </c>
      <c r="B82" s="1" t="s">
        <v>87</v>
      </c>
      <c r="C82" s="1">
        <v>672893</v>
      </c>
      <c r="D82" s="1">
        <v>92910</v>
      </c>
      <c r="E82" s="1">
        <v>2656</v>
      </c>
      <c r="F82" s="6">
        <v>16006</v>
      </c>
    </row>
    <row r="83" spans="1:6" x14ac:dyDescent="0.3">
      <c r="A83" s="5">
        <v>82</v>
      </c>
      <c r="B83" s="1" t="s">
        <v>88</v>
      </c>
      <c r="C83" s="1">
        <v>299096</v>
      </c>
      <c r="D83" s="1">
        <v>8331</v>
      </c>
      <c r="E83" s="1">
        <v>5930</v>
      </c>
      <c r="F83" s="6">
        <v>17353</v>
      </c>
    </row>
    <row r="84" spans="1:6" x14ac:dyDescent="0.3">
      <c r="A84" s="5">
        <v>83</v>
      </c>
      <c r="B84" s="1" t="s">
        <v>89</v>
      </c>
      <c r="C84" s="1">
        <v>898069</v>
      </c>
      <c r="D84" s="1">
        <v>155377</v>
      </c>
      <c r="E84" s="1">
        <v>43916</v>
      </c>
      <c r="F84" s="6">
        <v>29040</v>
      </c>
    </row>
    <row r="85" spans="1:6" x14ac:dyDescent="0.3">
      <c r="A85" s="5">
        <v>84</v>
      </c>
      <c r="B85" s="1" t="s">
        <v>90</v>
      </c>
      <c r="C85" s="1">
        <v>526647</v>
      </c>
      <c r="D85" s="1">
        <v>199900</v>
      </c>
      <c r="E85" s="1">
        <v>46064</v>
      </c>
      <c r="F85" s="6">
        <v>28770</v>
      </c>
    </row>
    <row r="86" spans="1:6" x14ac:dyDescent="0.3">
      <c r="A86" s="5">
        <v>85</v>
      </c>
      <c r="B86" s="1" t="s">
        <v>91</v>
      </c>
      <c r="C86" s="1">
        <v>18527</v>
      </c>
      <c r="D86" s="1">
        <v>197387</v>
      </c>
      <c r="E86" s="1">
        <v>21511</v>
      </c>
      <c r="F86" s="6">
        <v>26649</v>
      </c>
    </row>
    <row r="87" spans="1:6" x14ac:dyDescent="0.3">
      <c r="A87" s="5">
        <v>86</v>
      </c>
      <c r="B87" s="1" t="s">
        <v>92</v>
      </c>
      <c r="C87" s="1">
        <v>382559</v>
      </c>
      <c r="D87" s="1">
        <v>144688</v>
      </c>
      <c r="E87" s="1">
        <v>24738</v>
      </c>
      <c r="F87" s="6">
        <v>9565</v>
      </c>
    </row>
    <row r="88" spans="1:6" x14ac:dyDescent="0.3">
      <c r="A88" s="5">
        <v>87</v>
      </c>
      <c r="B88" s="1" t="s">
        <v>93</v>
      </c>
      <c r="C88" s="1">
        <v>628281</v>
      </c>
      <c r="D88" s="1">
        <v>66851</v>
      </c>
      <c r="E88" s="1">
        <v>34345</v>
      </c>
      <c r="F88" s="6">
        <v>8156</v>
      </c>
    </row>
    <row r="89" spans="1:6" x14ac:dyDescent="0.3">
      <c r="A89" s="5">
        <v>88</v>
      </c>
      <c r="B89" s="1" t="s">
        <v>94</v>
      </c>
      <c r="C89" s="1">
        <v>910057</v>
      </c>
      <c r="D89" s="1">
        <v>174211</v>
      </c>
      <c r="E89" s="1">
        <v>542</v>
      </c>
      <c r="F89" s="6">
        <v>703</v>
      </c>
    </row>
    <row r="90" spans="1:6" x14ac:dyDescent="0.3">
      <c r="A90" s="5">
        <v>89</v>
      </c>
      <c r="B90" s="1" t="s">
        <v>95</v>
      </c>
      <c r="C90" s="1">
        <v>633254</v>
      </c>
      <c r="D90" s="1">
        <v>63000</v>
      </c>
      <c r="E90" s="1">
        <v>21168</v>
      </c>
      <c r="F90" s="6">
        <v>554</v>
      </c>
    </row>
    <row r="91" spans="1:6" x14ac:dyDescent="0.3">
      <c r="A91" s="5">
        <v>90</v>
      </c>
      <c r="B91" s="1" t="s">
        <v>96</v>
      </c>
      <c r="C91" s="1">
        <v>680169</v>
      </c>
      <c r="D91" s="1">
        <v>72117</v>
      </c>
      <c r="E91" s="1">
        <v>43492</v>
      </c>
      <c r="F91" s="6">
        <v>417</v>
      </c>
    </row>
    <row r="92" spans="1:6" x14ac:dyDescent="0.3">
      <c r="A92" s="5">
        <v>91</v>
      </c>
      <c r="B92" s="1" t="s">
        <v>97</v>
      </c>
      <c r="C92" s="1">
        <v>817827</v>
      </c>
      <c r="D92" s="1">
        <v>76249</v>
      </c>
      <c r="E92" s="1">
        <v>33893</v>
      </c>
      <c r="F92" s="6">
        <v>9259</v>
      </c>
    </row>
    <row r="93" spans="1:6" x14ac:dyDescent="0.3">
      <c r="A93" s="5">
        <v>92</v>
      </c>
      <c r="B93" s="1" t="s">
        <v>98</v>
      </c>
      <c r="C93" s="1">
        <v>837198</v>
      </c>
      <c r="D93" s="1">
        <v>17694</v>
      </c>
      <c r="E93" s="1">
        <v>14136</v>
      </c>
      <c r="F93" s="6">
        <v>25403</v>
      </c>
    </row>
    <row r="94" spans="1:6" x14ac:dyDescent="0.3">
      <c r="A94" s="5">
        <v>93</v>
      </c>
      <c r="B94" s="1" t="s">
        <v>99</v>
      </c>
      <c r="C94" s="1">
        <v>150061</v>
      </c>
      <c r="D94" s="1">
        <v>155890</v>
      </c>
      <c r="E94" s="1">
        <v>17201</v>
      </c>
      <c r="F94" s="6">
        <v>19661</v>
      </c>
    </row>
    <row r="95" spans="1:6" x14ac:dyDescent="0.3">
      <c r="A95" s="5">
        <v>94</v>
      </c>
      <c r="B95" s="1" t="s">
        <v>100</v>
      </c>
      <c r="C95" s="1">
        <v>249369</v>
      </c>
      <c r="D95" s="1">
        <v>99316</v>
      </c>
      <c r="E95" s="1">
        <v>9918</v>
      </c>
      <c r="F95" s="6">
        <v>1047</v>
      </c>
    </row>
    <row r="96" spans="1:6" x14ac:dyDescent="0.3">
      <c r="A96" s="5">
        <v>95</v>
      </c>
      <c r="B96" s="1" t="s">
        <v>101</v>
      </c>
      <c r="C96" s="1">
        <v>938637</v>
      </c>
      <c r="D96" s="1">
        <v>164295</v>
      </c>
      <c r="E96" s="1">
        <v>46292</v>
      </c>
      <c r="F96" s="6">
        <v>6008</v>
      </c>
    </row>
    <row r="97" spans="1:6" x14ac:dyDescent="0.3">
      <c r="A97" s="5">
        <v>96</v>
      </c>
      <c r="B97" s="1" t="s">
        <v>102</v>
      </c>
      <c r="C97" s="1">
        <v>163699</v>
      </c>
      <c r="D97" s="1">
        <v>5329</v>
      </c>
      <c r="E97" s="1">
        <v>31951</v>
      </c>
      <c r="F97" s="6">
        <v>13787</v>
      </c>
    </row>
    <row r="98" spans="1:6" x14ac:dyDescent="0.3">
      <c r="A98" s="5">
        <v>97</v>
      </c>
      <c r="B98" s="1" t="s">
        <v>103</v>
      </c>
      <c r="C98" s="1">
        <v>959786</v>
      </c>
      <c r="D98" s="1">
        <v>167479</v>
      </c>
      <c r="E98" s="1">
        <v>46329</v>
      </c>
      <c r="F98" s="6">
        <v>13399</v>
      </c>
    </row>
    <row r="99" spans="1:6" x14ac:dyDescent="0.3">
      <c r="A99" s="5">
        <v>98</v>
      </c>
      <c r="B99" s="1" t="s">
        <v>104</v>
      </c>
      <c r="C99" s="1">
        <v>545399</v>
      </c>
      <c r="D99" s="1">
        <v>70419</v>
      </c>
      <c r="E99" s="1">
        <v>37964</v>
      </c>
      <c r="F99" s="6">
        <v>12344</v>
      </c>
    </row>
    <row r="100" spans="1:6" x14ac:dyDescent="0.3">
      <c r="A100" s="5">
        <v>99</v>
      </c>
      <c r="B100" s="1" t="s">
        <v>105</v>
      </c>
      <c r="C100" s="1">
        <v>564239</v>
      </c>
      <c r="D100" s="1">
        <v>3345</v>
      </c>
      <c r="E100" s="1">
        <v>18381</v>
      </c>
      <c r="F100" s="6">
        <v>28012</v>
      </c>
    </row>
    <row r="101" spans="1:6" x14ac:dyDescent="0.3">
      <c r="A101" s="5">
        <v>100</v>
      </c>
      <c r="B101" s="1" t="s">
        <v>106</v>
      </c>
      <c r="C101" s="1">
        <v>374242</v>
      </c>
      <c r="D101" s="1">
        <v>72196</v>
      </c>
      <c r="E101" s="1">
        <v>16510</v>
      </c>
      <c r="F101" s="6">
        <v>21127</v>
      </c>
    </row>
    <row r="102" spans="1:6" x14ac:dyDescent="0.3">
      <c r="A102" s="5">
        <v>101</v>
      </c>
      <c r="B102" s="1" t="s">
        <v>107</v>
      </c>
      <c r="C102" s="1">
        <v>279896</v>
      </c>
      <c r="D102" s="1">
        <v>27063</v>
      </c>
      <c r="E102" s="1">
        <v>30207</v>
      </c>
      <c r="F102" s="6">
        <v>5173</v>
      </c>
    </row>
    <row r="103" spans="1:6" x14ac:dyDescent="0.3">
      <c r="A103" s="5">
        <v>102</v>
      </c>
      <c r="B103" s="1" t="s">
        <v>108</v>
      </c>
      <c r="C103" s="1">
        <v>354319</v>
      </c>
      <c r="D103" s="1">
        <v>162574</v>
      </c>
      <c r="E103" s="1">
        <v>32847</v>
      </c>
      <c r="F103" s="6">
        <v>14461</v>
      </c>
    </row>
    <row r="104" spans="1:6" x14ac:dyDescent="0.3">
      <c r="A104" s="5">
        <v>103</v>
      </c>
      <c r="B104" s="1" t="s">
        <v>109</v>
      </c>
      <c r="C104" s="1">
        <v>138641</v>
      </c>
      <c r="D104" s="1">
        <v>20977</v>
      </c>
      <c r="E104" s="1">
        <v>10065</v>
      </c>
      <c r="F104" s="6">
        <v>20252</v>
      </c>
    </row>
    <row r="105" spans="1:6" x14ac:dyDescent="0.3">
      <c r="A105" s="5">
        <v>104</v>
      </c>
      <c r="B105" s="1" t="s">
        <v>110</v>
      </c>
      <c r="C105" s="1">
        <v>493171</v>
      </c>
      <c r="D105" s="1">
        <v>152285</v>
      </c>
      <c r="E105" s="1">
        <v>8860</v>
      </c>
      <c r="F105" s="6">
        <v>27965</v>
      </c>
    </row>
    <row r="106" spans="1:6" x14ac:dyDescent="0.3">
      <c r="A106" s="5">
        <v>105</v>
      </c>
      <c r="B106" s="1" t="s">
        <v>111</v>
      </c>
      <c r="C106" s="1">
        <v>49538</v>
      </c>
      <c r="D106" s="1">
        <v>176089</v>
      </c>
      <c r="E106" s="1">
        <v>8350</v>
      </c>
      <c r="F106" s="6">
        <v>27087</v>
      </c>
    </row>
    <row r="107" spans="1:6" x14ac:dyDescent="0.3">
      <c r="A107" s="5">
        <v>106</v>
      </c>
      <c r="B107" s="1" t="s">
        <v>112</v>
      </c>
      <c r="C107" s="1">
        <v>901121</v>
      </c>
      <c r="D107" s="1">
        <v>21247</v>
      </c>
      <c r="E107" s="1">
        <v>27765</v>
      </c>
      <c r="F107" s="6">
        <v>6272</v>
      </c>
    </row>
    <row r="108" spans="1:6" x14ac:dyDescent="0.3">
      <c r="A108" s="5">
        <v>107</v>
      </c>
      <c r="B108" s="1" t="s">
        <v>113</v>
      </c>
      <c r="C108" s="1">
        <v>992702</v>
      </c>
      <c r="D108" s="1">
        <v>134981</v>
      </c>
      <c r="E108" s="1">
        <v>30010</v>
      </c>
      <c r="F108" s="6">
        <v>21253</v>
      </c>
    </row>
    <row r="109" spans="1:6" x14ac:dyDescent="0.3">
      <c r="A109" s="5">
        <v>108</v>
      </c>
      <c r="B109" s="1" t="s">
        <v>114</v>
      </c>
      <c r="C109" s="1">
        <v>511047</v>
      </c>
      <c r="D109" s="1">
        <v>11563</v>
      </c>
      <c r="E109" s="1">
        <v>15299</v>
      </c>
      <c r="F109" s="6">
        <v>5452</v>
      </c>
    </row>
    <row r="110" spans="1:6" x14ac:dyDescent="0.3">
      <c r="A110" s="5">
        <v>109</v>
      </c>
      <c r="B110" s="1" t="s">
        <v>115</v>
      </c>
      <c r="C110" s="1">
        <v>462106</v>
      </c>
      <c r="D110" s="1">
        <v>103793</v>
      </c>
      <c r="E110" s="1">
        <v>39232</v>
      </c>
      <c r="F110" s="6">
        <v>6961</v>
      </c>
    </row>
    <row r="111" spans="1:6" x14ac:dyDescent="0.3">
      <c r="A111" s="5">
        <v>110</v>
      </c>
      <c r="B111" s="1" t="s">
        <v>116</v>
      </c>
      <c r="C111" s="1">
        <v>812506</v>
      </c>
      <c r="D111" s="1">
        <v>141087</v>
      </c>
      <c r="E111" s="1">
        <v>32049</v>
      </c>
      <c r="F111" s="6">
        <v>20610</v>
      </c>
    </row>
    <row r="112" spans="1:6" x14ac:dyDescent="0.3">
      <c r="A112" s="5">
        <v>111</v>
      </c>
      <c r="B112" s="1" t="s">
        <v>117</v>
      </c>
      <c r="C112" s="1">
        <v>506920</v>
      </c>
      <c r="D112" s="1">
        <v>170807</v>
      </c>
      <c r="E112" s="1">
        <v>25067</v>
      </c>
      <c r="F112" s="6">
        <v>25813</v>
      </c>
    </row>
    <row r="113" spans="1:6" x14ac:dyDescent="0.3">
      <c r="A113" s="5">
        <v>112</v>
      </c>
      <c r="B113" s="1" t="s">
        <v>118</v>
      </c>
      <c r="C113" s="1">
        <v>827663</v>
      </c>
      <c r="D113" s="1">
        <v>13320</v>
      </c>
      <c r="E113" s="1">
        <v>43390</v>
      </c>
      <c r="F113" s="6">
        <v>1638</v>
      </c>
    </row>
    <row r="114" spans="1:6" x14ac:dyDescent="0.3">
      <c r="A114" s="5">
        <v>113</v>
      </c>
      <c r="B114" s="1" t="s">
        <v>119</v>
      </c>
      <c r="C114" s="1">
        <v>359535</v>
      </c>
      <c r="D114" s="1">
        <v>46031</v>
      </c>
      <c r="E114" s="1">
        <v>39285</v>
      </c>
      <c r="F114" s="6">
        <v>5059</v>
      </c>
    </row>
    <row r="115" spans="1:6" x14ac:dyDescent="0.3">
      <c r="A115" s="5">
        <v>114</v>
      </c>
      <c r="B115" s="1" t="s">
        <v>120</v>
      </c>
      <c r="C115" s="1">
        <v>793403</v>
      </c>
      <c r="D115" s="1">
        <v>1011</v>
      </c>
      <c r="E115" s="1">
        <v>6952</v>
      </c>
      <c r="F115" s="6">
        <v>22972</v>
      </c>
    </row>
    <row r="116" spans="1:6" x14ac:dyDescent="0.3">
      <c r="A116" s="5">
        <v>115</v>
      </c>
      <c r="B116" s="1" t="s">
        <v>121</v>
      </c>
      <c r="C116" s="1">
        <v>957163</v>
      </c>
      <c r="D116" s="1">
        <v>135938</v>
      </c>
      <c r="E116" s="1">
        <v>27155</v>
      </c>
      <c r="F116" s="6">
        <v>24619</v>
      </c>
    </row>
    <row r="117" spans="1:6" x14ac:dyDescent="0.3">
      <c r="A117" s="5">
        <v>116</v>
      </c>
      <c r="B117" s="1" t="s">
        <v>122</v>
      </c>
      <c r="C117" s="1">
        <v>798109</v>
      </c>
      <c r="D117" s="1">
        <v>17154</v>
      </c>
      <c r="E117" s="1">
        <v>44866</v>
      </c>
      <c r="F117" s="6">
        <v>5358</v>
      </c>
    </row>
    <row r="118" spans="1:6" x14ac:dyDescent="0.3">
      <c r="A118" s="5">
        <v>117</v>
      </c>
      <c r="B118" s="1" t="s">
        <v>123</v>
      </c>
      <c r="C118" s="1">
        <v>817886</v>
      </c>
      <c r="D118" s="1">
        <v>27204</v>
      </c>
      <c r="E118" s="1">
        <v>17856</v>
      </c>
      <c r="F118" s="6">
        <v>1019</v>
      </c>
    </row>
    <row r="119" spans="1:6" x14ac:dyDescent="0.3">
      <c r="A119" s="5">
        <v>118</v>
      </c>
      <c r="B119" s="1" t="s">
        <v>124</v>
      </c>
      <c r="C119" s="1">
        <v>81685</v>
      </c>
      <c r="D119" s="1">
        <v>180183</v>
      </c>
      <c r="E119" s="1">
        <v>20061</v>
      </c>
      <c r="F119" s="6">
        <v>12437</v>
      </c>
    </row>
    <row r="120" spans="1:6" x14ac:dyDescent="0.3">
      <c r="A120" s="5">
        <v>119</v>
      </c>
      <c r="B120" s="1" t="s">
        <v>125</v>
      </c>
      <c r="C120" s="1">
        <v>34983</v>
      </c>
      <c r="D120" s="1">
        <v>66483</v>
      </c>
      <c r="E120" s="1">
        <v>8108</v>
      </c>
      <c r="F120" s="6">
        <v>13259</v>
      </c>
    </row>
    <row r="121" spans="1:6" x14ac:dyDescent="0.3">
      <c r="A121" s="5">
        <v>120</v>
      </c>
      <c r="B121" s="1" t="s">
        <v>126</v>
      </c>
      <c r="C121" s="1">
        <v>917306</v>
      </c>
      <c r="D121" s="1">
        <v>168809</v>
      </c>
      <c r="E121" s="1">
        <v>20254</v>
      </c>
      <c r="F121" s="6">
        <v>18097</v>
      </c>
    </row>
    <row r="122" spans="1:6" x14ac:dyDescent="0.3">
      <c r="A122" s="5">
        <v>121</v>
      </c>
      <c r="B122" s="1" t="s">
        <v>127</v>
      </c>
      <c r="C122" s="1">
        <v>474487</v>
      </c>
      <c r="D122" s="1">
        <v>98847</v>
      </c>
      <c r="E122" s="1">
        <v>8063</v>
      </c>
      <c r="F122" s="6">
        <v>19660</v>
      </c>
    </row>
    <row r="123" spans="1:6" x14ac:dyDescent="0.3">
      <c r="A123" s="5">
        <v>122</v>
      </c>
      <c r="B123" s="1" t="s">
        <v>128</v>
      </c>
      <c r="C123" s="1">
        <v>287553</v>
      </c>
      <c r="D123" s="1">
        <v>196239</v>
      </c>
      <c r="E123" s="1">
        <v>43114</v>
      </c>
      <c r="F123" s="6">
        <v>16997</v>
      </c>
    </row>
    <row r="124" spans="1:6" x14ac:dyDescent="0.3">
      <c r="A124" s="5">
        <v>123</v>
      </c>
      <c r="B124" s="1" t="s">
        <v>129</v>
      </c>
      <c r="C124" s="1">
        <v>846965</v>
      </c>
      <c r="D124" s="1">
        <v>171866</v>
      </c>
      <c r="E124" s="1">
        <v>33771</v>
      </c>
      <c r="F124" s="6">
        <v>8577</v>
      </c>
    </row>
    <row r="125" spans="1:6" x14ac:dyDescent="0.3">
      <c r="A125" s="5">
        <v>124</v>
      </c>
      <c r="B125" s="1" t="s">
        <v>130</v>
      </c>
      <c r="C125" s="1">
        <v>629366</v>
      </c>
      <c r="D125" s="1">
        <v>45259</v>
      </c>
      <c r="E125" s="1">
        <v>35609</v>
      </c>
      <c r="F125" s="6">
        <v>18765</v>
      </c>
    </row>
    <row r="126" spans="1:6" x14ac:dyDescent="0.3">
      <c r="A126" s="5">
        <v>125</v>
      </c>
      <c r="B126" s="1" t="s">
        <v>131</v>
      </c>
      <c r="C126" s="1">
        <v>658779</v>
      </c>
      <c r="D126" s="1">
        <v>35851</v>
      </c>
      <c r="E126" s="1">
        <v>12251</v>
      </c>
      <c r="F126" s="6">
        <v>26806</v>
      </c>
    </row>
    <row r="127" spans="1:6" x14ac:dyDescent="0.3">
      <c r="A127" s="5">
        <v>126</v>
      </c>
      <c r="B127" s="1" t="s">
        <v>132</v>
      </c>
      <c r="C127" s="1">
        <v>421509</v>
      </c>
      <c r="D127" s="1">
        <v>3381</v>
      </c>
      <c r="E127" s="1">
        <v>13916</v>
      </c>
      <c r="F127" s="6">
        <v>19864</v>
      </c>
    </row>
    <row r="128" spans="1:6" x14ac:dyDescent="0.3">
      <c r="A128" s="5">
        <v>127</v>
      </c>
      <c r="B128" s="1" t="s">
        <v>133</v>
      </c>
      <c r="C128" s="1">
        <v>983752</v>
      </c>
      <c r="D128" s="1">
        <v>199945</v>
      </c>
      <c r="E128" s="1">
        <v>10366</v>
      </c>
      <c r="F128" s="6">
        <v>24327</v>
      </c>
    </row>
    <row r="129" spans="1:6" x14ac:dyDescent="0.3">
      <c r="A129" s="5">
        <v>128</v>
      </c>
      <c r="B129" s="1" t="s">
        <v>134</v>
      </c>
      <c r="C129" s="1">
        <v>206011</v>
      </c>
      <c r="D129" s="1">
        <v>62381</v>
      </c>
      <c r="E129" s="1">
        <v>36575</v>
      </c>
      <c r="F129" s="6">
        <v>26777</v>
      </c>
    </row>
    <row r="130" spans="1:6" x14ac:dyDescent="0.3">
      <c r="A130" s="5">
        <v>129</v>
      </c>
      <c r="B130" s="1" t="s">
        <v>135</v>
      </c>
      <c r="C130" s="1">
        <v>735144</v>
      </c>
      <c r="D130" s="1">
        <v>183352</v>
      </c>
      <c r="E130" s="1">
        <v>49033</v>
      </c>
      <c r="F130" s="6">
        <v>2339</v>
      </c>
    </row>
    <row r="131" spans="1:6" x14ac:dyDescent="0.3">
      <c r="A131" s="5">
        <v>130</v>
      </c>
      <c r="B131" s="1" t="s">
        <v>136</v>
      </c>
      <c r="C131" s="1">
        <v>226401</v>
      </c>
      <c r="D131" s="1">
        <v>90401</v>
      </c>
      <c r="E131" s="1">
        <v>21013</v>
      </c>
      <c r="F131" s="6">
        <v>10727</v>
      </c>
    </row>
    <row r="132" spans="1:6" x14ac:dyDescent="0.3">
      <c r="A132" s="5">
        <v>131</v>
      </c>
      <c r="B132" s="1" t="s">
        <v>137</v>
      </c>
      <c r="C132" s="1">
        <v>859429</v>
      </c>
      <c r="D132" s="1">
        <v>152844</v>
      </c>
      <c r="E132" s="1">
        <v>15992</v>
      </c>
      <c r="F132" s="6">
        <v>3913</v>
      </c>
    </row>
    <row r="133" spans="1:6" x14ac:dyDescent="0.3">
      <c r="A133" s="5">
        <v>132</v>
      </c>
      <c r="B133" s="1" t="s">
        <v>138</v>
      </c>
      <c r="C133" s="1">
        <v>229102</v>
      </c>
      <c r="D133" s="1">
        <v>43850</v>
      </c>
      <c r="E133" s="1">
        <v>19419</v>
      </c>
      <c r="F133" s="6">
        <v>5150</v>
      </c>
    </row>
    <row r="134" spans="1:6" x14ac:dyDescent="0.3">
      <c r="A134" s="5">
        <v>133</v>
      </c>
      <c r="B134" s="1" t="s">
        <v>139</v>
      </c>
      <c r="C134" s="1">
        <v>521122</v>
      </c>
      <c r="D134" s="1">
        <v>15109</v>
      </c>
      <c r="E134" s="1">
        <v>6684</v>
      </c>
      <c r="F134" s="6">
        <v>16408</v>
      </c>
    </row>
    <row r="135" spans="1:6" x14ac:dyDescent="0.3">
      <c r="A135" s="5">
        <v>134</v>
      </c>
      <c r="B135" s="1" t="s">
        <v>140</v>
      </c>
      <c r="C135" s="1">
        <v>448335</v>
      </c>
      <c r="D135" s="1">
        <v>102524</v>
      </c>
      <c r="E135" s="1">
        <v>24609</v>
      </c>
      <c r="F135" s="6">
        <v>7581</v>
      </c>
    </row>
    <row r="136" spans="1:6" x14ac:dyDescent="0.3">
      <c r="A136" s="5">
        <v>135</v>
      </c>
      <c r="B136" s="1" t="s">
        <v>141</v>
      </c>
      <c r="C136" s="1">
        <v>588905</v>
      </c>
      <c r="D136" s="1">
        <v>153301</v>
      </c>
      <c r="E136" s="1">
        <v>29211</v>
      </c>
      <c r="F136" s="6">
        <v>6813</v>
      </c>
    </row>
    <row r="137" spans="1:6" x14ac:dyDescent="0.3">
      <c r="A137" s="5">
        <v>136</v>
      </c>
      <c r="B137" s="1" t="s">
        <v>142</v>
      </c>
      <c r="C137" s="1">
        <v>503085</v>
      </c>
      <c r="D137" s="1">
        <v>111434</v>
      </c>
      <c r="E137" s="1">
        <v>2788</v>
      </c>
      <c r="F137" s="6">
        <v>17992</v>
      </c>
    </row>
    <row r="138" spans="1:6" x14ac:dyDescent="0.3">
      <c r="A138" s="5">
        <v>137</v>
      </c>
      <c r="B138" s="1" t="s">
        <v>143</v>
      </c>
      <c r="C138" s="1">
        <v>623669</v>
      </c>
      <c r="D138" s="1">
        <v>143430</v>
      </c>
      <c r="E138" s="1">
        <v>32458</v>
      </c>
      <c r="F138" s="6">
        <v>1422</v>
      </c>
    </row>
    <row r="139" spans="1:6" x14ac:dyDescent="0.3">
      <c r="A139" s="5">
        <v>138</v>
      </c>
      <c r="B139" s="1" t="s">
        <v>144</v>
      </c>
      <c r="C139" s="1">
        <v>881345</v>
      </c>
      <c r="D139" s="1">
        <v>186622</v>
      </c>
      <c r="E139" s="1">
        <v>16887</v>
      </c>
      <c r="F139" s="6">
        <v>4128</v>
      </c>
    </row>
    <row r="140" spans="1:6" x14ac:dyDescent="0.3">
      <c r="A140" s="5">
        <v>139</v>
      </c>
      <c r="B140" s="1" t="s">
        <v>145</v>
      </c>
      <c r="C140" s="1">
        <v>490424</v>
      </c>
      <c r="D140" s="1">
        <v>165905</v>
      </c>
      <c r="E140" s="1">
        <v>47659</v>
      </c>
      <c r="F140" s="6">
        <v>7261</v>
      </c>
    </row>
    <row r="141" spans="1:6" x14ac:dyDescent="0.3">
      <c r="A141" s="5">
        <v>140</v>
      </c>
      <c r="B141" s="1" t="s">
        <v>146</v>
      </c>
      <c r="C141" s="1">
        <v>80129</v>
      </c>
      <c r="D141" s="1">
        <v>33407</v>
      </c>
      <c r="E141" s="1">
        <v>19606</v>
      </c>
      <c r="F141" s="6">
        <v>29752</v>
      </c>
    </row>
    <row r="142" spans="1:6" x14ac:dyDescent="0.3">
      <c r="A142" s="5">
        <v>141</v>
      </c>
      <c r="B142" s="1" t="s">
        <v>147</v>
      </c>
      <c r="C142" s="1">
        <v>86138</v>
      </c>
      <c r="D142" s="1">
        <v>76434</v>
      </c>
      <c r="E142" s="1">
        <v>36354</v>
      </c>
      <c r="F142" s="6">
        <v>959</v>
      </c>
    </row>
    <row r="143" spans="1:6" x14ac:dyDescent="0.3">
      <c r="A143" s="5">
        <v>142</v>
      </c>
      <c r="B143" s="1" t="s">
        <v>148</v>
      </c>
      <c r="C143" s="1">
        <v>197615</v>
      </c>
      <c r="D143" s="1">
        <v>41787</v>
      </c>
      <c r="E143" s="1">
        <v>3721</v>
      </c>
      <c r="F143" s="6">
        <v>17663</v>
      </c>
    </row>
    <row r="144" spans="1:6" x14ac:dyDescent="0.3">
      <c r="A144" s="5">
        <v>143</v>
      </c>
      <c r="B144" s="1" t="s">
        <v>149</v>
      </c>
      <c r="C144" s="1">
        <v>391031</v>
      </c>
      <c r="D144" s="1">
        <v>36910</v>
      </c>
      <c r="E144" s="1">
        <v>2018</v>
      </c>
      <c r="F144" s="6">
        <v>28867</v>
      </c>
    </row>
    <row r="145" spans="1:6" x14ac:dyDescent="0.3">
      <c r="A145" s="5">
        <v>144</v>
      </c>
      <c r="B145" s="1" t="s">
        <v>150</v>
      </c>
      <c r="C145" s="1">
        <v>373787</v>
      </c>
      <c r="D145" s="1">
        <v>96798</v>
      </c>
      <c r="E145" s="1">
        <v>36941</v>
      </c>
      <c r="F145" s="6">
        <v>7642</v>
      </c>
    </row>
    <row r="146" spans="1:6" x14ac:dyDescent="0.3">
      <c r="A146" s="5">
        <v>145</v>
      </c>
      <c r="B146" s="1" t="s">
        <v>151</v>
      </c>
      <c r="C146" s="1">
        <v>264264</v>
      </c>
      <c r="D146" s="1">
        <v>156105</v>
      </c>
      <c r="E146" s="1">
        <v>13033</v>
      </c>
      <c r="F146" s="6">
        <v>6831</v>
      </c>
    </row>
    <row r="147" spans="1:6" x14ac:dyDescent="0.3">
      <c r="A147" s="5">
        <v>146</v>
      </c>
      <c r="B147" s="1" t="s">
        <v>152</v>
      </c>
      <c r="C147" s="1">
        <v>526085</v>
      </c>
      <c r="D147" s="1">
        <v>154427</v>
      </c>
      <c r="E147" s="1">
        <v>45215</v>
      </c>
      <c r="F147" s="6">
        <v>8720</v>
      </c>
    </row>
    <row r="148" spans="1:6" x14ac:dyDescent="0.3">
      <c r="A148" s="5">
        <v>147</v>
      </c>
      <c r="B148" s="1" t="s">
        <v>153</v>
      </c>
      <c r="C148" s="1">
        <v>640207</v>
      </c>
      <c r="D148" s="1">
        <v>33760</v>
      </c>
      <c r="E148" s="1">
        <v>8244</v>
      </c>
      <c r="F148" s="6">
        <v>22006</v>
      </c>
    </row>
    <row r="149" spans="1:6" x14ac:dyDescent="0.3">
      <c r="A149" s="5">
        <v>148</v>
      </c>
      <c r="B149" s="1" t="s">
        <v>154</v>
      </c>
      <c r="C149" s="1">
        <v>704465</v>
      </c>
      <c r="D149" s="1">
        <v>17223</v>
      </c>
      <c r="E149" s="1">
        <v>21025</v>
      </c>
      <c r="F149" s="6">
        <v>10052</v>
      </c>
    </row>
    <row r="150" spans="1:6" x14ac:dyDescent="0.3">
      <c r="A150" s="5">
        <v>149</v>
      </c>
      <c r="B150" s="1" t="s">
        <v>155</v>
      </c>
      <c r="C150" s="1">
        <v>539529</v>
      </c>
      <c r="D150" s="1">
        <v>162317</v>
      </c>
      <c r="E150" s="1">
        <v>30595</v>
      </c>
      <c r="F150" s="6">
        <v>8994</v>
      </c>
    </row>
    <row r="151" spans="1:6" x14ac:dyDescent="0.3">
      <c r="A151" s="5">
        <v>150</v>
      </c>
      <c r="B151" s="1" t="s">
        <v>156</v>
      </c>
      <c r="C151" s="1">
        <v>535121</v>
      </c>
      <c r="D151" s="1">
        <v>191137</v>
      </c>
      <c r="E151" s="1">
        <v>1066</v>
      </c>
      <c r="F151" s="6">
        <v>5300</v>
      </c>
    </row>
    <row r="152" spans="1:6" x14ac:dyDescent="0.3">
      <c r="A152" s="5">
        <v>151</v>
      </c>
      <c r="B152" s="1" t="s">
        <v>157</v>
      </c>
      <c r="C152" s="1">
        <v>327476</v>
      </c>
      <c r="D152" s="1">
        <v>165741</v>
      </c>
      <c r="E152" s="1">
        <v>3375</v>
      </c>
      <c r="F152" s="6">
        <v>16461</v>
      </c>
    </row>
    <row r="153" spans="1:6" x14ac:dyDescent="0.3">
      <c r="A153" s="5">
        <v>152</v>
      </c>
      <c r="B153" s="1" t="s">
        <v>158</v>
      </c>
      <c r="C153" s="1">
        <v>417290</v>
      </c>
      <c r="D153" s="1">
        <v>7799</v>
      </c>
      <c r="E153" s="1">
        <v>42741</v>
      </c>
      <c r="F153" s="6">
        <v>16826</v>
      </c>
    </row>
    <row r="154" spans="1:6" x14ac:dyDescent="0.3">
      <c r="A154" s="5">
        <v>153</v>
      </c>
      <c r="B154" s="1" t="s">
        <v>159</v>
      </c>
      <c r="C154" s="1">
        <v>929577</v>
      </c>
      <c r="D154" s="1">
        <v>132456</v>
      </c>
      <c r="E154" s="1">
        <v>21251</v>
      </c>
      <c r="F154" s="6">
        <v>3869</v>
      </c>
    </row>
    <row r="155" spans="1:6" x14ac:dyDescent="0.3">
      <c r="A155" s="5">
        <v>154</v>
      </c>
      <c r="B155" s="1" t="s">
        <v>160</v>
      </c>
      <c r="C155" s="1">
        <v>480988</v>
      </c>
      <c r="D155" s="1">
        <v>40392</v>
      </c>
      <c r="E155" s="1">
        <v>20670</v>
      </c>
      <c r="F155" s="6">
        <v>21761</v>
      </c>
    </row>
    <row r="156" spans="1:6" x14ac:dyDescent="0.3">
      <c r="A156" s="5">
        <v>155</v>
      </c>
      <c r="B156" s="1" t="s">
        <v>161</v>
      </c>
      <c r="C156" s="1">
        <v>606040</v>
      </c>
      <c r="D156" s="1">
        <v>4581</v>
      </c>
      <c r="E156" s="1">
        <v>29835</v>
      </c>
      <c r="F156" s="6">
        <v>5733</v>
      </c>
    </row>
    <row r="157" spans="1:6" x14ac:dyDescent="0.3">
      <c r="A157" s="5">
        <v>156</v>
      </c>
      <c r="B157" s="1" t="s">
        <v>162</v>
      </c>
      <c r="C157" s="1">
        <v>270146</v>
      </c>
      <c r="D157" s="1">
        <v>1351</v>
      </c>
      <c r="E157" s="1">
        <v>33625</v>
      </c>
      <c r="F157" s="6">
        <v>265</v>
      </c>
    </row>
    <row r="158" spans="1:6" x14ac:dyDescent="0.3">
      <c r="A158" s="5">
        <v>157</v>
      </c>
      <c r="B158" s="1" t="s">
        <v>163</v>
      </c>
      <c r="C158" s="1">
        <v>57628</v>
      </c>
      <c r="D158" s="1">
        <v>84717</v>
      </c>
      <c r="E158" s="1">
        <v>47498</v>
      </c>
      <c r="F158" s="6">
        <v>11121</v>
      </c>
    </row>
    <row r="159" spans="1:6" x14ac:dyDescent="0.3">
      <c r="A159" s="5">
        <v>158</v>
      </c>
      <c r="B159" s="1" t="s">
        <v>164</v>
      </c>
      <c r="C159" s="1">
        <v>645027</v>
      </c>
      <c r="D159" s="1">
        <v>3097</v>
      </c>
      <c r="E159" s="1">
        <v>39592</v>
      </c>
      <c r="F159" s="6">
        <v>19664</v>
      </c>
    </row>
    <row r="160" spans="1:6" x14ac:dyDescent="0.3">
      <c r="A160" s="5">
        <v>159</v>
      </c>
      <c r="B160" s="1" t="s">
        <v>165</v>
      </c>
      <c r="C160" s="1">
        <v>171475</v>
      </c>
      <c r="D160" s="1">
        <v>116064</v>
      </c>
      <c r="E160" s="1">
        <v>10719</v>
      </c>
      <c r="F160" s="6">
        <v>14911</v>
      </c>
    </row>
    <row r="161" spans="1:6" x14ac:dyDescent="0.3">
      <c r="A161" s="5">
        <v>160</v>
      </c>
      <c r="B161" s="1" t="s">
        <v>166</v>
      </c>
      <c r="C161" s="1">
        <v>32922</v>
      </c>
      <c r="D161" s="1">
        <v>45261</v>
      </c>
      <c r="E161" s="1">
        <v>45707</v>
      </c>
      <c r="F161" s="6">
        <v>11150</v>
      </c>
    </row>
    <row r="162" spans="1:6" x14ac:dyDescent="0.3">
      <c r="A162" s="5">
        <v>161</v>
      </c>
      <c r="B162" s="1" t="s">
        <v>167</v>
      </c>
      <c r="C162" s="1">
        <v>98583</v>
      </c>
      <c r="D162" s="1">
        <v>59387</v>
      </c>
      <c r="E162" s="1">
        <v>4323</v>
      </c>
      <c r="F162" s="6">
        <v>28608</v>
      </c>
    </row>
    <row r="163" spans="1:6" x14ac:dyDescent="0.3">
      <c r="A163" s="5">
        <v>162</v>
      </c>
      <c r="B163" s="1" t="s">
        <v>168</v>
      </c>
      <c r="C163" s="1">
        <v>420548</v>
      </c>
      <c r="D163" s="1">
        <v>52656</v>
      </c>
      <c r="E163" s="1">
        <v>11571</v>
      </c>
      <c r="F163" s="6">
        <v>7972</v>
      </c>
    </row>
    <row r="164" spans="1:6" x14ac:dyDescent="0.3">
      <c r="A164" s="5">
        <v>163</v>
      </c>
      <c r="B164" s="1" t="s">
        <v>169</v>
      </c>
      <c r="C164" s="1">
        <v>156524</v>
      </c>
      <c r="D164" s="1">
        <v>162457</v>
      </c>
      <c r="E164" s="1">
        <v>49265</v>
      </c>
      <c r="F164" s="6">
        <v>27871</v>
      </c>
    </row>
    <row r="165" spans="1:6" x14ac:dyDescent="0.3">
      <c r="A165" s="5">
        <v>164</v>
      </c>
      <c r="B165" s="1" t="s">
        <v>170</v>
      </c>
      <c r="C165" s="1">
        <v>763166</v>
      </c>
      <c r="D165" s="1">
        <v>16456</v>
      </c>
      <c r="E165" s="1">
        <v>41546</v>
      </c>
      <c r="F165" s="6">
        <v>22163</v>
      </c>
    </row>
    <row r="166" spans="1:6" x14ac:dyDescent="0.3">
      <c r="A166" s="5">
        <v>165</v>
      </c>
      <c r="B166" s="1" t="s">
        <v>171</v>
      </c>
      <c r="C166" s="1">
        <v>946392</v>
      </c>
      <c r="D166" s="1">
        <v>56814</v>
      </c>
      <c r="E166" s="1">
        <v>19951</v>
      </c>
      <c r="F166" s="6">
        <v>28982</v>
      </c>
    </row>
    <row r="167" spans="1:6" x14ac:dyDescent="0.3">
      <c r="A167" s="5">
        <v>166</v>
      </c>
      <c r="B167" s="1" t="s">
        <v>172</v>
      </c>
      <c r="C167" s="1">
        <v>235326</v>
      </c>
      <c r="D167" s="1">
        <v>162564</v>
      </c>
      <c r="E167" s="1">
        <v>459</v>
      </c>
      <c r="F167" s="6">
        <v>21414</v>
      </c>
    </row>
    <row r="168" spans="1:6" x14ac:dyDescent="0.3">
      <c r="A168" s="5">
        <v>167</v>
      </c>
      <c r="B168" s="1" t="s">
        <v>173</v>
      </c>
      <c r="C168" s="1">
        <v>179187</v>
      </c>
      <c r="D168" s="1">
        <v>178337</v>
      </c>
      <c r="E168" s="1">
        <v>20911</v>
      </c>
      <c r="F168" s="6">
        <v>4796</v>
      </c>
    </row>
    <row r="169" spans="1:6" x14ac:dyDescent="0.3">
      <c r="A169" s="5">
        <v>168</v>
      </c>
      <c r="B169" s="1" t="s">
        <v>174</v>
      </c>
      <c r="C169" s="1">
        <v>775987</v>
      </c>
      <c r="D169" s="1">
        <v>133084</v>
      </c>
      <c r="E169" s="1">
        <v>14234</v>
      </c>
      <c r="F169" s="6">
        <v>24689</v>
      </c>
    </row>
    <row r="170" spans="1:6" x14ac:dyDescent="0.3">
      <c r="A170" s="5">
        <v>169</v>
      </c>
      <c r="B170" s="1" t="s">
        <v>175</v>
      </c>
      <c r="C170" s="1">
        <v>45025</v>
      </c>
      <c r="D170" s="1">
        <v>122523</v>
      </c>
      <c r="E170" s="1">
        <v>30216</v>
      </c>
      <c r="F170" s="6">
        <v>12612</v>
      </c>
    </row>
    <row r="171" spans="1:6" x14ac:dyDescent="0.3">
      <c r="A171" s="5">
        <v>170</v>
      </c>
      <c r="B171" s="1" t="s">
        <v>176</v>
      </c>
      <c r="C171" s="1">
        <v>207783</v>
      </c>
      <c r="D171" s="1">
        <v>172053</v>
      </c>
      <c r="E171" s="1">
        <v>38070</v>
      </c>
      <c r="F171" s="6">
        <v>3606</v>
      </c>
    </row>
    <row r="172" spans="1:6" x14ac:dyDescent="0.3">
      <c r="A172" s="5">
        <v>171</v>
      </c>
      <c r="B172" s="1" t="s">
        <v>177</v>
      </c>
      <c r="C172" s="1">
        <v>642893</v>
      </c>
      <c r="D172" s="1">
        <v>90453</v>
      </c>
      <c r="E172" s="1">
        <v>26927</v>
      </c>
      <c r="F172" s="6">
        <v>18682</v>
      </c>
    </row>
    <row r="173" spans="1:6" x14ac:dyDescent="0.3">
      <c r="A173" s="5">
        <v>172</v>
      </c>
      <c r="B173" s="1" t="s">
        <v>178</v>
      </c>
      <c r="C173" s="1">
        <v>359813</v>
      </c>
      <c r="D173" s="1">
        <v>26933</v>
      </c>
      <c r="E173" s="1">
        <v>19223</v>
      </c>
      <c r="F173" s="6">
        <v>4265</v>
      </c>
    </row>
    <row r="174" spans="1:6" x14ac:dyDescent="0.3">
      <c r="A174" s="5">
        <v>173</v>
      </c>
      <c r="B174" s="1" t="s">
        <v>179</v>
      </c>
      <c r="C174" s="1">
        <v>584645</v>
      </c>
      <c r="D174" s="1">
        <v>55997</v>
      </c>
      <c r="E174" s="1">
        <v>6406</v>
      </c>
      <c r="F174" s="6">
        <v>18796</v>
      </c>
    </row>
    <row r="175" spans="1:6" x14ac:dyDescent="0.3">
      <c r="A175" s="5">
        <v>174</v>
      </c>
      <c r="B175" s="1" t="s">
        <v>180</v>
      </c>
      <c r="C175" s="1">
        <v>882972</v>
      </c>
      <c r="D175" s="1">
        <v>23115</v>
      </c>
      <c r="E175" s="1">
        <v>32948</v>
      </c>
      <c r="F175" s="6">
        <v>12027</v>
      </c>
    </row>
    <row r="176" spans="1:6" x14ac:dyDescent="0.3">
      <c r="A176" s="5">
        <v>175</v>
      </c>
      <c r="B176" s="1" t="s">
        <v>181</v>
      </c>
      <c r="C176" s="1">
        <v>244925</v>
      </c>
      <c r="D176" s="1">
        <v>38712</v>
      </c>
      <c r="E176" s="1">
        <v>33408</v>
      </c>
      <c r="F176" s="6">
        <v>15136</v>
      </c>
    </row>
    <row r="177" spans="1:6" x14ac:dyDescent="0.3">
      <c r="A177" s="5">
        <v>176</v>
      </c>
      <c r="B177" s="1" t="s">
        <v>182</v>
      </c>
      <c r="C177" s="1">
        <v>730391</v>
      </c>
      <c r="D177" s="1">
        <v>157178</v>
      </c>
      <c r="E177" s="1">
        <v>47597</v>
      </c>
      <c r="F177" s="6">
        <v>3519</v>
      </c>
    </row>
    <row r="178" spans="1:6" x14ac:dyDescent="0.3">
      <c r="A178" s="5">
        <v>177</v>
      </c>
      <c r="B178" s="1" t="s">
        <v>183</v>
      </c>
      <c r="C178" s="1">
        <v>137482</v>
      </c>
      <c r="D178" s="1">
        <v>57685</v>
      </c>
      <c r="E178" s="1">
        <v>28780</v>
      </c>
      <c r="F178" s="6">
        <v>7742</v>
      </c>
    </row>
    <row r="179" spans="1:6" x14ac:dyDescent="0.3">
      <c r="A179" s="5">
        <v>178</v>
      </c>
      <c r="B179" s="1" t="s">
        <v>184</v>
      </c>
      <c r="C179" s="1">
        <v>228543</v>
      </c>
      <c r="D179" s="1">
        <v>34662</v>
      </c>
      <c r="E179" s="1">
        <v>45301</v>
      </c>
      <c r="F179" s="6">
        <v>13007</v>
      </c>
    </row>
    <row r="180" spans="1:6" x14ac:dyDescent="0.3">
      <c r="A180" s="5">
        <v>179</v>
      </c>
      <c r="B180" s="1" t="s">
        <v>185</v>
      </c>
      <c r="C180" s="1">
        <v>937854</v>
      </c>
      <c r="D180" s="1">
        <v>185587</v>
      </c>
      <c r="E180" s="1">
        <v>24912</v>
      </c>
      <c r="F180" s="6">
        <v>19072</v>
      </c>
    </row>
    <row r="181" spans="1:6" x14ac:dyDescent="0.3">
      <c r="A181" s="5">
        <v>180</v>
      </c>
      <c r="B181" s="1" t="s">
        <v>186</v>
      </c>
      <c r="C181" s="1">
        <v>100791</v>
      </c>
      <c r="D181" s="1">
        <v>143408</v>
      </c>
      <c r="E181" s="1">
        <v>25920</v>
      </c>
      <c r="F181" s="6">
        <v>22938</v>
      </c>
    </row>
    <row r="182" spans="1:6" x14ac:dyDescent="0.3">
      <c r="A182" s="5">
        <v>181</v>
      </c>
      <c r="B182" s="1" t="s">
        <v>187</v>
      </c>
      <c r="C182" s="1">
        <v>992878</v>
      </c>
      <c r="D182" s="1">
        <v>163532</v>
      </c>
      <c r="E182" s="1">
        <v>26365</v>
      </c>
      <c r="F182" s="6">
        <v>127</v>
      </c>
    </row>
    <row r="183" spans="1:6" x14ac:dyDescent="0.3">
      <c r="A183" s="5">
        <v>182</v>
      </c>
      <c r="B183" s="1" t="s">
        <v>188</v>
      </c>
      <c r="C183" s="1">
        <v>179619</v>
      </c>
      <c r="D183" s="1">
        <v>84529</v>
      </c>
      <c r="E183" s="1">
        <v>3522</v>
      </c>
      <c r="F183" s="6">
        <v>24251</v>
      </c>
    </row>
    <row r="184" spans="1:6" x14ac:dyDescent="0.3">
      <c r="A184" s="5">
        <v>183</v>
      </c>
      <c r="B184" s="1" t="s">
        <v>189</v>
      </c>
      <c r="C184" s="1">
        <v>961530</v>
      </c>
      <c r="D184" s="1">
        <v>180333</v>
      </c>
      <c r="E184" s="1">
        <v>44255</v>
      </c>
      <c r="F184" s="6">
        <v>28640</v>
      </c>
    </row>
    <row r="185" spans="1:6" x14ac:dyDescent="0.3">
      <c r="A185" s="5">
        <v>184</v>
      </c>
      <c r="B185" s="1" t="s">
        <v>190</v>
      </c>
      <c r="C185" s="1">
        <v>962173</v>
      </c>
      <c r="D185" s="1">
        <v>175038</v>
      </c>
      <c r="E185" s="1">
        <v>32969</v>
      </c>
      <c r="F185" s="6">
        <v>4846</v>
      </c>
    </row>
    <row r="186" spans="1:6" x14ac:dyDescent="0.3">
      <c r="A186" s="5">
        <v>185</v>
      </c>
      <c r="B186" s="1" t="s">
        <v>191</v>
      </c>
      <c r="C186" s="1">
        <v>15042</v>
      </c>
      <c r="D186" s="1">
        <v>152849</v>
      </c>
      <c r="E186" s="1">
        <v>38687</v>
      </c>
      <c r="F186" s="6">
        <v>638</v>
      </c>
    </row>
    <row r="187" spans="1:6" x14ac:dyDescent="0.3">
      <c r="A187" s="5">
        <v>186</v>
      </c>
      <c r="B187" s="1" t="s">
        <v>192</v>
      </c>
      <c r="C187" s="1">
        <v>222545</v>
      </c>
      <c r="D187" s="1">
        <v>67299</v>
      </c>
      <c r="E187" s="1">
        <v>21597</v>
      </c>
      <c r="F187" s="6">
        <v>13591</v>
      </c>
    </row>
    <row r="188" spans="1:6" x14ac:dyDescent="0.3">
      <c r="A188" s="5">
        <v>187</v>
      </c>
      <c r="B188" s="1" t="s">
        <v>193</v>
      </c>
      <c r="C188" s="1">
        <v>715106</v>
      </c>
      <c r="D188" s="1">
        <v>168464</v>
      </c>
      <c r="E188" s="1">
        <v>29855</v>
      </c>
      <c r="F188" s="6">
        <v>28367</v>
      </c>
    </row>
    <row r="189" spans="1:6" x14ac:dyDescent="0.3">
      <c r="A189" s="5">
        <v>188</v>
      </c>
      <c r="B189" s="1" t="s">
        <v>194</v>
      </c>
      <c r="C189" s="1">
        <v>355550</v>
      </c>
      <c r="D189" s="1">
        <v>155276</v>
      </c>
      <c r="E189" s="1">
        <v>42270</v>
      </c>
      <c r="F189" s="6">
        <v>15519</v>
      </c>
    </row>
    <row r="190" spans="1:6" x14ac:dyDescent="0.3">
      <c r="A190" s="5">
        <v>189</v>
      </c>
      <c r="B190" s="1" t="s">
        <v>195</v>
      </c>
      <c r="C190" s="1">
        <v>73483</v>
      </c>
      <c r="D190" s="1">
        <v>94071</v>
      </c>
      <c r="E190" s="1">
        <v>36214</v>
      </c>
      <c r="F190" s="6">
        <v>28797</v>
      </c>
    </row>
    <row r="191" spans="1:6" x14ac:dyDescent="0.3">
      <c r="A191" s="5">
        <v>190</v>
      </c>
      <c r="B191" s="1" t="s">
        <v>196</v>
      </c>
      <c r="C191" s="1">
        <v>564073</v>
      </c>
      <c r="D191" s="1">
        <v>37830</v>
      </c>
      <c r="E191" s="1">
        <v>6768</v>
      </c>
      <c r="F191" s="6">
        <v>15902</v>
      </c>
    </row>
    <row r="192" spans="1:6" x14ac:dyDescent="0.3">
      <c r="A192" s="5">
        <v>191</v>
      </c>
      <c r="B192" s="1" t="s">
        <v>197</v>
      </c>
      <c r="C192" s="1">
        <v>829301</v>
      </c>
      <c r="D192" s="1">
        <v>59529</v>
      </c>
      <c r="E192" s="1">
        <v>3045</v>
      </c>
      <c r="F192" s="6">
        <v>26651</v>
      </c>
    </row>
    <row r="193" spans="1:6" x14ac:dyDescent="0.3">
      <c r="A193" s="5">
        <v>192</v>
      </c>
      <c r="B193" s="1" t="s">
        <v>198</v>
      </c>
      <c r="C193" s="1">
        <v>430216</v>
      </c>
      <c r="D193" s="1">
        <v>20218</v>
      </c>
      <c r="E193" s="1">
        <v>13695</v>
      </c>
      <c r="F193" s="6">
        <v>10147</v>
      </c>
    </row>
    <row r="194" spans="1:6" x14ac:dyDescent="0.3">
      <c r="A194" s="5">
        <v>193</v>
      </c>
      <c r="B194" s="1" t="s">
        <v>199</v>
      </c>
      <c r="C194" s="1">
        <v>980936</v>
      </c>
      <c r="D194" s="1">
        <v>47688</v>
      </c>
      <c r="E194" s="1">
        <v>10279</v>
      </c>
      <c r="F194" s="6">
        <v>26570</v>
      </c>
    </row>
    <row r="195" spans="1:6" x14ac:dyDescent="0.3">
      <c r="A195" s="5">
        <v>194</v>
      </c>
      <c r="B195" s="1" t="s">
        <v>200</v>
      </c>
      <c r="C195" s="1">
        <v>418136</v>
      </c>
      <c r="D195" s="1">
        <v>116489</v>
      </c>
      <c r="E195" s="1">
        <v>10273</v>
      </c>
      <c r="F195" s="6">
        <v>12141</v>
      </c>
    </row>
    <row r="196" spans="1:6" x14ac:dyDescent="0.3">
      <c r="A196" s="5">
        <v>195</v>
      </c>
      <c r="B196" s="1" t="s">
        <v>201</v>
      </c>
      <c r="C196" s="1">
        <v>901570</v>
      </c>
      <c r="D196" s="1">
        <v>135275</v>
      </c>
      <c r="E196" s="1">
        <v>33652</v>
      </c>
      <c r="F196" s="6">
        <v>6849</v>
      </c>
    </row>
    <row r="197" spans="1:6" x14ac:dyDescent="0.3">
      <c r="A197" s="5">
        <v>196</v>
      </c>
      <c r="B197" s="1" t="s">
        <v>202</v>
      </c>
      <c r="C197" s="1">
        <v>315186</v>
      </c>
      <c r="D197" s="1">
        <v>65295</v>
      </c>
      <c r="E197" s="1">
        <v>32127</v>
      </c>
      <c r="F197" s="6">
        <v>14824</v>
      </c>
    </row>
    <row r="198" spans="1:6" x14ac:dyDescent="0.3">
      <c r="A198" s="5">
        <v>197</v>
      </c>
      <c r="B198" s="1" t="s">
        <v>203</v>
      </c>
      <c r="C198" s="1">
        <v>60138</v>
      </c>
      <c r="D198" s="1">
        <v>167310</v>
      </c>
      <c r="E198" s="1">
        <v>36714</v>
      </c>
      <c r="F198" s="6">
        <v>4818</v>
      </c>
    </row>
    <row r="199" spans="1:6" x14ac:dyDescent="0.3">
      <c r="A199" s="5">
        <v>198</v>
      </c>
      <c r="B199" s="1" t="s">
        <v>204</v>
      </c>
      <c r="C199" s="1">
        <v>444699</v>
      </c>
      <c r="D199" s="1">
        <v>193460</v>
      </c>
      <c r="E199" s="1">
        <v>23140</v>
      </c>
      <c r="F199" s="6">
        <v>25118</v>
      </c>
    </row>
    <row r="200" spans="1:6" x14ac:dyDescent="0.3">
      <c r="A200" s="5">
        <v>199</v>
      </c>
      <c r="B200" s="1" t="s">
        <v>205</v>
      </c>
      <c r="C200" s="1">
        <v>618876</v>
      </c>
      <c r="D200" s="1">
        <v>138521</v>
      </c>
      <c r="E200" s="1">
        <v>22635</v>
      </c>
      <c r="F200" s="6">
        <v>21808</v>
      </c>
    </row>
    <row r="201" spans="1:6" x14ac:dyDescent="0.3">
      <c r="A201" s="5">
        <v>200</v>
      </c>
      <c r="B201" s="1" t="s">
        <v>206</v>
      </c>
      <c r="C201" s="1">
        <v>242587</v>
      </c>
      <c r="D201" s="1">
        <v>145915</v>
      </c>
      <c r="E201" s="1">
        <v>34719</v>
      </c>
      <c r="F201" s="6">
        <v>12034</v>
      </c>
    </row>
    <row r="202" spans="1:6" x14ac:dyDescent="0.3">
      <c r="A202" s="5">
        <v>201</v>
      </c>
      <c r="B202" s="1" t="s">
        <v>207</v>
      </c>
      <c r="C202" s="1">
        <v>807032</v>
      </c>
      <c r="D202" s="1">
        <v>114500</v>
      </c>
      <c r="E202" s="1">
        <v>23000</v>
      </c>
      <c r="F202" s="6">
        <v>5156</v>
      </c>
    </row>
    <row r="203" spans="1:6" x14ac:dyDescent="0.3">
      <c r="A203" s="5">
        <v>202</v>
      </c>
      <c r="B203" s="1" t="s">
        <v>208</v>
      </c>
      <c r="C203" s="1">
        <v>704692</v>
      </c>
      <c r="D203" s="1">
        <v>52351</v>
      </c>
      <c r="E203" s="1">
        <v>45667</v>
      </c>
      <c r="F203" s="6">
        <v>6565</v>
      </c>
    </row>
    <row r="204" spans="1:6" x14ac:dyDescent="0.3">
      <c r="A204" s="5">
        <v>203</v>
      </c>
      <c r="B204" s="1" t="s">
        <v>209</v>
      </c>
      <c r="C204" s="1">
        <v>292494</v>
      </c>
      <c r="D204" s="1">
        <v>158176</v>
      </c>
      <c r="E204" s="1">
        <v>39432</v>
      </c>
      <c r="F204" s="6">
        <v>28318</v>
      </c>
    </row>
    <row r="205" spans="1:6" x14ac:dyDescent="0.3">
      <c r="A205" s="5">
        <v>204</v>
      </c>
      <c r="B205" s="1" t="s">
        <v>210</v>
      </c>
      <c r="C205" s="1">
        <v>324545</v>
      </c>
      <c r="D205" s="1">
        <v>179062</v>
      </c>
      <c r="E205" s="1">
        <v>47632</v>
      </c>
      <c r="F205" s="6">
        <v>9380</v>
      </c>
    </row>
    <row r="206" spans="1:6" x14ac:dyDescent="0.3">
      <c r="A206" s="5">
        <v>205</v>
      </c>
      <c r="B206" s="1" t="s">
        <v>211</v>
      </c>
      <c r="C206" s="1">
        <v>292572</v>
      </c>
      <c r="D206" s="1">
        <v>106282</v>
      </c>
      <c r="E206" s="1">
        <v>36665</v>
      </c>
      <c r="F206" s="6">
        <v>15779</v>
      </c>
    </row>
    <row r="207" spans="1:6" x14ac:dyDescent="0.3">
      <c r="A207" s="5">
        <v>206</v>
      </c>
      <c r="B207" s="1" t="s">
        <v>212</v>
      </c>
      <c r="C207" s="1">
        <v>130785</v>
      </c>
      <c r="D207" s="1">
        <v>10233</v>
      </c>
      <c r="E207" s="1">
        <v>18266</v>
      </c>
      <c r="F207" s="6">
        <v>12349</v>
      </c>
    </row>
    <row r="208" spans="1:6" x14ac:dyDescent="0.3">
      <c r="A208" s="5">
        <v>207</v>
      </c>
      <c r="B208" s="1" t="s">
        <v>213</v>
      </c>
      <c r="C208" s="1">
        <v>392175</v>
      </c>
      <c r="D208" s="1">
        <v>60677</v>
      </c>
      <c r="E208" s="1">
        <v>31331</v>
      </c>
      <c r="F208" s="6">
        <v>2369</v>
      </c>
    </row>
    <row r="209" spans="1:6" x14ac:dyDescent="0.3">
      <c r="A209" s="5">
        <v>208</v>
      </c>
      <c r="B209" s="1" t="s">
        <v>214</v>
      </c>
      <c r="C209" s="1">
        <v>259802</v>
      </c>
      <c r="D209" s="1">
        <v>188654</v>
      </c>
      <c r="E209" s="1">
        <v>19756</v>
      </c>
      <c r="F209" s="6">
        <v>13643</v>
      </c>
    </row>
    <row r="210" spans="1:6" x14ac:dyDescent="0.3">
      <c r="A210" s="5">
        <v>209</v>
      </c>
      <c r="B210" s="1" t="s">
        <v>215</v>
      </c>
      <c r="C210" s="1">
        <v>310848</v>
      </c>
      <c r="D210" s="1">
        <v>73794</v>
      </c>
      <c r="E210" s="1">
        <v>31443</v>
      </c>
      <c r="F210" s="6">
        <v>21319</v>
      </c>
    </row>
    <row r="211" spans="1:6" x14ac:dyDescent="0.3">
      <c r="A211" s="5">
        <v>210</v>
      </c>
      <c r="B211" s="1" t="s">
        <v>216</v>
      </c>
      <c r="C211" s="1">
        <v>883034</v>
      </c>
      <c r="D211" s="1">
        <v>13893</v>
      </c>
      <c r="E211" s="1">
        <v>34830</v>
      </c>
      <c r="F211" s="6">
        <v>18632</v>
      </c>
    </row>
    <row r="212" spans="1:6" x14ac:dyDescent="0.3">
      <c r="A212" s="5">
        <v>211</v>
      </c>
      <c r="B212" s="1" t="s">
        <v>217</v>
      </c>
      <c r="C212" s="1">
        <v>745837</v>
      </c>
      <c r="D212" s="1">
        <v>197218</v>
      </c>
      <c r="E212" s="1">
        <v>19525</v>
      </c>
      <c r="F212" s="6">
        <v>14339</v>
      </c>
    </row>
    <row r="213" spans="1:6" x14ac:dyDescent="0.3">
      <c r="A213" s="5">
        <v>212</v>
      </c>
      <c r="B213" s="1" t="s">
        <v>218</v>
      </c>
      <c r="C213" s="1">
        <v>900402</v>
      </c>
      <c r="D213" s="1">
        <v>35936</v>
      </c>
      <c r="E213" s="1">
        <v>22696</v>
      </c>
      <c r="F213" s="6">
        <v>17196</v>
      </c>
    </row>
    <row r="214" spans="1:6" x14ac:dyDescent="0.3">
      <c r="A214" s="5">
        <v>213</v>
      </c>
      <c r="B214" s="1" t="s">
        <v>219</v>
      </c>
      <c r="C214" s="1">
        <v>973274</v>
      </c>
      <c r="D214" s="1">
        <v>67090</v>
      </c>
      <c r="E214" s="1">
        <v>41841</v>
      </c>
      <c r="F214" s="6">
        <v>18317</v>
      </c>
    </row>
    <row r="215" spans="1:6" x14ac:dyDescent="0.3">
      <c r="A215" s="5">
        <v>214</v>
      </c>
      <c r="B215" s="1" t="s">
        <v>220</v>
      </c>
      <c r="C215" s="1">
        <v>111836</v>
      </c>
      <c r="D215" s="1">
        <v>76023</v>
      </c>
      <c r="E215" s="1">
        <v>32497</v>
      </c>
      <c r="F215" s="6">
        <v>28830</v>
      </c>
    </row>
    <row r="216" spans="1:6" x14ac:dyDescent="0.3">
      <c r="A216" s="5">
        <v>215</v>
      </c>
      <c r="B216" s="1" t="s">
        <v>221</v>
      </c>
      <c r="C216" s="1">
        <v>45569</v>
      </c>
      <c r="D216" s="1">
        <v>66164</v>
      </c>
      <c r="E216" s="1">
        <v>44045</v>
      </c>
      <c r="F216" s="6">
        <v>29178</v>
      </c>
    </row>
    <row r="217" spans="1:6" x14ac:dyDescent="0.3">
      <c r="A217" s="5">
        <v>216</v>
      </c>
      <c r="B217" s="1" t="s">
        <v>222</v>
      </c>
      <c r="C217" s="1">
        <v>803895</v>
      </c>
      <c r="D217" s="1">
        <v>149841</v>
      </c>
      <c r="E217" s="1">
        <v>16812</v>
      </c>
      <c r="F217" s="6">
        <v>909</v>
      </c>
    </row>
    <row r="218" spans="1:6" x14ac:dyDescent="0.3">
      <c r="A218" s="5">
        <v>217</v>
      </c>
      <c r="B218" s="1" t="s">
        <v>223</v>
      </c>
      <c r="C218" s="1">
        <v>397440</v>
      </c>
      <c r="D218" s="1">
        <v>76576</v>
      </c>
      <c r="E218" s="1">
        <v>23274</v>
      </c>
      <c r="F218" s="6">
        <v>12814</v>
      </c>
    </row>
    <row r="219" spans="1:6" x14ac:dyDescent="0.3">
      <c r="A219" s="5">
        <v>218</v>
      </c>
      <c r="B219" s="1" t="s">
        <v>224</v>
      </c>
      <c r="C219" s="1">
        <v>888090</v>
      </c>
      <c r="D219" s="1">
        <v>83680</v>
      </c>
      <c r="E219" s="1">
        <v>9666</v>
      </c>
      <c r="F219" s="6">
        <v>27417</v>
      </c>
    </row>
    <row r="220" spans="1:6" x14ac:dyDescent="0.3">
      <c r="A220" s="5">
        <v>219</v>
      </c>
      <c r="B220" s="1" t="s">
        <v>225</v>
      </c>
      <c r="C220" s="1">
        <v>68114</v>
      </c>
      <c r="D220" s="1">
        <v>20851</v>
      </c>
      <c r="E220" s="1">
        <v>25840</v>
      </c>
      <c r="F220" s="6">
        <v>15005</v>
      </c>
    </row>
    <row r="221" spans="1:6" x14ac:dyDescent="0.3">
      <c r="A221" s="5">
        <v>220</v>
      </c>
      <c r="B221" s="1" t="s">
        <v>226</v>
      </c>
      <c r="C221" s="1">
        <v>363657</v>
      </c>
      <c r="D221" s="1">
        <v>93287</v>
      </c>
      <c r="E221" s="1">
        <v>41670</v>
      </c>
      <c r="F221" s="6">
        <v>28825</v>
      </c>
    </row>
    <row r="222" spans="1:6" x14ac:dyDescent="0.3">
      <c r="A222" s="5">
        <v>221</v>
      </c>
      <c r="B222" s="1" t="s">
        <v>227</v>
      </c>
      <c r="C222" s="1">
        <v>932607</v>
      </c>
      <c r="D222" s="1">
        <v>159153</v>
      </c>
      <c r="E222" s="1">
        <v>18407</v>
      </c>
      <c r="F222" s="6">
        <v>24725</v>
      </c>
    </row>
    <row r="223" spans="1:6" x14ac:dyDescent="0.3">
      <c r="A223" s="5">
        <v>222</v>
      </c>
      <c r="B223" s="1" t="s">
        <v>228</v>
      </c>
      <c r="C223" s="1">
        <v>42843</v>
      </c>
      <c r="D223" s="1">
        <v>183026</v>
      </c>
      <c r="E223" s="1">
        <v>26956</v>
      </c>
      <c r="F223" s="6">
        <v>22992</v>
      </c>
    </row>
    <row r="224" spans="1:6" x14ac:dyDescent="0.3">
      <c r="A224" s="5">
        <v>223</v>
      </c>
      <c r="B224" s="1" t="s">
        <v>229</v>
      </c>
      <c r="C224" s="1">
        <v>798398</v>
      </c>
      <c r="D224" s="1">
        <v>101876</v>
      </c>
      <c r="E224" s="1">
        <v>7796</v>
      </c>
      <c r="F224" s="6">
        <v>5926</v>
      </c>
    </row>
    <row r="225" spans="1:6" x14ac:dyDescent="0.3">
      <c r="A225" s="5">
        <v>224</v>
      </c>
      <c r="B225" s="1" t="s">
        <v>230</v>
      </c>
      <c r="C225" s="1">
        <v>652099</v>
      </c>
      <c r="D225" s="1">
        <v>52113</v>
      </c>
      <c r="E225" s="1">
        <v>2409</v>
      </c>
      <c r="F225" s="6">
        <v>5928</v>
      </c>
    </row>
    <row r="226" spans="1:6" x14ac:dyDescent="0.3">
      <c r="A226" s="5">
        <v>225</v>
      </c>
      <c r="B226" s="1" t="s">
        <v>231</v>
      </c>
      <c r="C226" s="1">
        <v>786692</v>
      </c>
      <c r="D226" s="1">
        <v>182351</v>
      </c>
      <c r="E226" s="1">
        <v>42523</v>
      </c>
      <c r="F226" s="6">
        <v>12731</v>
      </c>
    </row>
    <row r="227" spans="1:6" x14ac:dyDescent="0.3">
      <c r="A227" s="5">
        <v>226</v>
      </c>
      <c r="B227" s="1" t="s">
        <v>232</v>
      </c>
      <c r="C227" s="1">
        <v>120505</v>
      </c>
      <c r="D227" s="1">
        <v>1510</v>
      </c>
      <c r="E227" s="1">
        <v>48129</v>
      </c>
      <c r="F227" s="6">
        <v>17320</v>
      </c>
    </row>
    <row r="228" spans="1:6" x14ac:dyDescent="0.3">
      <c r="A228" s="5">
        <v>227</v>
      </c>
      <c r="B228" s="1" t="s">
        <v>233</v>
      </c>
      <c r="C228" s="1">
        <v>14090</v>
      </c>
      <c r="D228" s="1">
        <v>34479</v>
      </c>
      <c r="E228" s="1">
        <v>18201</v>
      </c>
      <c r="F228" s="6">
        <v>25446</v>
      </c>
    </row>
    <row r="229" spans="1:6" x14ac:dyDescent="0.3">
      <c r="A229" s="5">
        <v>228</v>
      </c>
      <c r="B229" s="1" t="s">
        <v>234</v>
      </c>
      <c r="C229" s="1">
        <v>46483</v>
      </c>
      <c r="D229" s="1">
        <v>79369</v>
      </c>
      <c r="E229" s="1">
        <v>24954</v>
      </c>
      <c r="F229" s="6">
        <v>27997</v>
      </c>
    </row>
    <row r="230" spans="1:6" x14ac:dyDescent="0.3">
      <c r="A230" s="5">
        <v>229</v>
      </c>
      <c r="B230" s="1" t="s">
        <v>235</v>
      </c>
      <c r="C230" s="1">
        <v>454688</v>
      </c>
      <c r="D230" s="1">
        <v>45619</v>
      </c>
      <c r="E230" s="1">
        <v>19067</v>
      </c>
      <c r="F230" s="6">
        <v>27523</v>
      </c>
    </row>
    <row r="231" spans="1:6" x14ac:dyDescent="0.3">
      <c r="A231" s="5">
        <v>230</v>
      </c>
      <c r="B231" s="1" t="s">
        <v>236</v>
      </c>
      <c r="C231" s="1">
        <v>943183</v>
      </c>
      <c r="D231" s="1">
        <v>55506</v>
      </c>
      <c r="E231" s="1">
        <v>8543</v>
      </c>
      <c r="F231" s="6">
        <v>21954</v>
      </c>
    </row>
    <row r="232" spans="1:6" x14ac:dyDescent="0.3">
      <c r="A232" s="5">
        <v>231</v>
      </c>
      <c r="B232" s="1" t="s">
        <v>237</v>
      </c>
      <c r="C232" s="1">
        <v>942672</v>
      </c>
      <c r="D232" s="1">
        <v>114668</v>
      </c>
      <c r="E232" s="1">
        <v>4062</v>
      </c>
      <c r="F232" s="6">
        <v>10060</v>
      </c>
    </row>
    <row r="233" spans="1:6" x14ac:dyDescent="0.3">
      <c r="A233" s="5">
        <v>232</v>
      </c>
      <c r="B233" s="1" t="s">
        <v>238</v>
      </c>
      <c r="C233" s="1">
        <v>116253</v>
      </c>
      <c r="D233" s="1">
        <v>190553</v>
      </c>
      <c r="E233" s="1">
        <v>9224</v>
      </c>
      <c r="F233" s="6">
        <v>14521</v>
      </c>
    </row>
    <row r="234" spans="1:6" x14ac:dyDescent="0.3">
      <c r="A234" s="5">
        <v>233</v>
      </c>
      <c r="B234" s="1" t="s">
        <v>239</v>
      </c>
      <c r="C234" s="1">
        <v>79414</v>
      </c>
      <c r="D234" s="1">
        <v>108739</v>
      </c>
      <c r="E234" s="1">
        <v>24399</v>
      </c>
      <c r="F234" s="6">
        <v>9704</v>
      </c>
    </row>
    <row r="235" spans="1:6" x14ac:dyDescent="0.3">
      <c r="A235" s="5">
        <v>234</v>
      </c>
      <c r="B235" s="1" t="s">
        <v>240</v>
      </c>
      <c r="C235" s="1">
        <v>997396</v>
      </c>
      <c r="D235" s="1">
        <v>14979</v>
      </c>
      <c r="E235" s="1">
        <v>45343</v>
      </c>
      <c r="F235" s="6">
        <v>15236</v>
      </c>
    </row>
    <row r="236" spans="1:6" x14ac:dyDescent="0.3">
      <c r="A236" s="5">
        <v>235</v>
      </c>
      <c r="B236" s="1" t="s">
        <v>241</v>
      </c>
      <c r="C236" s="1">
        <v>221459</v>
      </c>
      <c r="D236" s="1">
        <v>159197</v>
      </c>
      <c r="E236" s="1">
        <v>44166</v>
      </c>
      <c r="F236" s="6">
        <v>17789</v>
      </c>
    </row>
    <row r="237" spans="1:6" x14ac:dyDescent="0.3">
      <c r="A237" s="5">
        <v>236</v>
      </c>
      <c r="B237" s="1" t="s">
        <v>242</v>
      </c>
      <c r="C237" s="1">
        <v>789155</v>
      </c>
      <c r="D237" s="1">
        <v>182497</v>
      </c>
      <c r="E237" s="1">
        <v>39978</v>
      </c>
      <c r="F237" s="6">
        <v>6507</v>
      </c>
    </row>
    <row r="238" spans="1:6" x14ac:dyDescent="0.3">
      <c r="A238" s="5">
        <v>237</v>
      </c>
      <c r="B238" s="1" t="s">
        <v>243</v>
      </c>
      <c r="C238" s="1">
        <v>588129</v>
      </c>
      <c r="D238" s="1">
        <v>24581</v>
      </c>
      <c r="E238" s="1">
        <v>23018</v>
      </c>
      <c r="F238" s="6">
        <v>24300</v>
      </c>
    </row>
    <row r="239" spans="1:6" x14ac:dyDescent="0.3">
      <c r="A239" s="5">
        <v>238</v>
      </c>
      <c r="B239" s="1" t="s">
        <v>244</v>
      </c>
      <c r="C239" s="1">
        <v>996256</v>
      </c>
      <c r="D239" s="1">
        <v>43433</v>
      </c>
      <c r="E239" s="1">
        <v>33212</v>
      </c>
      <c r="F239" s="6">
        <v>27646</v>
      </c>
    </row>
    <row r="240" spans="1:6" x14ac:dyDescent="0.3">
      <c r="A240" s="5">
        <v>239</v>
      </c>
      <c r="B240" s="1" t="s">
        <v>245</v>
      </c>
      <c r="C240" s="1">
        <v>340110</v>
      </c>
      <c r="D240" s="1">
        <v>16266</v>
      </c>
      <c r="E240" s="1">
        <v>38005</v>
      </c>
      <c r="F240" s="6">
        <v>10559</v>
      </c>
    </row>
    <row r="241" spans="1:6" x14ac:dyDescent="0.3">
      <c r="A241" s="5">
        <v>240</v>
      </c>
      <c r="B241" s="1" t="s">
        <v>246</v>
      </c>
      <c r="C241" s="1">
        <v>74327</v>
      </c>
      <c r="D241" s="1">
        <v>79809</v>
      </c>
      <c r="E241" s="1">
        <v>42644</v>
      </c>
      <c r="F241" s="6">
        <v>17402</v>
      </c>
    </row>
    <row r="242" spans="1:6" x14ac:dyDescent="0.3">
      <c r="A242" s="5">
        <v>241</v>
      </c>
      <c r="B242" s="1" t="s">
        <v>247</v>
      </c>
      <c r="C242" s="1">
        <v>444840</v>
      </c>
      <c r="D242" s="1">
        <v>93859</v>
      </c>
      <c r="E242" s="1">
        <v>48228</v>
      </c>
      <c r="F242" s="6">
        <v>282</v>
      </c>
    </row>
    <row r="243" spans="1:6" x14ac:dyDescent="0.3">
      <c r="A243" s="5">
        <v>242</v>
      </c>
      <c r="B243" s="1" t="s">
        <v>248</v>
      </c>
      <c r="C243" s="1">
        <v>821158</v>
      </c>
      <c r="D243" s="1">
        <v>92342</v>
      </c>
      <c r="E243" s="1">
        <v>36398</v>
      </c>
      <c r="F243" s="6">
        <v>8004</v>
      </c>
    </row>
    <row r="244" spans="1:6" x14ac:dyDescent="0.3">
      <c r="A244" s="5">
        <v>243</v>
      </c>
      <c r="B244" s="1" t="s">
        <v>249</v>
      </c>
      <c r="C244" s="1">
        <v>554316</v>
      </c>
      <c r="D244" s="1">
        <v>58111</v>
      </c>
      <c r="E244" s="1">
        <v>6869</v>
      </c>
      <c r="F244" s="6">
        <v>27843</v>
      </c>
    </row>
    <row r="245" spans="1:6" x14ac:dyDescent="0.3">
      <c r="A245" s="5">
        <v>244</v>
      </c>
      <c r="B245" s="1" t="s">
        <v>250</v>
      </c>
      <c r="C245" s="1">
        <v>183275</v>
      </c>
      <c r="D245" s="1">
        <v>199037</v>
      </c>
      <c r="E245" s="1">
        <v>27600</v>
      </c>
      <c r="F245" s="6">
        <v>29916</v>
      </c>
    </row>
    <row r="246" spans="1:6" x14ac:dyDescent="0.3">
      <c r="A246" s="5">
        <v>245</v>
      </c>
      <c r="B246" s="1" t="s">
        <v>251</v>
      </c>
      <c r="C246" s="1">
        <v>784786</v>
      </c>
      <c r="D246" s="1">
        <v>195558</v>
      </c>
      <c r="E246" s="1">
        <v>7272</v>
      </c>
      <c r="F246" s="6">
        <v>19806</v>
      </c>
    </row>
    <row r="247" spans="1:6" x14ac:dyDescent="0.3">
      <c r="A247" s="5">
        <v>246</v>
      </c>
      <c r="B247" s="1" t="s">
        <v>252</v>
      </c>
      <c r="C247" s="1">
        <v>539288</v>
      </c>
      <c r="D247" s="1">
        <v>45482</v>
      </c>
      <c r="E247" s="1">
        <v>24259</v>
      </c>
      <c r="F247" s="6">
        <v>19732</v>
      </c>
    </row>
    <row r="248" spans="1:6" x14ac:dyDescent="0.3">
      <c r="A248" s="5">
        <v>247</v>
      </c>
      <c r="B248" s="1" t="s">
        <v>253</v>
      </c>
      <c r="C248" s="1">
        <v>392024</v>
      </c>
      <c r="D248" s="1">
        <v>1447</v>
      </c>
      <c r="E248" s="1">
        <v>34531</v>
      </c>
      <c r="F248" s="6">
        <v>9981</v>
      </c>
    </row>
    <row r="249" spans="1:6" x14ac:dyDescent="0.3">
      <c r="A249" s="5">
        <v>248</v>
      </c>
      <c r="B249" s="1" t="s">
        <v>254</v>
      </c>
      <c r="C249" s="1">
        <v>40425</v>
      </c>
      <c r="D249" s="1">
        <v>160291</v>
      </c>
      <c r="E249" s="1">
        <v>23150</v>
      </c>
      <c r="F249" s="6">
        <v>27529</v>
      </c>
    </row>
    <row r="250" spans="1:6" x14ac:dyDescent="0.3">
      <c r="A250" s="5">
        <v>249</v>
      </c>
      <c r="B250" s="1" t="s">
        <v>255</v>
      </c>
      <c r="C250" s="1">
        <v>704566</v>
      </c>
      <c r="D250" s="1">
        <v>129406</v>
      </c>
      <c r="E250" s="1">
        <v>4993</v>
      </c>
      <c r="F250" s="6">
        <v>13176</v>
      </c>
    </row>
    <row r="251" spans="1:6" x14ac:dyDescent="0.3">
      <c r="A251" s="5">
        <v>250</v>
      </c>
      <c r="B251" s="1" t="s">
        <v>256</v>
      </c>
      <c r="C251" s="1">
        <v>470340</v>
      </c>
      <c r="D251" s="1">
        <v>176101</v>
      </c>
      <c r="E251" s="1">
        <v>22477</v>
      </c>
      <c r="F251" s="6">
        <v>11872</v>
      </c>
    </row>
    <row r="252" spans="1:6" x14ac:dyDescent="0.3">
      <c r="A252" s="5">
        <v>251</v>
      </c>
      <c r="B252" s="1" t="s">
        <v>257</v>
      </c>
      <c r="C252" s="1">
        <v>108017</v>
      </c>
      <c r="D252" s="1">
        <v>15090</v>
      </c>
      <c r="E252" s="1">
        <v>34132</v>
      </c>
      <c r="F252" s="6">
        <v>15976</v>
      </c>
    </row>
    <row r="253" spans="1:6" x14ac:dyDescent="0.3">
      <c r="A253" s="5">
        <v>252</v>
      </c>
      <c r="B253" s="1" t="s">
        <v>258</v>
      </c>
      <c r="C253" s="1">
        <v>192616</v>
      </c>
      <c r="D253" s="1">
        <v>175978</v>
      </c>
      <c r="E253" s="1">
        <v>1649</v>
      </c>
      <c r="F253" s="6">
        <v>24292</v>
      </c>
    </row>
    <row r="254" spans="1:6" x14ac:dyDescent="0.3">
      <c r="A254" s="5">
        <v>253</v>
      </c>
      <c r="B254" s="1" t="s">
        <v>259</v>
      </c>
      <c r="C254" s="1">
        <v>844879</v>
      </c>
      <c r="D254" s="1">
        <v>53152</v>
      </c>
      <c r="E254" s="1">
        <v>37239</v>
      </c>
      <c r="F254" s="6">
        <v>93</v>
      </c>
    </row>
    <row r="255" spans="1:6" x14ac:dyDescent="0.3">
      <c r="A255" s="5">
        <v>254</v>
      </c>
      <c r="B255" s="1" t="s">
        <v>260</v>
      </c>
      <c r="C255" s="1">
        <v>742053</v>
      </c>
      <c r="D255" s="1">
        <v>154300</v>
      </c>
      <c r="E255" s="1">
        <v>49293</v>
      </c>
      <c r="F255" s="6">
        <v>8819</v>
      </c>
    </row>
    <row r="256" spans="1:6" x14ac:dyDescent="0.3">
      <c r="A256" s="5">
        <v>255</v>
      </c>
      <c r="B256" s="1" t="s">
        <v>261</v>
      </c>
      <c r="C256" s="1">
        <v>139540</v>
      </c>
      <c r="D256" s="1">
        <v>148448</v>
      </c>
      <c r="E256" s="1">
        <v>40464</v>
      </c>
      <c r="F256" s="6">
        <v>27648</v>
      </c>
    </row>
    <row r="257" spans="1:6" x14ac:dyDescent="0.3">
      <c r="A257" s="5">
        <v>256</v>
      </c>
      <c r="B257" s="1" t="s">
        <v>262</v>
      </c>
      <c r="C257" s="1">
        <v>848047</v>
      </c>
      <c r="D257" s="1">
        <v>110809</v>
      </c>
      <c r="E257" s="1">
        <v>47255</v>
      </c>
      <c r="F257" s="6">
        <v>12695</v>
      </c>
    </row>
    <row r="258" spans="1:6" x14ac:dyDescent="0.3">
      <c r="A258" s="5">
        <v>257</v>
      </c>
      <c r="B258" s="1" t="s">
        <v>263</v>
      </c>
      <c r="C258" s="1">
        <v>805379</v>
      </c>
      <c r="D258" s="1">
        <v>176646</v>
      </c>
      <c r="E258" s="1">
        <v>25807</v>
      </c>
      <c r="F258" s="6">
        <v>14648</v>
      </c>
    </row>
    <row r="259" spans="1:6" x14ac:dyDescent="0.3">
      <c r="A259" s="5">
        <v>258</v>
      </c>
      <c r="B259" s="1" t="s">
        <v>264</v>
      </c>
      <c r="C259" s="1">
        <v>516059</v>
      </c>
      <c r="D259" s="1">
        <v>148461</v>
      </c>
      <c r="E259" s="1">
        <v>28770</v>
      </c>
      <c r="F259" s="6">
        <v>18603</v>
      </c>
    </row>
    <row r="260" spans="1:6" x14ac:dyDescent="0.3">
      <c r="A260" s="5">
        <v>259</v>
      </c>
      <c r="B260" s="1" t="s">
        <v>265</v>
      </c>
      <c r="C260" s="1">
        <v>41397</v>
      </c>
      <c r="D260" s="1">
        <v>181977</v>
      </c>
      <c r="E260" s="1">
        <v>43862</v>
      </c>
      <c r="F260" s="6">
        <v>29921</v>
      </c>
    </row>
    <row r="261" spans="1:6" x14ac:dyDescent="0.3">
      <c r="A261" s="5">
        <v>260</v>
      </c>
      <c r="B261" s="1" t="s">
        <v>266</v>
      </c>
      <c r="C261" s="1">
        <v>368151</v>
      </c>
      <c r="D261" s="1">
        <v>194648</v>
      </c>
      <c r="E261" s="1">
        <v>4105</v>
      </c>
      <c r="F261" s="6">
        <v>3294</v>
      </c>
    </row>
    <row r="262" spans="1:6" x14ac:dyDescent="0.3">
      <c r="A262" s="5">
        <v>261</v>
      </c>
      <c r="B262" s="1" t="s">
        <v>267</v>
      </c>
      <c r="C262" s="1">
        <v>357798</v>
      </c>
      <c r="D262" s="1">
        <v>33630</v>
      </c>
      <c r="E262" s="1">
        <v>42610</v>
      </c>
      <c r="F262" s="6">
        <v>19259</v>
      </c>
    </row>
    <row r="263" spans="1:6" x14ac:dyDescent="0.3">
      <c r="A263" s="5">
        <v>262</v>
      </c>
      <c r="B263" s="1" t="s">
        <v>268</v>
      </c>
      <c r="C263" s="1">
        <v>333196</v>
      </c>
      <c r="D263" s="1">
        <v>2705</v>
      </c>
      <c r="E263" s="1">
        <v>17160</v>
      </c>
      <c r="F263" s="6">
        <v>565</v>
      </c>
    </row>
    <row r="264" spans="1:6" x14ac:dyDescent="0.3">
      <c r="A264" s="5">
        <v>263</v>
      </c>
      <c r="B264" s="1" t="s">
        <v>269</v>
      </c>
      <c r="C264" s="1">
        <v>429114</v>
      </c>
      <c r="D264" s="1">
        <v>173711</v>
      </c>
      <c r="E264" s="1">
        <v>48342</v>
      </c>
      <c r="F264" s="6">
        <v>26043</v>
      </c>
    </row>
    <row r="265" spans="1:6" x14ac:dyDescent="0.3">
      <c r="A265" s="5">
        <v>264</v>
      </c>
      <c r="B265" s="1" t="s">
        <v>270</v>
      </c>
      <c r="C265" s="1">
        <v>327627</v>
      </c>
      <c r="D265" s="1">
        <v>23685</v>
      </c>
      <c r="E265" s="1">
        <v>13544</v>
      </c>
      <c r="F265" s="6">
        <v>28845</v>
      </c>
    </row>
    <row r="266" spans="1:6" x14ac:dyDescent="0.3">
      <c r="A266" s="5">
        <v>265</v>
      </c>
      <c r="B266" s="1" t="s">
        <v>271</v>
      </c>
      <c r="C266" s="1">
        <v>872943</v>
      </c>
      <c r="D266" s="1">
        <v>95150</v>
      </c>
      <c r="E266" s="1">
        <v>41046</v>
      </c>
      <c r="F266" s="6">
        <v>10797</v>
      </c>
    </row>
    <row r="267" spans="1:6" x14ac:dyDescent="0.3">
      <c r="A267" s="5">
        <v>266</v>
      </c>
      <c r="B267" s="1" t="s">
        <v>272</v>
      </c>
      <c r="C267" s="1">
        <v>518214</v>
      </c>
      <c r="D267" s="1">
        <v>181119</v>
      </c>
      <c r="E267" s="1">
        <v>33171</v>
      </c>
      <c r="F267" s="6">
        <v>21588</v>
      </c>
    </row>
    <row r="268" spans="1:6" x14ac:dyDescent="0.3">
      <c r="A268" s="5">
        <v>267</v>
      </c>
      <c r="B268" s="1" t="s">
        <v>273</v>
      </c>
      <c r="C268" s="1">
        <v>753369</v>
      </c>
      <c r="D268" s="1">
        <v>134949</v>
      </c>
      <c r="E268" s="1">
        <v>42980</v>
      </c>
      <c r="F268" s="6">
        <v>19984</v>
      </c>
    </row>
    <row r="269" spans="1:6" x14ac:dyDescent="0.3">
      <c r="A269" s="5">
        <v>268</v>
      </c>
      <c r="B269" s="1" t="s">
        <v>274</v>
      </c>
      <c r="C269" s="1">
        <v>550531</v>
      </c>
      <c r="D269" s="1">
        <v>79676</v>
      </c>
      <c r="E269" s="1">
        <v>12181</v>
      </c>
      <c r="F269" s="6">
        <v>23091</v>
      </c>
    </row>
    <row r="270" spans="1:6" x14ac:dyDescent="0.3">
      <c r="A270" s="5">
        <v>269</v>
      </c>
      <c r="B270" s="1" t="s">
        <v>275</v>
      </c>
      <c r="C270" s="1">
        <v>89283</v>
      </c>
      <c r="D270" s="1">
        <v>136012</v>
      </c>
      <c r="E270" s="1">
        <v>12847</v>
      </c>
      <c r="F270" s="6">
        <v>5464</v>
      </c>
    </row>
    <row r="271" spans="1:6" x14ac:dyDescent="0.3">
      <c r="A271" s="5">
        <v>270</v>
      </c>
      <c r="B271" s="1" t="s">
        <v>276</v>
      </c>
      <c r="C271" s="1">
        <v>627042</v>
      </c>
      <c r="D271" s="1">
        <v>59383</v>
      </c>
      <c r="E271" s="1">
        <v>23440</v>
      </c>
      <c r="F271" s="6">
        <v>26880</v>
      </c>
    </row>
    <row r="272" spans="1:6" x14ac:dyDescent="0.3">
      <c r="A272" s="5">
        <v>271</v>
      </c>
      <c r="B272" s="1" t="s">
        <v>277</v>
      </c>
      <c r="C272" s="1">
        <v>824871</v>
      </c>
      <c r="D272" s="1">
        <v>102310</v>
      </c>
      <c r="E272" s="1">
        <v>22185</v>
      </c>
      <c r="F272" s="6">
        <v>6146</v>
      </c>
    </row>
    <row r="273" spans="1:6" x14ac:dyDescent="0.3">
      <c r="A273" s="5">
        <v>272</v>
      </c>
      <c r="B273" s="1" t="s">
        <v>278</v>
      </c>
      <c r="C273" s="1">
        <v>746339</v>
      </c>
      <c r="D273" s="1">
        <v>147587</v>
      </c>
      <c r="E273" s="1">
        <v>16978</v>
      </c>
      <c r="F273" s="6">
        <v>19344</v>
      </c>
    </row>
    <row r="274" spans="1:6" x14ac:dyDescent="0.3">
      <c r="A274" s="5">
        <v>273</v>
      </c>
      <c r="B274" s="1" t="s">
        <v>279</v>
      </c>
      <c r="C274" s="1">
        <v>294441</v>
      </c>
      <c r="D274" s="1">
        <v>160173</v>
      </c>
      <c r="E274" s="1">
        <v>30068</v>
      </c>
      <c r="F274" s="6">
        <v>11748</v>
      </c>
    </row>
    <row r="275" spans="1:6" x14ac:dyDescent="0.3">
      <c r="A275" s="5">
        <v>274</v>
      </c>
      <c r="B275" s="1" t="s">
        <v>280</v>
      </c>
      <c r="C275" s="1">
        <v>97865</v>
      </c>
      <c r="D275" s="1">
        <v>180855</v>
      </c>
      <c r="E275" s="1">
        <v>36457</v>
      </c>
      <c r="F275" s="6">
        <v>8383</v>
      </c>
    </row>
    <row r="276" spans="1:6" x14ac:dyDescent="0.3">
      <c r="A276" s="5">
        <v>275</v>
      </c>
      <c r="B276" s="1" t="s">
        <v>281</v>
      </c>
      <c r="C276" s="1">
        <v>590805</v>
      </c>
      <c r="D276" s="1">
        <v>24938</v>
      </c>
      <c r="E276" s="1">
        <v>7163</v>
      </c>
      <c r="F276" s="6">
        <v>6024</v>
      </c>
    </row>
    <row r="277" spans="1:6" x14ac:dyDescent="0.3">
      <c r="A277" s="5">
        <v>276</v>
      </c>
      <c r="B277" s="1" t="s">
        <v>282</v>
      </c>
      <c r="C277" s="1">
        <v>262249</v>
      </c>
      <c r="D277" s="1">
        <v>187864</v>
      </c>
      <c r="E277" s="1">
        <v>23571</v>
      </c>
      <c r="F277" s="6">
        <v>9097</v>
      </c>
    </row>
    <row r="278" spans="1:6" x14ac:dyDescent="0.3">
      <c r="A278" s="5">
        <v>277</v>
      </c>
      <c r="B278" s="1" t="s">
        <v>283</v>
      </c>
      <c r="C278" s="1">
        <v>190525</v>
      </c>
      <c r="D278" s="1">
        <v>6576</v>
      </c>
      <c r="E278" s="1">
        <v>26279</v>
      </c>
      <c r="F278" s="6">
        <v>9047</v>
      </c>
    </row>
    <row r="279" spans="1:6" x14ac:dyDescent="0.3">
      <c r="A279" s="5">
        <v>278</v>
      </c>
      <c r="B279" s="1" t="s">
        <v>284</v>
      </c>
      <c r="C279" s="1">
        <v>386175</v>
      </c>
      <c r="D279" s="1">
        <v>174491</v>
      </c>
      <c r="E279" s="1">
        <v>40202</v>
      </c>
      <c r="F279" s="6">
        <v>12175</v>
      </c>
    </row>
    <row r="280" spans="1:6" x14ac:dyDescent="0.3">
      <c r="A280" s="5">
        <v>279</v>
      </c>
      <c r="B280" s="1" t="s">
        <v>285</v>
      </c>
      <c r="C280" s="1">
        <v>630120</v>
      </c>
      <c r="D280" s="1">
        <v>145394</v>
      </c>
      <c r="E280" s="1">
        <v>40020</v>
      </c>
      <c r="F280" s="6">
        <v>12063</v>
      </c>
    </row>
    <row r="281" spans="1:6" x14ac:dyDescent="0.3">
      <c r="A281" s="5">
        <v>280</v>
      </c>
      <c r="B281" s="1" t="s">
        <v>286</v>
      </c>
      <c r="C281" s="1">
        <v>626371</v>
      </c>
      <c r="D281" s="1">
        <v>125385</v>
      </c>
      <c r="E281" s="1">
        <v>43382</v>
      </c>
      <c r="F281" s="6">
        <v>19852</v>
      </c>
    </row>
    <row r="282" spans="1:6" x14ac:dyDescent="0.3">
      <c r="A282" s="5">
        <v>281</v>
      </c>
      <c r="B282" s="1" t="s">
        <v>287</v>
      </c>
      <c r="C282" s="1">
        <v>273483</v>
      </c>
      <c r="D282" s="1">
        <v>184977</v>
      </c>
      <c r="E282" s="1">
        <v>6338</v>
      </c>
      <c r="F282" s="6">
        <v>24708</v>
      </c>
    </row>
    <row r="283" spans="1:6" x14ac:dyDescent="0.3">
      <c r="A283" s="5">
        <v>282</v>
      </c>
      <c r="B283" s="1" t="s">
        <v>288</v>
      </c>
      <c r="C283" s="1">
        <v>356028</v>
      </c>
      <c r="D283" s="1">
        <v>19881</v>
      </c>
      <c r="E283" s="1">
        <v>46979</v>
      </c>
      <c r="F283" s="6">
        <v>4104</v>
      </c>
    </row>
    <row r="284" spans="1:6" x14ac:dyDescent="0.3">
      <c r="A284" s="5">
        <v>283</v>
      </c>
      <c r="B284" s="1" t="s">
        <v>289</v>
      </c>
      <c r="C284" s="1">
        <v>748458</v>
      </c>
      <c r="D284" s="1">
        <v>176695</v>
      </c>
      <c r="E284" s="1">
        <v>40313</v>
      </c>
      <c r="F284" s="6">
        <v>4664</v>
      </c>
    </row>
    <row r="285" spans="1:6" x14ac:dyDescent="0.3">
      <c r="A285" s="5">
        <v>284</v>
      </c>
      <c r="B285" s="1" t="s">
        <v>290</v>
      </c>
      <c r="C285" s="1">
        <v>439688</v>
      </c>
      <c r="D285" s="1">
        <v>55999</v>
      </c>
      <c r="E285" s="1">
        <v>37957</v>
      </c>
      <c r="F285" s="6">
        <v>26236</v>
      </c>
    </row>
    <row r="286" spans="1:6" x14ac:dyDescent="0.3">
      <c r="A286" s="5">
        <v>285</v>
      </c>
      <c r="B286" s="1" t="s">
        <v>291</v>
      </c>
      <c r="C286" s="1">
        <v>913797</v>
      </c>
      <c r="D286" s="1">
        <v>188267</v>
      </c>
      <c r="E286" s="1">
        <v>34222</v>
      </c>
      <c r="F286" s="6">
        <v>24029</v>
      </c>
    </row>
    <row r="287" spans="1:6" x14ac:dyDescent="0.3">
      <c r="A287" s="5">
        <v>286</v>
      </c>
      <c r="B287" s="1" t="s">
        <v>292</v>
      </c>
      <c r="C287" s="1">
        <v>598715</v>
      </c>
      <c r="D287" s="1">
        <v>153155</v>
      </c>
      <c r="E287" s="1">
        <v>10448</v>
      </c>
      <c r="F287" s="6">
        <v>18995</v>
      </c>
    </row>
    <row r="288" spans="1:6" x14ac:dyDescent="0.3">
      <c r="A288" s="5">
        <v>287</v>
      </c>
      <c r="B288" s="1" t="s">
        <v>293</v>
      </c>
      <c r="C288" s="1">
        <v>915849</v>
      </c>
      <c r="D288" s="1">
        <v>136270</v>
      </c>
      <c r="E288" s="1">
        <v>25731</v>
      </c>
      <c r="F288" s="6">
        <v>3579</v>
      </c>
    </row>
    <row r="289" spans="1:6" x14ac:dyDescent="0.3">
      <c r="A289" s="5">
        <v>288</v>
      </c>
      <c r="B289" s="1" t="s">
        <v>294</v>
      </c>
      <c r="C289" s="1">
        <v>690352</v>
      </c>
      <c r="D289" s="1">
        <v>188117</v>
      </c>
      <c r="E289" s="1">
        <v>17079</v>
      </c>
      <c r="F289" s="6">
        <v>14860</v>
      </c>
    </row>
    <row r="290" spans="1:6" x14ac:dyDescent="0.3">
      <c r="A290" s="5">
        <v>289</v>
      </c>
      <c r="B290" s="1" t="s">
        <v>295</v>
      </c>
      <c r="C290" s="1">
        <v>101934</v>
      </c>
      <c r="D290" s="1">
        <v>22015</v>
      </c>
      <c r="E290" s="1">
        <v>31910</v>
      </c>
      <c r="F290" s="6">
        <v>4322</v>
      </c>
    </row>
    <row r="291" spans="1:6" x14ac:dyDescent="0.3">
      <c r="A291" s="5">
        <v>290</v>
      </c>
      <c r="B291" s="1" t="s">
        <v>296</v>
      </c>
      <c r="C291" s="1">
        <v>540062</v>
      </c>
      <c r="D291" s="1">
        <v>40939</v>
      </c>
      <c r="E291" s="1">
        <v>37111</v>
      </c>
      <c r="F291" s="6">
        <v>7041</v>
      </c>
    </row>
    <row r="292" spans="1:6" x14ac:dyDescent="0.3">
      <c r="A292" s="5">
        <v>291</v>
      </c>
      <c r="B292" s="1" t="s">
        <v>297</v>
      </c>
      <c r="C292" s="1">
        <v>881751</v>
      </c>
      <c r="D292" s="1">
        <v>60025</v>
      </c>
      <c r="E292" s="1">
        <v>11523</v>
      </c>
      <c r="F292" s="6">
        <v>13763</v>
      </c>
    </row>
    <row r="293" spans="1:6" x14ac:dyDescent="0.3">
      <c r="A293" s="5">
        <v>292</v>
      </c>
      <c r="B293" s="1" t="s">
        <v>298</v>
      </c>
      <c r="C293" s="1">
        <v>923504</v>
      </c>
      <c r="D293" s="1">
        <v>17810</v>
      </c>
      <c r="E293" s="1">
        <v>19319</v>
      </c>
      <c r="F293" s="6">
        <v>24880</v>
      </c>
    </row>
    <row r="294" spans="1:6" x14ac:dyDescent="0.3">
      <c r="A294" s="5">
        <v>293</v>
      </c>
      <c r="B294" s="1" t="s">
        <v>299</v>
      </c>
      <c r="C294" s="1">
        <v>683469</v>
      </c>
      <c r="D294" s="1">
        <v>93870</v>
      </c>
      <c r="E294" s="1">
        <v>35723</v>
      </c>
      <c r="F294" s="6">
        <v>29893</v>
      </c>
    </row>
    <row r="295" spans="1:6" x14ac:dyDescent="0.3">
      <c r="A295" s="5">
        <v>294</v>
      </c>
      <c r="B295" s="1" t="s">
        <v>300</v>
      </c>
      <c r="C295" s="1">
        <v>174353</v>
      </c>
      <c r="D295" s="1">
        <v>165944</v>
      </c>
      <c r="E295" s="1">
        <v>31393</v>
      </c>
      <c r="F295" s="6">
        <v>11123</v>
      </c>
    </row>
    <row r="296" spans="1:6" x14ac:dyDescent="0.3">
      <c r="A296" s="5">
        <v>295</v>
      </c>
      <c r="B296" s="1" t="s">
        <v>301</v>
      </c>
      <c r="C296" s="1">
        <v>46342</v>
      </c>
      <c r="D296" s="1">
        <v>42004</v>
      </c>
      <c r="E296" s="1">
        <v>709</v>
      </c>
      <c r="F296" s="6">
        <v>5581</v>
      </c>
    </row>
    <row r="297" spans="1:6" x14ac:dyDescent="0.3">
      <c r="A297" s="5">
        <v>296</v>
      </c>
      <c r="B297" s="1" t="s">
        <v>302</v>
      </c>
      <c r="C297" s="1">
        <v>90303</v>
      </c>
      <c r="D297" s="1">
        <v>53529</v>
      </c>
      <c r="E297" s="1">
        <v>12304</v>
      </c>
      <c r="F297" s="6">
        <v>26661</v>
      </c>
    </row>
    <row r="298" spans="1:6" x14ac:dyDescent="0.3">
      <c r="A298" s="5">
        <v>297</v>
      </c>
      <c r="B298" s="1" t="s">
        <v>303</v>
      </c>
      <c r="C298" s="1">
        <v>476300</v>
      </c>
      <c r="D298" s="1">
        <v>171679</v>
      </c>
      <c r="E298" s="1">
        <v>10584</v>
      </c>
      <c r="F298" s="6">
        <v>26390</v>
      </c>
    </row>
    <row r="299" spans="1:6" x14ac:dyDescent="0.3">
      <c r="A299" s="5">
        <v>298</v>
      </c>
      <c r="B299" s="1" t="s">
        <v>304</v>
      </c>
      <c r="C299" s="1">
        <v>913533</v>
      </c>
      <c r="D299" s="1">
        <v>140401</v>
      </c>
      <c r="E299" s="1">
        <v>12112</v>
      </c>
      <c r="F299" s="6">
        <v>17365</v>
      </c>
    </row>
    <row r="300" spans="1:6" x14ac:dyDescent="0.3">
      <c r="A300" s="5">
        <v>299</v>
      </c>
      <c r="B300" s="1" t="s">
        <v>305</v>
      </c>
      <c r="C300" s="1">
        <v>33723</v>
      </c>
      <c r="D300" s="1">
        <v>81712</v>
      </c>
      <c r="E300" s="1">
        <v>49690</v>
      </c>
      <c r="F300" s="6">
        <v>10555</v>
      </c>
    </row>
    <row r="301" spans="1:6" ht="15" thickBot="1" x14ac:dyDescent="0.35">
      <c r="A301" s="7">
        <v>300</v>
      </c>
      <c r="B301" s="8" t="s">
        <v>306</v>
      </c>
      <c r="C301" s="8">
        <v>356586</v>
      </c>
      <c r="D301" s="8">
        <v>46113</v>
      </c>
      <c r="E301" s="8">
        <v>12098</v>
      </c>
      <c r="F301" s="10">
        <v>13083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DA5F6-F146-47A0-B09B-FCA0482768FC}">
  <dimension ref="A1:D301"/>
  <sheetViews>
    <sheetView workbookViewId="0">
      <selection activeCell="D2" sqref="D2"/>
    </sheetView>
  </sheetViews>
  <sheetFormatPr defaultRowHeight="14.4" x14ac:dyDescent="0.3"/>
  <cols>
    <col min="1" max="1" width="4" bestFit="1" customWidth="1"/>
    <col min="2" max="2" width="12.21875" bestFit="1" customWidth="1"/>
    <col min="3" max="3" width="18.109375" bestFit="1" customWidth="1"/>
    <col min="4" max="4" width="22.6640625" bestFit="1" customWidth="1"/>
  </cols>
  <sheetData>
    <row r="1" spans="1:4" ht="15" thickBot="1" x14ac:dyDescent="0.35">
      <c r="A1" s="15" t="s">
        <v>0</v>
      </c>
      <c r="B1" s="16" t="s">
        <v>1</v>
      </c>
      <c r="C1" s="16" t="s">
        <v>322</v>
      </c>
      <c r="D1" s="17" t="s">
        <v>323</v>
      </c>
    </row>
    <row r="2" spans="1:4" x14ac:dyDescent="0.3">
      <c r="A2" s="11">
        <v>1</v>
      </c>
      <c r="B2" s="12" t="s">
        <v>7</v>
      </c>
      <c r="C2" s="12">
        <v>9205</v>
      </c>
      <c r="D2" s="14">
        <v>62389</v>
      </c>
    </row>
    <row r="3" spans="1:4" x14ac:dyDescent="0.3">
      <c r="A3" s="5">
        <v>2</v>
      </c>
      <c r="B3" s="1" t="s">
        <v>8</v>
      </c>
      <c r="C3" s="1">
        <v>21917</v>
      </c>
      <c r="D3" s="6">
        <v>52878</v>
      </c>
    </row>
    <row r="4" spans="1:4" x14ac:dyDescent="0.3">
      <c r="A4" s="5">
        <v>3</v>
      </c>
      <c r="B4" s="1" t="s">
        <v>9</v>
      </c>
      <c r="C4" s="1">
        <v>57646</v>
      </c>
      <c r="D4" s="6">
        <v>73488</v>
      </c>
    </row>
    <row r="5" spans="1:4" x14ac:dyDescent="0.3">
      <c r="A5" s="5">
        <v>4</v>
      </c>
      <c r="B5" s="1" t="s">
        <v>10</v>
      </c>
      <c r="C5" s="1">
        <v>79808</v>
      </c>
      <c r="D5" s="6">
        <v>34267</v>
      </c>
    </row>
    <row r="6" spans="1:4" x14ac:dyDescent="0.3">
      <c r="A6" s="5">
        <v>5</v>
      </c>
      <c r="B6" s="1" t="s">
        <v>11</v>
      </c>
      <c r="C6" s="1">
        <v>59122</v>
      </c>
      <c r="D6" s="6">
        <v>19355</v>
      </c>
    </row>
    <row r="7" spans="1:4" x14ac:dyDescent="0.3">
      <c r="A7" s="5">
        <v>6</v>
      </c>
      <c r="B7" s="1" t="s">
        <v>12</v>
      </c>
      <c r="C7" s="1">
        <v>21601</v>
      </c>
      <c r="D7" s="6">
        <v>49237</v>
      </c>
    </row>
    <row r="8" spans="1:4" x14ac:dyDescent="0.3">
      <c r="A8" s="5">
        <v>7</v>
      </c>
      <c r="B8" s="1" t="s">
        <v>13</v>
      </c>
      <c r="C8" s="1">
        <v>67859</v>
      </c>
      <c r="D8" s="6">
        <v>33373</v>
      </c>
    </row>
    <row r="9" spans="1:4" x14ac:dyDescent="0.3">
      <c r="A9" s="5">
        <v>8</v>
      </c>
      <c r="B9" s="1" t="s">
        <v>14</v>
      </c>
      <c r="C9" s="1">
        <v>29261</v>
      </c>
      <c r="D9" s="6">
        <v>14945</v>
      </c>
    </row>
    <row r="10" spans="1:4" x14ac:dyDescent="0.3">
      <c r="A10" s="5">
        <v>9</v>
      </c>
      <c r="B10" s="1" t="s">
        <v>15</v>
      </c>
      <c r="C10" s="1">
        <v>63853</v>
      </c>
      <c r="D10" s="6">
        <v>31124</v>
      </c>
    </row>
    <row r="11" spans="1:4" x14ac:dyDescent="0.3">
      <c r="A11" s="5">
        <v>10</v>
      </c>
      <c r="B11" s="1" t="s">
        <v>16</v>
      </c>
      <c r="C11" s="1">
        <v>2268</v>
      </c>
      <c r="D11" s="6">
        <v>55210</v>
      </c>
    </row>
    <row r="12" spans="1:4" x14ac:dyDescent="0.3">
      <c r="A12" s="5">
        <v>11</v>
      </c>
      <c r="B12" s="1" t="s">
        <v>17</v>
      </c>
      <c r="C12" s="1">
        <v>22263</v>
      </c>
      <c r="D12" s="6">
        <v>35700</v>
      </c>
    </row>
    <row r="13" spans="1:4" x14ac:dyDescent="0.3">
      <c r="A13" s="5">
        <v>12</v>
      </c>
      <c r="B13" s="1" t="s">
        <v>18</v>
      </c>
      <c r="C13" s="1">
        <v>59382</v>
      </c>
      <c r="D13" s="6">
        <v>50263</v>
      </c>
    </row>
    <row r="14" spans="1:4" x14ac:dyDescent="0.3">
      <c r="A14" s="5">
        <v>13</v>
      </c>
      <c r="B14" s="1" t="s">
        <v>19</v>
      </c>
      <c r="C14" s="1">
        <v>11709</v>
      </c>
      <c r="D14" s="6">
        <v>24846</v>
      </c>
    </row>
    <row r="15" spans="1:4" x14ac:dyDescent="0.3">
      <c r="A15" s="5">
        <v>14</v>
      </c>
      <c r="B15" s="1" t="s">
        <v>20</v>
      </c>
      <c r="C15" s="1">
        <v>25576</v>
      </c>
      <c r="D15" s="6">
        <v>32771</v>
      </c>
    </row>
    <row r="16" spans="1:4" x14ac:dyDescent="0.3">
      <c r="A16" s="5">
        <v>15</v>
      </c>
      <c r="B16" s="1" t="s">
        <v>21</v>
      </c>
      <c r="C16" s="1">
        <v>22795</v>
      </c>
      <c r="D16" s="6">
        <v>23525</v>
      </c>
    </row>
    <row r="17" spans="1:4" x14ac:dyDescent="0.3">
      <c r="A17" s="5">
        <v>16</v>
      </c>
      <c r="B17" s="1" t="s">
        <v>22</v>
      </c>
      <c r="C17" s="1">
        <v>23113</v>
      </c>
      <c r="D17" s="6">
        <v>64862</v>
      </c>
    </row>
    <row r="18" spans="1:4" x14ac:dyDescent="0.3">
      <c r="A18" s="5">
        <v>17</v>
      </c>
      <c r="B18" s="1" t="s">
        <v>23</v>
      </c>
      <c r="C18" s="1">
        <v>20854</v>
      </c>
      <c r="D18" s="6">
        <v>54660</v>
      </c>
    </row>
    <row r="19" spans="1:4" x14ac:dyDescent="0.3">
      <c r="A19" s="5">
        <v>18</v>
      </c>
      <c r="B19" s="1" t="s">
        <v>24</v>
      </c>
      <c r="C19" s="1">
        <v>51950</v>
      </c>
      <c r="D19" s="6">
        <v>62824</v>
      </c>
    </row>
    <row r="20" spans="1:4" x14ac:dyDescent="0.3">
      <c r="A20" s="5">
        <v>19</v>
      </c>
      <c r="B20" s="1" t="s">
        <v>25</v>
      </c>
      <c r="C20" s="1">
        <v>58944</v>
      </c>
      <c r="D20" s="6">
        <v>26170</v>
      </c>
    </row>
    <row r="21" spans="1:4" x14ac:dyDescent="0.3">
      <c r="A21" s="5">
        <v>20</v>
      </c>
      <c r="B21" s="1" t="s">
        <v>26</v>
      </c>
      <c r="C21" s="1">
        <v>45534</v>
      </c>
      <c r="D21" s="6">
        <v>27884</v>
      </c>
    </row>
    <row r="22" spans="1:4" x14ac:dyDescent="0.3">
      <c r="A22" s="5">
        <v>21</v>
      </c>
      <c r="B22" s="1" t="s">
        <v>27</v>
      </c>
      <c r="C22" s="1">
        <v>22507</v>
      </c>
      <c r="D22" s="6">
        <v>46064</v>
      </c>
    </row>
    <row r="23" spans="1:4" x14ac:dyDescent="0.3">
      <c r="A23" s="5">
        <v>22</v>
      </c>
      <c r="B23" s="1" t="s">
        <v>28</v>
      </c>
      <c r="C23" s="1">
        <v>67884</v>
      </c>
      <c r="D23" s="6">
        <v>45365</v>
      </c>
    </row>
    <row r="24" spans="1:4" x14ac:dyDescent="0.3">
      <c r="A24" s="5">
        <v>23</v>
      </c>
      <c r="B24" s="1" t="s">
        <v>29</v>
      </c>
      <c r="C24" s="1">
        <v>34893</v>
      </c>
      <c r="D24" s="6">
        <v>68309</v>
      </c>
    </row>
    <row r="25" spans="1:4" x14ac:dyDescent="0.3">
      <c r="A25" s="5">
        <v>24</v>
      </c>
      <c r="B25" s="1" t="s">
        <v>30</v>
      </c>
      <c r="C25" s="1">
        <v>57159</v>
      </c>
      <c r="D25" s="6">
        <v>35896</v>
      </c>
    </row>
    <row r="26" spans="1:4" x14ac:dyDescent="0.3">
      <c r="A26" s="5">
        <v>25</v>
      </c>
      <c r="B26" s="1" t="s">
        <v>31</v>
      </c>
      <c r="C26" s="1">
        <v>52099</v>
      </c>
      <c r="D26" s="6">
        <v>18770</v>
      </c>
    </row>
    <row r="27" spans="1:4" x14ac:dyDescent="0.3">
      <c r="A27" s="5">
        <v>26</v>
      </c>
      <c r="B27" s="1" t="s">
        <v>32</v>
      </c>
      <c r="C27" s="1">
        <v>5722</v>
      </c>
      <c r="D27" s="6">
        <v>73464</v>
      </c>
    </row>
    <row r="28" spans="1:4" x14ac:dyDescent="0.3">
      <c r="A28" s="5">
        <v>27</v>
      </c>
      <c r="B28" s="1" t="s">
        <v>33</v>
      </c>
      <c r="C28" s="1">
        <v>27601</v>
      </c>
      <c r="D28" s="6">
        <v>30191</v>
      </c>
    </row>
    <row r="29" spans="1:4" x14ac:dyDescent="0.3">
      <c r="A29" s="5">
        <v>28</v>
      </c>
      <c r="B29" s="1" t="s">
        <v>34</v>
      </c>
      <c r="C29" s="1">
        <v>42385</v>
      </c>
      <c r="D29" s="6">
        <v>19267</v>
      </c>
    </row>
    <row r="30" spans="1:4" x14ac:dyDescent="0.3">
      <c r="A30" s="5">
        <v>29</v>
      </c>
      <c r="B30" s="1" t="s">
        <v>35</v>
      </c>
      <c r="C30" s="1">
        <v>41831</v>
      </c>
      <c r="D30" s="6">
        <v>54899</v>
      </c>
    </row>
    <row r="31" spans="1:4" x14ac:dyDescent="0.3">
      <c r="A31" s="5">
        <v>30</v>
      </c>
      <c r="B31" s="1" t="s">
        <v>36</v>
      </c>
      <c r="C31" s="1">
        <v>28025</v>
      </c>
      <c r="D31" s="6">
        <v>54025</v>
      </c>
    </row>
    <row r="32" spans="1:4" x14ac:dyDescent="0.3">
      <c r="A32" s="5">
        <v>31</v>
      </c>
      <c r="B32" s="1" t="s">
        <v>37</v>
      </c>
      <c r="C32" s="1">
        <v>83282</v>
      </c>
      <c r="D32" s="6">
        <v>69997</v>
      </c>
    </row>
    <row r="33" spans="1:4" x14ac:dyDescent="0.3">
      <c r="A33" s="5">
        <v>32</v>
      </c>
      <c r="B33" s="1" t="s">
        <v>38</v>
      </c>
      <c r="C33" s="1">
        <v>24208</v>
      </c>
      <c r="D33" s="6">
        <v>42586</v>
      </c>
    </row>
    <row r="34" spans="1:4" x14ac:dyDescent="0.3">
      <c r="A34" s="5">
        <v>33</v>
      </c>
      <c r="B34" s="1" t="s">
        <v>39</v>
      </c>
      <c r="C34" s="1">
        <v>8661</v>
      </c>
      <c r="D34" s="6">
        <v>63742</v>
      </c>
    </row>
    <row r="35" spans="1:4" x14ac:dyDescent="0.3">
      <c r="A35" s="5">
        <v>34</v>
      </c>
      <c r="B35" s="1" t="s">
        <v>40</v>
      </c>
      <c r="C35" s="1">
        <v>92082</v>
      </c>
      <c r="D35" s="6">
        <v>13060</v>
      </c>
    </row>
    <row r="36" spans="1:4" x14ac:dyDescent="0.3">
      <c r="A36" s="5">
        <v>35</v>
      </c>
      <c r="B36" s="1" t="s">
        <v>41</v>
      </c>
      <c r="C36" s="1">
        <v>7950</v>
      </c>
      <c r="D36" s="6">
        <v>68086</v>
      </c>
    </row>
    <row r="37" spans="1:4" x14ac:dyDescent="0.3">
      <c r="A37" s="5">
        <v>36</v>
      </c>
      <c r="B37" s="1" t="s">
        <v>42</v>
      </c>
      <c r="C37" s="1">
        <v>49682</v>
      </c>
      <c r="D37" s="6">
        <v>50353</v>
      </c>
    </row>
    <row r="38" spans="1:4" x14ac:dyDescent="0.3">
      <c r="A38" s="5">
        <v>37</v>
      </c>
      <c r="B38" s="1" t="s">
        <v>43</v>
      </c>
      <c r="C38" s="1">
        <v>47363</v>
      </c>
      <c r="D38" s="6">
        <v>55970</v>
      </c>
    </row>
    <row r="39" spans="1:4" x14ac:dyDescent="0.3">
      <c r="A39" s="5">
        <v>38</v>
      </c>
      <c r="B39" s="1" t="s">
        <v>44</v>
      </c>
      <c r="C39" s="1">
        <v>87671</v>
      </c>
      <c r="D39" s="6">
        <v>54882</v>
      </c>
    </row>
    <row r="40" spans="1:4" x14ac:dyDescent="0.3">
      <c r="A40" s="5">
        <v>39</v>
      </c>
      <c r="B40" s="1" t="s">
        <v>45</v>
      </c>
      <c r="C40" s="1">
        <v>81626</v>
      </c>
      <c r="D40" s="6">
        <v>14731</v>
      </c>
    </row>
    <row r="41" spans="1:4" x14ac:dyDescent="0.3">
      <c r="A41" s="5">
        <v>40</v>
      </c>
      <c r="B41" s="1" t="s">
        <v>46</v>
      </c>
      <c r="C41" s="1">
        <v>64394</v>
      </c>
      <c r="D41" s="6">
        <v>69809</v>
      </c>
    </row>
    <row r="42" spans="1:4" x14ac:dyDescent="0.3">
      <c r="A42" s="5">
        <v>41</v>
      </c>
      <c r="B42" s="1" t="s">
        <v>47</v>
      </c>
      <c r="C42" s="1">
        <v>50898</v>
      </c>
      <c r="D42" s="6">
        <v>55331</v>
      </c>
    </row>
    <row r="43" spans="1:4" x14ac:dyDescent="0.3">
      <c r="A43" s="5">
        <v>42</v>
      </c>
      <c r="B43" s="1" t="s">
        <v>48</v>
      </c>
      <c r="C43" s="1">
        <v>98895</v>
      </c>
      <c r="D43" s="6">
        <v>60751</v>
      </c>
    </row>
    <row r="44" spans="1:4" x14ac:dyDescent="0.3">
      <c r="A44" s="5">
        <v>43</v>
      </c>
      <c r="B44" s="1" t="s">
        <v>49</v>
      </c>
      <c r="C44" s="1">
        <v>39956</v>
      </c>
      <c r="D44" s="6">
        <v>50676</v>
      </c>
    </row>
    <row r="45" spans="1:4" x14ac:dyDescent="0.3">
      <c r="A45" s="5">
        <v>44</v>
      </c>
      <c r="B45" s="1" t="s">
        <v>50</v>
      </c>
      <c r="C45" s="1">
        <v>91452</v>
      </c>
      <c r="D45" s="6">
        <v>663</v>
      </c>
    </row>
    <row r="46" spans="1:4" x14ac:dyDescent="0.3">
      <c r="A46" s="5">
        <v>45</v>
      </c>
      <c r="B46" s="1" t="s">
        <v>51</v>
      </c>
      <c r="C46" s="1">
        <v>1564</v>
      </c>
      <c r="D46" s="6">
        <v>71346</v>
      </c>
    </row>
    <row r="47" spans="1:4" x14ac:dyDescent="0.3">
      <c r="A47" s="5">
        <v>46</v>
      </c>
      <c r="B47" s="1" t="s">
        <v>52</v>
      </c>
      <c r="C47" s="1">
        <v>66227</v>
      </c>
      <c r="D47" s="6">
        <v>6499</v>
      </c>
    </row>
    <row r="48" spans="1:4" x14ac:dyDescent="0.3">
      <c r="A48" s="5">
        <v>47</v>
      </c>
      <c r="B48" s="1" t="s">
        <v>53</v>
      </c>
      <c r="C48" s="1">
        <v>70713</v>
      </c>
      <c r="D48" s="6">
        <v>36264</v>
      </c>
    </row>
    <row r="49" spans="1:4" x14ac:dyDescent="0.3">
      <c r="A49" s="5">
        <v>48</v>
      </c>
      <c r="B49" s="1" t="s">
        <v>54</v>
      </c>
      <c r="C49" s="1">
        <v>91757</v>
      </c>
      <c r="D49" s="6">
        <v>16862</v>
      </c>
    </row>
    <row r="50" spans="1:4" x14ac:dyDescent="0.3">
      <c r="A50" s="5">
        <v>49</v>
      </c>
      <c r="B50" s="1" t="s">
        <v>55</v>
      </c>
      <c r="C50" s="1">
        <v>67247</v>
      </c>
      <c r="D50" s="6">
        <v>43146</v>
      </c>
    </row>
    <row r="51" spans="1:4" x14ac:dyDescent="0.3">
      <c r="A51" s="5">
        <v>50</v>
      </c>
      <c r="B51" s="1" t="s">
        <v>56</v>
      </c>
      <c r="C51" s="1">
        <v>1106</v>
      </c>
      <c r="D51" s="6">
        <v>36981</v>
      </c>
    </row>
    <row r="52" spans="1:4" x14ac:dyDescent="0.3">
      <c r="A52" s="5">
        <v>51</v>
      </c>
      <c r="B52" s="1" t="s">
        <v>57</v>
      </c>
      <c r="C52" s="1">
        <v>34522</v>
      </c>
      <c r="D52" s="6">
        <v>759</v>
      </c>
    </row>
    <row r="53" spans="1:4" x14ac:dyDescent="0.3">
      <c r="A53" s="5">
        <v>52</v>
      </c>
      <c r="B53" s="1" t="s">
        <v>58</v>
      </c>
      <c r="C53" s="1">
        <v>35395</v>
      </c>
      <c r="D53" s="6">
        <v>5736</v>
      </c>
    </row>
    <row r="54" spans="1:4" x14ac:dyDescent="0.3">
      <c r="A54" s="5">
        <v>53</v>
      </c>
      <c r="B54" s="1" t="s">
        <v>59</v>
      </c>
      <c r="C54" s="1">
        <v>30856</v>
      </c>
      <c r="D54" s="6">
        <v>58008</v>
      </c>
    </row>
    <row r="55" spans="1:4" x14ac:dyDescent="0.3">
      <c r="A55" s="5">
        <v>54</v>
      </c>
      <c r="B55" s="1" t="s">
        <v>60</v>
      </c>
      <c r="C55" s="1">
        <v>74195</v>
      </c>
      <c r="D55" s="6">
        <v>56222</v>
      </c>
    </row>
    <row r="56" spans="1:4" x14ac:dyDescent="0.3">
      <c r="A56" s="5">
        <v>55</v>
      </c>
      <c r="B56" s="1" t="s">
        <v>61</v>
      </c>
      <c r="C56" s="1">
        <v>34705</v>
      </c>
      <c r="D56" s="6">
        <v>46600</v>
      </c>
    </row>
    <row r="57" spans="1:4" x14ac:dyDescent="0.3">
      <c r="A57" s="5">
        <v>56</v>
      </c>
      <c r="B57" s="1" t="s">
        <v>62</v>
      </c>
      <c r="C57" s="1">
        <v>12474</v>
      </c>
      <c r="D57" s="6">
        <v>71389</v>
      </c>
    </row>
    <row r="58" spans="1:4" x14ac:dyDescent="0.3">
      <c r="A58" s="5">
        <v>57</v>
      </c>
      <c r="B58" s="1" t="s">
        <v>63</v>
      </c>
      <c r="C58" s="1">
        <v>38277</v>
      </c>
      <c r="D58" s="6">
        <v>46297</v>
      </c>
    </row>
    <row r="59" spans="1:4" x14ac:dyDescent="0.3">
      <c r="A59" s="5">
        <v>58</v>
      </c>
      <c r="B59" s="1" t="s">
        <v>64</v>
      </c>
      <c r="C59" s="1">
        <v>33653</v>
      </c>
      <c r="D59" s="6">
        <v>52983</v>
      </c>
    </row>
    <row r="60" spans="1:4" x14ac:dyDescent="0.3">
      <c r="A60" s="5">
        <v>59</v>
      </c>
      <c r="B60" s="1" t="s">
        <v>65</v>
      </c>
      <c r="C60" s="1">
        <v>37850</v>
      </c>
      <c r="D60" s="6">
        <v>28999</v>
      </c>
    </row>
    <row r="61" spans="1:4" x14ac:dyDescent="0.3">
      <c r="A61" s="5">
        <v>60</v>
      </c>
      <c r="B61" s="1" t="s">
        <v>66</v>
      </c>
      <c r="C61" s="1">
        <v>72020</v>
      </c>
      <c r="D61" s="6">
        <v>63115</v>
      </c>
    </row>
    <row r="62" spans="1:4" x14ac:dyDescent="0.3">
      <c r="A62" s="5">
        <v>61</v>
      </c>
      <c r="B62" s="1" t="s">
        <v>67</v>
      </c>
      <c r="C62" s="1">
        <v>93809</v>
      </c>
      <c r="D62" s="6">
        <v>17554</v>
      </c>
    </row>
    <row r="63" spans="1:4" x14ac:dyDescent="0.3">
      <c r="A63" s="5">
        <v>62</v>
      </c>
      <c r="B63" s="1" t="s">
        <v>68</v>
      </c>
      <c r="C63" s="1">
        <v>21534</v>
      </c>
      <c r="D63" s="6">
        <v>14715</v>
      </c>
    </row>
    <row r="64" spans="1:4" x14ac:dyDescent="0.3">
      <c r="A64" s="5">
        <v>63</v>
      </c>
      <c r="B64" s="1" t="s">
        <v>69</v>
      </c>
      <c r="C64" s="1">
        <v>61296</v>
      </c>
      <c r="D64" s="6">
        <v>49566</v>
      </c>
    </row>
    <row r="65" spans="1:4" x14ac:dyDescent="0.3">
      <c r="A65" s="5">
        <v>64</v>
      </c>
      <c r="B65" s="1" t="s">
        <v>70</v>
      </c>
      <c r="C65" s="1">
        <v>57345</v>
      </c>
      <c r="D65" s="6">
        <v>40952</v>
      </c>
    </row>
    <row r="66" spans="1:4" x14ac:dyDescent="0.3">
      <c r="A66" s="5">
        <v>65</v>
      </c>
      <c r="B66" s="1" t="s">
        <v>71</v>
      </c>
      <c r="C66" s="1">
        <v>93321</v>
      </c>
      <c r="D66" s="6">
        <v>37568</v>
      </c>
    </row>
    <row r="67" spans="1:4" x14ac:dyDescent="0.3">
      <c r="A67" s="5">
        <v>66</v>
      </c>
      <c r="B67" s="1" t="s">
        <v>72</v>
      </c>
      <c r="C67" s="1">
        <v>75257</v>
      </c>
      <c r="D67" s="6">
        <v>16483</v>
      </c>
    </row>
    <row r="68" spans="1:4" x14ac:dyDescent="0.3">
      <c r="A68" s="5">
        <v>67</v>
      </c>
      <c r="B68" s="1" t="s">
        <v>73</v>
      </c>
      <c r="C68" s="1">
        <v>46553</v>
      </c>
      <c r="D68" s="6">
        <v>65776</v>
      </c>
    </row>
    <row r="69" spans="1:4" x14ac:dyDescent="0.3">
      <c r="A69" s="5">
        <v>68</v>
      </c>
      <c r="B69" s="1" t="s">
        <v>74</v>
      </c>
      <c r="C69" s="1">
        <v>61944</v>
      </c>
      <c r="D69" s="6">
        <v>50079</v>
      </c>
    </row>
    <row r="70" spans="1:4" x14ac:dyDescent="0.3">
      <c r="A70" s="5">
        <v>69</v>
      </c>
      <c r="B70" s="1" t="s">
        <v>75</v>
      </c>
      <c r="C70" s="1">
        <v>47641</v>
      </c>
      <c r="D70" s="6">
        <v>28841</v>
      </c>
    </row>
    <row r="71" spans="1:4" x14ac:dyDescent="0.3">
      <c r="A71" s="5">
        <v>70</v>
      </c>
      <c r="B71" s="1" t="s">
        <v>76</v>
      </c>
      <c r="C71" s="1">
        <v>4134</v>
      </c>
      <c r="D71" s="6">
        <v>37602</v>
      </c>
    </row>
    <row r="72" spans="1:4" x14ac:dyDescent="0.3">
      <c r="A72" s="5">
        <v>71</v>
      </c>
      <c r="B72" s="1" t="s">
        <v>77</v>
      </c>
      <c r="C72" s="1">
        <v>79663</v>
      </c>
      <c r="D72" s="6">
        <v>61566</v>
      </c>
    </row>
    <row r="73" spans="1:4" x14ac:dyDescent="0.3">
      <c r="A73" s="5">
        <v>72</v>
      </c>
      <c r="B73" s="1" t="s">
        <v>78</v>
      </c>
      <c r="C73" s="1">
        <v>90040</v>
      </c>
      <c r="D73" s="6">
        <v>36071</v>
      </c>
    </row>
    <row r="74" spans="1:4" x14ac:dyDescent="0.3">
      <c r="A74" s="5">
        <v>73</v>
      </c>
      <c r="B74" s="1" t="s">
        <v>79</v>
      </c>
      <c r="C74" s="1">
        <v>43070</v>
      </c>
      <c r="D74" s="6">
        <v>25119</v>
      </c>
    </row>
    <row r="75" spans="1:4" x14ac:dyDescent="0.3">
      <c r="A75" s="5">
        <v>74</v>
      </c>
      <c r="B75" s="1" t="s">
        <v>80</v>
      </c>
      <c r="C75" s="1">
        <v>77283</v>
      </c>
      <c r="D75" s="6">
        <v>59642</v>
      </c>
    </row>
    <row r="76" spans="1:4" x14ac:dyDescent="0.3">
      <c r="A76" s="5">
        <v>75</v>
      </c>
      <c r="B76" s="1" t="s">
        <v>81</v>
      </c>
      <c r="C76" s="1">
        <v>84209</v>
      </c>
      <c r="D76" s="6">
        <v>33979</v>
      </c>
    </row>
    <row r="77" spans="1:4" x14ac:dyDescent="0.3">
      <c r="A77" s="5">
        <v>76</v>
      </c>
      <c r="B77" s="1" t="s">
        <v>82</v>
      </c>
      <c r="C77" s="1">
        <v>71284</v>
      </c>
      <c r="D77" s="6">
        <v>48116</v>
      </c>
    </row>
    <row r="78" spans="1:4" x14ac:dyDescent="0.3">
      <c r="A78" s="5">
        <v>77</v>
      </c>
      <c r="B78" s="1" t="s">
        <v>83</v>
      </c>
      <c r="C78" s="1">
        <v>96613</v>
      </c>
      <c r="D78" s="6">
        <v>25639</v>
      </c>
    </row>
    <row r="79" spans="1:4" x14ac:dyDescent="0.3">
      <c r="A79" s="5">
        <v>78</v>
      </c>
      <c r="B79" s="1" t="s">
        <v>84</v>
      </c>
      <c r="C79" s="1">
        <v>67933</v>
      </c>
      <c r="D79" s="6">
        <v>64852</v>
      </c>
    </row>
    <row r="80" spans="1:4" x14ac:dyDescent="0.3">
      <c r="A80" s="5">
        <v>79</v>
      </c>
      <c r="B80" s="1" t="s">
        <v>85</v>
      </c>
      <c r="C80" s="1">
        <v>93566</v>
      </c>
      <c r="D80" s="6">
        <v>65035</v>
      </c>
    </row>
    <row r="81" spans="1:4" x14ac:dyDescent="0.3">
      <c r="A81" s="5">
        <v>80</v>
      </c>
      <c r="B81" s="1" t="s">
        <v>86</v>
      </c>
      <c r="C81" s="1">
        <v>32928</v>
      </c>
      <c r="D81" s="6">
        <v>63675</v>
      </c>
    </row>
    <row r="82" spans="1:4" x14ac:dyDescent="0.3">
      <c r="A82" s="5">
        <v>81</v>
      </c>
      <c r="B82" s="1" t="s">
        <v>87</v>
      </c>
      <c r="C82" s="1">
        <v>28181</v>
      </c>
      <c r="D82" s="6">
        <v>46356</v>
      </c>
    </row>
    <row r="83" spans="1:4" x14ac:dyDescent="0.3">
      <c r="A83" s="5">
        <v>82</v>
      </c>
      <c r="B83" s="1" t="s">
        <v>88</v>
      </c>
      <c r="C83" s="1">
        <v>68361</v>
      </c>
      <c r="D83" s="6">
        <v>16886</v>
      </c>
    </row>
    <row r="84" spans="1:4" x14ac:dyDescent="0.3">
      <c r="A84" s="5">
        <v>83</v>
      </c>
      <c r="B84" s="1" t="s">
        <v>89</v>
      </c>
      <c r="C84" s="1">
        <v>18086</v>
      </c>
      <c r="D84" s="6">
        <v>24730</v>
      </c>
    </row>
    <row r="85" spans="1:4" x14ac:dyDescent="0.3">
      <c r="A85" s="5">
        <v>84</v>
      </c>
      <c r="B85" s="1" t="s">
        <v>90</v>
      </c>
      <c r="C85" s="1">
        <v>24044</v>
      </c>
      <c r="D85" s="6">
        <v>69376</v>
      </c>
    </row>
    <row r="86" spans="1:4" x14ac:dyDescent="0.3">
      <c r="A86" s="5">
        <v>85</v>
      </c>
      <c r="B86" s="1" t="s">
        <v>91</v>
      </c>
      <c r="C86" s="1">
        <v>85805</v>
      </c>
      <c r="D86" s="6">
        <v>67636</v>
      </c>
    </row>
    <row r="87" spans="1:4" x14ac:dyDescent="0.3">
      <c r="A87" s="5">
        <v>86</v>
      </c>
      <c r="B87" s="1" t="s">
        <v>92</v>
      </c>
      <c r="C87" s="1">
        <v>5733</v>
      </c>
      <c r="D87" s="6">
        <v>35278</v>
      </c>
    </row>
    <row r="88" spans="1:4" x14ac:dyDescent="0.3">
      <c r="A88" s="5">
        <v>87</v>
      </c>
      <c r="B88" s="1" t="s">
        <v>93</v>
      </c>
      <c r="C88" s="1">
        <v>38964</v>
      </c>
      <c r="D88" s="6">
        <v>4727</v>
      </c>
    </row>
    <row r="89" spans="1:4" x14ac:dyDescent="0.3">
      <c r="A89" s="5">
        <v>88</v>
      </c>
      <c r="B89" s="1" t="s">
        <v>94</v>
      </c>
      <c r="C89" s="1">
        <v>99985</v>
      </c>
      <c r="D89" s="6">
        <v>42714</v>
      </c>
    </row>
    <row r="90" spans="1:4" x14ac:dyDescent="0.3">
      <c r="A90" s="5">
        <v>89</v>
      </c>
      <c r="B90" s="1" t="s">
        <v>95</v>
      </c>
      <c r="C90" s="1">
        <v>44404</v>
      </c>
      <c r="D90" s="6">
        <v>60346</v>
      </c>
    </row>
    <row r="91" spans="1:4" x14ac:dyDescent="0.3">
      <c r="A91" s="5">
        <v>90</v>
      </c>
      <c r="B91" s="1" t="s">
        <v>96</v>
      </c>
      <c r="C91" s="1">
        <v>58088</v>
      </c>
      <c r="D91" s="6">
        <v>56200</v>
      </c>
    </row>
    <row r="92" spans="1:4" x14ac:dyDescent="0.3">
      <c r="A92" s="5">
        <v>91</v>
      </c>
      <c r="B92" s="1" t="s">
        <v>97</v>
      </c>
      <c r="C92" s="1">
        <v>68305</v>
      </c>
      <c r="D92" s="6">
        <v>38190</v>
      </c>
    </row>
    <row r="93" spans="1:4" x14ac:dyDescent="0.3">
      <c r="A93" s="5">
        <v>92</v>
      </c>
      <c r="B93" s="1" t="s">
        <v>98</v>
      </c>
      <c r="C93" s="1">
        <v>57673</v>
      </c>
      <c r="D93" s="6">
        <v>69800</v>
      </c>
    </row>
    <row r="94" spans="1:4" x14ac:dyDescent="0.3">
      <c r="A94" s="5">
        <v>93</v>
      </c>
      <c r="B94" s="1" t="s">
        <v>99</v>
      </c>
      <c r="C94" s="1">
        <v>33371</v>
      </c>
      <c r="D94" s="6">
        <v>69678</v>
      </c>
    </row>
    <row r="95" spans="1:4" x14ac:dyDescent="0.3">
      <c r="A95" s="5">
        <v>94</v>
      </c>
      <c r="B95" s="1" t="s">
        <v>100</v>
      </c>
      <c r="C95" s="1">
        <v>62249</v>
      </c>
      <c r="D95" s="6">
        <v>22598</v>
      </c>
    </row>
    <row r="96" spans="1:4" x14ac:dyDescent="0.3">
      <c r="A96" s="5">
        <v>95</v>
      </c>
      <c r="B96" s="1" t="s">
        <v>101</v>
      </c>
      <c r="C96" s="1">
        <v>13486</v>
      </c>
      <c r="D96" s="6">
        <v>11053</v>
      </c>
    </row>
    <row r="97" spans="1:4" x14ac:dyDescent="0.3">
      <c r="A97" s="5">
        <v>96</v>
      </c>
      <c r="B97" s="1" t="s">
        <v>102</v>
      </c>
      <c r="C97" s="1">
        <v>64610</v>
      </c>
      <c r="D97" s="6">
        <v>49311</v>
      </c>
    </row>
    <row r="98" spans="1:4" x14ac:dyDescent="0.3">
      <c r="A98" s="5">
        <v>97</v>
      </c>
      <c r="B98" s="1" t="s">
        <v>103</v>
      </c>
      <c r="C98" s="1">
        <v>89475</v>
      </c>
      <c r="D98" s="6">
        <v>73694</v>
      </c>
    </row>
    <row r="99" spans="1:4" x14ac:dyDescent="0.3">
      <c r="A99" s="5">
        <v>98</v>
      </c>
      <c r="B99" s="1" t="s">
        <v>104</v>
      </c>
      <c r="C99" s="1">
        <v>57614</v>
      </c>
      <c r="D99" s="6">
        <v>28369</v>
      </c>
    </row>
    <row r="100" spans="1:4" x14ac:dyDescent="0.3">
      <c r="A100" s="5">
        <v>99</v>
      </c>
      <c r="B100" s="1" t="s">
        <v>105</v>
      </c>
      <c r="C100" s="1">
        <v>85075</v>
      </c>
      <c r="D100" s="6">
        <v>46659</v>
      </c>
    </row>
    <row r="101" spans="1:4" x14ac:dyDescent="0.3">
      <c r="A101" s="5">
        <v>100</v>
      </c>
      <c r="B101" s="1" t="s">
        <v>106</v>
      </c>
      <c r="C101" s="1">
        <v>65596</v>
      </c>
      <c r="D101" s="6">
        <v>40525</v>
      </c>
    </row>
    <row r="102" spans="1:4" x14ac:dyDescent="0.3">
      <c r="A102" s="5">
        <v>101</v>
      </c>
      <c r="B102" s="1" t="s">
        <v>107</v>
      </c>
      <c r="C102" s="1">
        <v>79546</v>
      </c>
      <c r="D102" s="6">
        <v>17377</v>
      </c>
    </row>
    <row r="103" spans="1:4" x14ac:dyDescent="0.3">
      <c r="A103" s="5">
        <v>102</v>
      </c>
      <c r="B103" s="1" t="s">
        <v>108</v>
      </c>
      <c r="C103" s="1">
        <v>71259</v>
      </c>
      <c r="D103" s="6">
        <v>11753</v>
      </c>
    </row>
    <row r="104" spans="1:4" x14ac:dyDescent="0.3">
      <c r="A104" s="5">
        <v>103</v>
      </c>
      <c r="B104" s="1" t="s">
        <v>109</v>
      </c>
      <c r="C104" s="1">
        <v>58322</v>
      </c>
      <c r="D104" s="6">
        <v>5900</v>
      </c>
    </row>
    <row r="105" spans="1:4" x14ac:dyDescent="0.3">
      <c r="A105" s="5">
        <v>104</v>
      </c>
      <c r="B105" s="1" t="s">
        <v>110</v>
      </c>
      <c r="C105" s="1">
        <v>71086</v>
      </c>
      <c r="D105" s="6">
        <v>37720</v>
      </c>
    </row>
    <row r="106" spans="1:4" x14ac:dyDescent="0.3">
      <c r="A106" s="5">
        <v>105</v>
      </c>
      <c r="B106" s="1" t="s">
        <v>111</v>
      </c>
      <c r="C106" s="1">
        <v>3982</v>
      </c>
      <c r="D106" s="6">
        <v>1389</v>
      </c>
    </row>
    <row r="107" spans="1:4" x14ac:dyDescent="0.3">
      <c r="A107" s="5">
        <v>106</v>
      </c>
      <c r="B107" s="1" t="s">
        <v>112</v>
      </c>
      <c r="C107" s="1">
        <v>66186</v>
      </c>
      <c r="D107" s="6">
        <v>60724</v>
      </c>
    </row>
    <row r="108" spans="1:4" x14ac:dyDescent="0.3">
      <c r="A108" s="5">
        <v>107</v>
      </c>
      <c r="B108" s="1" t="s">
        <v>113</v>
      </c>
      <c r="C108" s="1">
        <v>30386</v>
      </c>
      <c r="D108" s="6">
        <v>30641</v>
      </c>
    </row>
    <row r="109" spans="1:4" x14ac:dyDescent="0.3">
      <c r="A109" s="5">
        <v>108</v>
      </c>
      <c r="B109" s="1" t="s">
        <v>114</v>
      </c>
      <c r="C109" s="1">
        <v>94951</v>
      </c>
      <c r="D109" s="6">
        <v>10240</v>
      </c>
    </row>
    <row r="110" spans="1:4" x14ac:dyDescent="0.3">
      <c r="A110" s="5">
        <v>109</v>
      </c>
      <c r="B110" s="1" t="s">
        <v>115</v>
      </c>
      <c r="C110" s="1">
        <v>11024</v>
      </c>
      <c r="D110" s="6">
        <v>13498</v>
      </c>
    </row>
    <row r="111" spans="1:4" x14ac:dyDescent="0.3">
      <c r="A111" s="5">
        <v>110</v>
      </c>
      <c r="B111" s="1" t="s">
        <v>116</v>
      </c>
      <c r="C111" s="1">
        <v>33808</v>
      </c>
      <c r="D111" s="6">
        <v>54676</v>
      </c>
    </row>
    <row r="112" spans="1:4" x14ac:dyDescent="0.3">
      <c r="A112" s="5">
        <v>111</v>
      </c>
      <c r="B112" s="1" t="s">
        <v>117</v>
      </c>
      <c r="C112" s="1">
        <v>99203</v>
      </c>
      <c r="D112" s="6">
        <v>3687</v>
      </c>
    </row>
    <row r="113" spans="1:4" x14ac:dyDescent="0.3">
      <c r="A113" s="5">
        <v>112</v>
      </c>
      <c r="B113" s="1" t="s">
        <v>118</v>
      </c>
      <c r="C113" s="1">
        <v>87110</v>
      </c>
      <c r="D113" s="6">
        <v>67749</v>
      </c>
    </row>
    <row r="114" spans="1:4" x14ac:dyDescent="0.3">
      <c r="A114" s="5">
        <v>113</v>
      </c>
      <c r="B114" s="1" t="s">
        <v>119</v>
      </c>
      <c r="C114" s="1">
        <v>95203</v>
      </c>
      <c r="D114" s="6">
        <v>60289</v>
      </c>
    </row>
    <row r="115" spans="1:4" x14ac:dyDescent="0.3">
      <c r="A115" s="5">
        <v>114</v>
      </c>
      <c r="B115" s="1" t="s">
        <v>120</v>
      </c>
      <c r="C115" s="1">
        <v>57484</v>
      </c>
      <c r="D115" s="6">
        <v>575</v>
      </c>
    </row>
    <row r="116" spans="1:4" x14ac:dyDescent="0.3">
      <c r="A116" s="5">
        <v>115</v>
      </c>
      <c r="B116" s="1" t="s">
        <v>121</v>
      </c>
      <c r="C116" s="1">
        <v>27722</v>
      </c>
      <c r="D116" s="6">
        <v>19973</v>
      </c>
    </row>
    <row r="117" spans="1:4" x14ac:dyDescent="0.3">
      <c r="A117" s="5">
        <v>116</v>
      </c>
      <c r="B117" s="1" t="s">
        <v>122</v>
      </c>
      <c r="C117" s="1">
        <v>46627</v>
      </c>
      <c r="D117" s="6">
        <v>28619</v>
      </c>
    </row>
    <row r="118" spans="1:4" x14ac:dyDescent="0.3">
      <c r="A118" s="5">
        <v>117</v>
      </c>
      <c r="B118" s="1" t="s">
        <v>123</v>
      </c>
      <c r="C118" s="1">
        <v>60993</v>
      </c>
      <c r="D118" s="6">
        <v>72483</v>
      </c>
    </row>
    <row r="119" spans="1:4" x14ac:dyDescent="0.3">
      <c r="A119" s="5">
        <v>118</v>
      </c>
      <c r="B119" s="1" t="s">
        <v>124</v>
      </c>
      <c r="C119" s="1">
        <v>8295</v>
      </c>
      <c r="D119" s="6">
        <v>830</v>
      </c>
    </row>
    <row r="120" spans="1:4" x14ac:dyDescent="0.3">
      <c r="A120" s="5">
        <v>119</v>
      </c>
      <c r="B120" s="1" t="s">
        <v>125</v>
      </c>
      <c r="C120" s="1">
        <v>30626</v>
      </c>
      <c r="D120" s="6">
        <v>7272</v>
      </c>
    </row>
    <row r="121" spans="1:4" x14ac:dyDescent="0.3">
      <c r="A121" s="5">
        <v>120</v>
      </c>
      <c r="B121" s="1" t="s">
        <v>126</v>
      </c>
      <c r="C121" s="1">
        <v>2311</v>
      </c>
      <c r="D121" s="6">
        <v>20201</v>
      </c>
    </row>
    <row r="122" spans="1:4" x14ac:dyDescent="0.3">
      <c r="A122" s="5">
        <v>121</v>
      </c>
      <c r="B122" s="1" t="s">
        <v>127</v>
      </c>
      <c r="C122" s="1">
        <v>69400</v>
      </c>
      <c r="D122" s="6">
        <v>17754</v>
      </c>
    </row>
    <row r="123" spans="1:4" x14ac:dyDescent="0.3">
      <c r="A123" s="5">
        <v>122</v>
      </c>
      <c r="B123" s="1" t="s">
        <v>128</v>
      </c>
      <c r="C123" s="1">
        <v>73683</v>
      </c>
      <c r="D123" s="6">
        <v>38865</v>
      </c>
    </row>
    <row r="124" spans="1:4" x14ac:dyDescent="0.3">
      <c r="A124" s="5">
        <v>123</v>
      </c>
      <c r="B124" s="1" t="s">
        <v>129</v>
      </c>
      <c r="C124" s="1">
        <v>60518</v>
      </c>
      <c r="D124" s="6">
        <v>69563</v>
      </c>
    </row>
    <row r="125" spans="1:4" x14ac:dyDescent="0.3">
      <c r="A125" s="5">
        <v>124</v>
      </c>
      <c r="B125" s="1" t="s">
        <v>130</v>
      </c>
      <c r="C125" s="1">
        <v>62760</v>
      </c>
      <c r="D125" s="6">
        <v>17844</v>
      </c>
    </row>
    <row r="126" spans="1:4" x14ac:dyDescent="0.3">
      <c r="A126" s="5">
        <v>125</v>
      </c>
      <c r="B126" s="1" t="s">
        <v>131</v>
      </c>
      <c r="C126" s="1">
        <v>33293</v>
      </c>
      <c r="D126" s="6">
        <v>14644</v>
      </c>
    </row>
    <row r="127" spans="1:4" x14ac:dyDescent="0.3">
      <c r="A127" s="5">
        <v>126</v>
      </c>
      <c r="B127" s="1" t="s">
        <v>132</v>
      </c>
      <c r="C127" s="1">
        <v>54751</v>
      </c>
      <c r="D127" s="6">
        <v>36279</v>
      </c>
    </row>
    <row r="128" spans="1:4" x14ac:dyDescent="0.3">
      <c r="A128" s="5">
        <v>127</v>
      </c>
      <c r="B128" s="1" t="s">
        <v>133</v>
      </c>
      <c r="C128" s="1">
        <v>19087</v>
      </c>
      <c r="D128" s="6">
        <v>27898</v>
      </c>
    </row>
    <row r="129" spans="1:4" x14ac:dyDescent="0.3">
      <c r="A129" s="5">
        <v>128</v>
      </c>
      <c r="B129" s="1" t="s">
        <v>134</v>
      </c>
      <c r="C129" s="1">
        <v>22516</v>
      </c>
      <c r="D129" s="6">
        <v>3568</v>
      </c>
    </row>
    <row r="130" spans="1:4" x14ac:dyDescent="0.3">
      <c r="A130" s="5">
        <v>129</v>
      </c>
      <c r="B130" s="1" t="s">
        <v>135</v>
      </c>
      <c r="C130" s="1">
        <v>77628</v>
      </c>
      <c r="D130" s="6">
        <v>69499</v>
      </c>
    </row>
    <row r="131" spans="1:4" x14ac:dyDescent="0.3">
      <c r="A131" s="5">
        <v>130</v>
      </c>
      <c r="B131" s="1" t="s">
        <v>136</v>
      </c>
      <c r="C131" s="1">
        <v>81204</v>
      </c>
      <c r="D131" s="6">
        <v>8129</v>
      </c>
    </row>
    <row r="132" spans="1:4" x14ac:dyDescent="0.3">
      <c r="A132" s="5">
        <v>131</v>
      </c>
      <c r="B132" s="1" t="s">
        <v>137</v>
      </c>
      <c r="C132" s="1">
        <v>5466</v>
      </c>
      <c r="D132" s="6">
        <v>33350</v>
      </c>
    </row>
    <row r="133" spans="1:4" x14ac:dyDescent="0.3">
      <c r="A133" s="5">
        <v>132</v>
      </c>
      <c r="B133" s="1" t="s">
        <v>138</v>
      </c>
      <c r="C133" s="1">
        <v>33731</v>
      </c>
      <c r="D133" s="6">
        <v>26629</v>
      </c>
    </row>
    <row r="134" spans="1:4" x14ac:dyDescent="0.3">
      <c r="A134" s="5">
        <v>133</v>
      </c>
      <c r="B134" s="1" t="s">
        <v>139</v>
      </c>
      <c r="C134" s="1">
        <v>22423</v>
      </c>
      <c r="D134" s="6">
        <v>4343</v>
      </c>
    </row>
    <row r="135" spans="1:4" x14ac:dyDescent="0.3">
      <c r="A135" s="5">
        <v>134</v>
      </c>
      <c r="B135" s="1" t="s">
        <v>140</v>
      </c>
      <c r="C135" s="1">
        <v>34292</v>
      </c>
      <c r="D135" s="6">
        <v>44658</v>
      </c>
    </row>
    <row r="136" spans="1:4" x14ac:dyDescent="0.3">
      <c r="A136" s="5">
        <v>135</v>
      </c>
      <c r="B136" s="1" t="s">
        <v>141</v>
      </c>
      <c r="C136" s="1">
        <v>56279</v>
      </c>
      <c r="D136" s="6">
        <v>54048</v>
      </c>
    </row>
    <row r="137" spans="1:4" x14ac:dyDescent="0.3">
      <c r="A137" s="5">
        <v>136</v>
      </c>
      <c r="B137" s="1" t="s">
        <v>142</v>
      </c>
      <c r="C137" s="1">
        <v>50809</v>
      </c>
      <c r="D137" s="6">
        <v>56101</v>
      </c>
    </row>
    <row r="138" spans="1:4" x14ac:dyDescent="0.3">
      <c r="A138" s="5">
        <v>137</v>
      </c>
      <c r="B138" s="1" t="s">
        <v>143</v>
      </c>
      <c r="C138" s="1">
        <v>23951</v>
      </c>
      <c r="D138" s="6">
        <v>15998</v>
      </c>
    </row>
    <row r="139" spans="1:4" x14ac:dyDescent="0.3">
      <c r="A139" s="5">
        <v>138</v>
      </c>
      <c r="B139" s="1" t="s">
        <v>144</v>
      </c>
      <c r="C139" s="1">
        <v>9095</v>
      </c>
      <c r="D139" s="6">
        <v>59039</v>
      </c>
    </row>
    <row r="140" spans="1:4" x14ac:dyDescent="0.3">
      <c r="A140" s="5">
        <v>139</v>
      </c>
      <c r="B140" s="1" t="s">
        <v>145</v>
      </c>
      <c r="C140" s="1">
        <v>76375</v>
      </c>
      <c r="D140" s="6">
        <v>21699</v>
      </c>
    </row>
    <row r="141" spans="1:4" x14ac:dyDescent="0.3">
      <c r="A141" s="5">
        <v>140</v>
      </c>
      <c r="B141" s="1" t="s">
        <v>146</v>
      </c>
      <c r="C141" s="1">
        <v>6789</v>
      </c>
      <c r="D141" s="6">
        <v>36442</v>
      </c>
    </row>
    <row r="142" spans="1:4" x14ac:dyDescent="0.3">
      <c r="A142" s="5">
        <v>141</v>
      </c>
      <c r="B142" s="1" t="s">
        <v>147</v>
      </c>
      <c r="C142" s="1">
        <v>40351</v>
      </c>
      <c r="D142" s="6">
        <v>70706</v>
      </c>
    </row>
    <row r="143" spans="1:4" x14ac:dyDescent="0.3">
      <c r="A143" s="5">
        <v>142</v>
      </c>
      <c r="B143" s="1" t="s">
        <v>148</v>
      </c>
      <c r="C143" s="1">
        <v>36265</v>
      </c>
      <c r="D143" s="6">
        <v>40919</v>
      </c>
    </row>
    <row r="144" spans="1:4" x14ac:dyDescent="0.3">
      <c r="A144" s="5">
        <v>143</v>
      </c>
      <c r="B144" s="1" t="s">
        <v>149</v>
      </c>
      <c r="C144" s="1">
        <v>15848</v>
      </c>
      <c r="D144" s="6">
        <v>56134</v>
      </c>
    </row>
    <row r="145" spans="1:4" x14ac:dyDescent="0.3">
      <c r="A145" s="5">
        <v>144</v>
      </c>
      <c r="B145" s="1" t="s">
        <v>150</v>
      </c>
      <c r="C145" s="1">
        <v>9983</v>
      </c>
      <c r="D145" s="6">
        <v>61681</v>
      </c>
    </row>
    <row r="146" spans="1:4" x14ac:dyDescent="0.3">
      <c r="A146" s="5">
        <v>145</v>
      </c>
      <c r="B146" s="1" t="s">
        <v>151</v>
      </c>
      <c r="C146" s="1">
        <v>6005</v>
      </c>
      <c r="D146" s="6">
        <v>18281</v>
      </c>
    </row>
    <row r="147" spans="1:4" x14ac:dyDescent="0.3">
      <c r="A147" s="5">
        <v>146</v>
      </c>
      <c r="B147" s="1" t="s">
        <v>152</v>
      </c>
      <c r="C147" s="1">
        <v>33904</v>
      </c>
      <c r="D147" s="6">
        <v>34192</v>
      </c>
    </row>
    <row r="148" spans="1:4" x14ac:dyDescent="0.3">
      <c r="A148" s="5">
        <v>147</v>
      </c>
      <c r="B148" s="1" t="s">
        <v>153</v>
      </c>
      <c r="C148" s="1">
        <v>81340</v>
      </c>
      <c r="D148" s="6">
        <v>21935</v>
      </c>
    </row>
    <row r="149" spans="1:4" x14ac:dyDescent="0.3">
      <c r="A149" s="5">
        <v>148</v>
      </c>
      <c r="B149" s="1" t="s">
        <v>154</v>
      </c>
      <c r="C149" s="1">
        <v>80925</v>
      </c>
      <c r="D149" s="6">
        <v>6869</v>
      </c>
    </row>
    <row r="150" spans="1:4" x14ac:dyDescent="0.3">
      <c r="A150" s="5">
        <v>149</v>
      </c>
      <c r="B150" s="1" t="s">
        <v>155</v>
      </c>
      <c r="C150" s="1">
        <v>3258</v>
      </c>
      <c r="D150" s="6">
        <v>22093</v>
      </c>
    </row>
    <row r="151" spans="1:4" x14ac:dyDescent="0.3">
      <c r="A151" s="5">
        <v>150</v>
      </c>
      <c r="B151" s="1" t="s">
        <v>156</v>
      </c>
      <c r="C151" s="1">
        <v>45813</v>
      </c>
      <c r="D151" s="6">
        <v>66494</v>
      </c>
    </row>
    <row r="152" spans="1:4" x14ac:dyDescent="0.3">
      <c r="A152" s="5">
        <v>151</v>
      </c>
      <c r="B152" s="1" t="s">
        <v>157</v>
      </c>
      <c r="C152" s="1">
        <v>15728</v>
      </c>
      <c r="D152" s="6">
        <v>73609</v>
      </c>
    </row>
    <row r="153" spans="1:4" x14ac:dyDescent="0.3">
      <c r="A153" s="5">
        <v>152</v>
      </c>
      <c r="B153" s="1" t="s">
        <v>158</v>
      </c>
      <c r="C153" s="1">
        <v>25987</v>
      </c>
      <c r="D153" s="6">
        <v>51101</v>
      </c>
    </row>
    <row r="154" spans="1:4" x14ac:dyDescent="0.3">
      <c r="A154" s="5">
        <v>153</v>
      </c>
      <c r="B154" s="1" t="s">
        <v>159</v>
      </c>
      <c r="C154" s="1">
        <v>77965</v>
      </c>
      <c r="D154" s="6">
        <v>28839</v>
      </c>
    </row>
    <row r="155" spans="1:4" x14ac:dyDescent="0.3">
      <c r="A155" s="5">
        <v>154</v>
      </c>
      <c r="B155" s="1" t="s">
        <v>160</v>
      </c>
      <c r="C155" s="1">
        <v>99723</v>
      </c>
      <c r="D155" s="6">
        <v>28470</v>
      </c>
    </row>
    <row r="156" spans="1:4" x14ac:dyDescent="0.3">
      <c r="A156" s="5">
        <v>155</v>
      </c>
      <c r="B156" s="1" t="s">
        <v>161</v>
      </c>
      <c r="C156" s="1">
        <v>98832</v>
      </c>
      <c r="D156" s="6">
        <v>18555</v>
      </c>
    </row>
    <row r="157" spans="1:4" x14ac:dyDescent="0.3">
      <c r="A157" s="5">
        <v>156</v>
      </c>
      <c r="B157" s="1" t="s">
        <v>162</v>
      </c>
      <c r="C157" s="1">
        <v>40262</v>
      </c>
      <c r="D157" s="6">
        <v>9004</v>
      </c>
    </row>
    <row r="158" spans="1:4" x14ac:dyDescent="0.3">
      <c r="A158" s="5">
        <v>157</v>
      </c>
      <c r="B158" s="1" t="s">
        <v>163</v>
      </c>
      <c r="C158" s="1">
        <v>1972</v>
      </c>
      <c r="D158" s="6">
        <v>47641</v>
      </c>
    </row>
    <row r="159" spans="1:4" x14ac:dyDescent="0.3">
      <c r="A159" s="5">
        <v>158</v>
      </c>
      <c r="B159" s="1" t="s">
        <v>164</v>
      </c>
      <c r="C159" s="1">
        <v>98721</v>
      </c>
      <c r="D159" s="6">
        <v>38818</v>
      </c>
    </row>
    <row r="160" spans="1:4" x14ac:dyDescent="0.3">
      <c r="A160" s="5">
        <v>159</v>
      </c>
      <c r="B160" s="1" t="s">
        <v>165</v>
      </c>
      <c r="C160" s="1">
        <v>85269</v>
      </c>
      <c r="D160" s="6">
        <v>22215</v>
      </c>
    </row>
    <row r="161" spans="1:4" x14ac:dyDescent="0.3">
      <c r="A161" s="5">
        <v>160</v>
      </c>
      <c r="B161" s="1" t="s">
        <v>166</v>
      </c>
      <c r="C161" s="1">
        <v>4920</v>
      </c>
      <c r="D161" s="6">
        <v>69498</v>
      </c>
    </row>
    <row r="162" spans="1:4" x14ac:dyDescent="0.3">
      <c r="A162" s="5">
        <v>161</v>
      </c>
      <c r="B162" s="1" t="s">
        <v>167</v>
      </c>
      <c r="C162" s="1">
        <v>94498</v>
      </c>
      <c r="D162" s="6">
        <v>51068</v>
      </c>
    </row>
    <row r="163" spans="1:4" x14ac:dyDescent="0.3">
      <c r="A163" s="5">
        <v>162</v>
      </c>
      <c r="B163" s="1" t="s">
        <v>168</v>
      </c>
      <c r="C163" s="1">
        <v>85734</v>
      </c>
      <c r="D163" s="6">
        <v>40432</v>
      </c>
    </row>
    <row r="164" spans="1:4" x14ac:dyDescent="0.3">
      <c r="A164" s="5">
        <v>163</v>
      </c>
      <c r="B164" s="1" t="s">
        <v>169</v>
      </c>
      <c r="C164" s="1">
        <v>1746</v>
      </c>
      <c r="D164" s="6">
        <v>56521</v>
      </c>
    </row>
    <row r="165" spans="1:4" x14ac:dyDescent="0.3">
      <c r="A165" s="5">
        <v>164</v>
      </c>
      <c r="B165" s="1" t="s">
        <v>170</v>
      </c>
      <c r="C165" s="1">
        <v>67504</v>
      </c>
      <c r="D165" s="6">
        <v>49007</v>
      </c>
    </row>
    <row r="166" spans="1:4" x14ac:dyDescent="0.3">
      <c r="A166" s="5">
        <v>165</v>
      </c>
      <c r="B166" s="1" t="s">
        <v>171</v>
      </c>
      <c r="C166" s="1">
        <v>98270</v>
      </c>
      <c r="D166" s="6">
        <v>21219</v>
      </c>
    </row>
    <row r="167" spans="1:4" x14ac:dyDescent="0.3">
      <c r="A167" s="5">
        <v>166</v>
      </c>
      <c r="B167" s="1" t="s">
        <v>172</v>
      </c>
      <c r="C167" s="1">
        <v>85432</v>
      </c>
      <c r="D167" s="6">
        <v>54711</v>
      </c>
    </row>
    <row r="168" spans="1:4" x14ac:dyDescent="0.3">
      <c r="A168" s="5">
        <v>167</v>
      </c>
      <c r="B168" s="1" t="s">
        <v>173</v>
      </c>
      <c r="C168" s="1">
        <v>94429</v>
      </c>
      <c r="D168" s="6">
        <v>17628</v>
      </c>
    </row>
    <row r="169" spans="1:4" x14ac:dyDescent="0.3">
      <c r="A169" s="5">
        <v>168</v>
      </c>
      <c r="B169" s="1" t="s">
        <v>174</v>
      </c>
      <c r="C169" s="1">
        <v>44901</v>
      </c>
      <c r="D169" s="6">
        <v>17309</v>
      </c>
    </row>
    <row r="170" spans="1:4" x14ac:dyDescent="0.3">
      <c r="A170" s="5">
        <v>169</v>
      </c>
      <c r="B170" s="1" t="s">
        <v>175</v>
      </c>
      <c r="C170" s="1">
        <v>80378</v>
      </c>
      <c r="D170" s="6">
        <v>3635</v>
      </c>
    </row>
    <row r="171" spans="1:4" x14ac:dyDescent="0.3">
      <c r="A171" s="5">
        <v>170</v>
      </c>
      <c r="B171" s="1" t="s">
        <v>176</v>
      </c>
      <c r="C171" s="1">
        <v>6066</v>
      </c>
      <c r="D171" s="6">
        <v>38445</v>
      </c>
    </row>
    <row r="172" spans="1:4" x14ac:dyDescent="0.3">
      <c r="A172" s="5">
        <v>171</v>
      </c>
      <c r="B172" s="1" t="s">
        <v>177</v>
      </c>
      <c r="C172" s="1">
        <v>68471</v>
      </c>
      <c r="D172" s="6">
        <v>8280</v>
      </c>
    </row>
    <row r="173" spans="1:4" x14ac:dyDescent="0.3">
      <c r="A173" s="5">
        <v>172</v>
      </c>
      <c r="B173" s="1" t="s">
        <v>178</v>
      </c>
      <c r="C173" s="1">
        <v>72549</v>
      </c>
      <c r="D173" s="6">
        <v>39963</v>
      </c>
    </row>
    <row r="174" spans="1:4" x14ac:dyDescent="0.3">
      <c r="A174" s="5">
        <v>173</v>
      </c>
      <c r="B174" s="1" t="s">
        <v>179</v>
      </c>
      <c r="C174" s="1">
        <v>71488</v>
      </c>
      <c r="D174" s="6">
        <v>38069</v>
      </c>
    </row>
    <row r="175" spans="1:4" x14ac:dyDescent="0.3">
      <c r="A175" s="5">
        <v>174</v>
      </c>
      <c r="B175" s="1" t="s">
        <v>180</v>
      </c>
      <c r="C175" s="1">
        <v>31692</v>
      </c>
      <c r="D175" s="6">
        <v>42919</v>
      </c>
    </row>
    <row r="176" spans="1:4" x14ac:dyDescent="0.3">
      <c r="A176" s="5">
        <v>175</v>
      </c>
      <c r="B176" s="1" t="s">
        <v>181</v>
      </c>
      <c r="C176" s="1">
        <v>56023</v>
      </c>
      <c r="D176" s="6">
        <v>50588</v>
      </c>
    </row>
    <row r="177" spans="1:4" x14ac:dyDescent="0.3">
      <c r="A177" s="5">
        <v>176</v>
      </c>
      <c r="B177" s="1" t="s">
        <v>182</v>
      </c>
      <c r="C177" s="1">
        <v>53032</v>
      </c>
      <c r="D177" s="6">
        <v>64061</v>
      </c>
    </row>
    <row r="178" spans="1:4" x14ac:dyDescent="0.3">
      <c r="A178" s="5">
        <v>177</v>
      </c>
      <c r="B178" s="1" t="s">
        <v>183</v>
      </c>
      <c r="C178" s="1">
        <v>74091</v>
      </c>
      <c r="D178" s="6">
        <v>35835</v>
      </c>
    </row>
    <row r="179" spans="1:4" x14ac:dyDescent="0.3">
      <c r="A179" s="5">
        <v>178</v>
      </c>
      <c r="B179" s="1" t="s">
        <v>184</v>
      </c>
      <c r="C179" s="1">
        <v>53116</v>
      </c>
      <c r="D179" s="6">
        <v>9047</v>
      </c>
    </row>
    <row r="180" spans="1:4" x14ac:dyDescent="0.3">
      <c r="A180" s="5">
        <v>179</v>
      </c>
      <c r="B180" s="1" t="s">
        <v>185</v>
      </c>
      <c r="C180" s="1">
        <v>45207</v>
      </c>
      <c r="D180" s="6">
        <v>60835</v>
      </c>
    </row>
    <row r="181" spans="1:4" x14ac:dyDescent="0.3">
      <c r="A181" s="5">
        <v>180</v>
      </c>
      <c r="B181" s="1" t="s">
        <v>186</v>
      </c>
      <c r="C181" s="1">
        <v>62793</v>
      </c>
      <c r="D181" s="6">
        <v>25785</v>
      </c>
    </row>
    <row r="182" spans="1:4" x14ac:dyDescent="0.3">
      <c r="A182" s="5">
        <v>181</v>
      </c>
      <c r="B182" s="1" t="s">
        <v>187</v>
      </c>
      <c r="C182" s="1">
        <v>36864</v>
      </c>
      <c r="D182" s="6">
        <v>23918</v>
      </c>
    </row>
    <row r="183" spans="1:4" x14ac:dyDescent="0.3">
      <c r="A183" s="5">
        <v>182</v>
      </c>
      <c r="B183" s="1" t="s">
        <v>188</v>
      </c>
      <c r="C183" s="1">
        <v>61114</v>
      </c>
      <c r="D183" s="6">
        <v>70911</v>
      </c>
    </row>
    <row r="184" spans="1:4" x14ac:dyDescent="0.3">
      <c r="A184" s="5">
        <v>183</v>
      </c>
      <c r="B184" s="1" t="s">
        <v>189</v>
      </c>
      <c r="C184" s="1">
        <v>31504</v>
      </c>
      <c r="D184" s="6">
        <v>37879</v>
      </c>
    </row>
    <row r="185" spans="1:4" x14ac:dyDescent="0.3">
      <c r="A185" s="5">
        <v>184</v>
      </c>
      <c r="B185" s="1" t="s">
        <v>190</v>
      </c>
      <c r="C185" s="1">
        <v>15473</v>
      </c>
      <c r="D185" s="6">
        <v>19206</v>
      </c>
    </row>
    <row r="186" spans="1:4" x14ac:dyDescent="0.3">
      <c r="A186" s="5">
        <v>185</v>
      </c>
      <c r="B186" s="1" t="s">
        <v>191</v>
      </c>
      <c r="C186" s="1">
        <v>80176</v>
      </c>
      <c r="D186" s="6">
        <v>39319</v>
      </c>
    </row>
    <row r="187" spans="1:4" x14ac:dyDescent="0.3">
      <c r="A187" s="5">
        <v>186</v>
      </c>
      <c r="B187" s="1" t="s">
        <v>192</v>
      </c>
      <c r="C187" s="1">
        <v>39895</v>
      </c>
      <c r="D187" s="6">
        <v>15197</v>
      </c>
    </row>
    <row r="188" spans="1:4" x14ac:dyDescent="0.3">
      <c r="A188" s="5">
        <v>187</v>
      </c>
      <c r="B188" s="1" t="s">
        <v>193</v>
      </c>
      <c r="C188" s="1">
        <v>50449</v>
      </c>
      <c r="D188" s="6">
        <v>16005</v>
      </c>
    </row>
    <row r="189" spans="1:4" x14ac:dyDescent="0.3">
      <c r="A189" s="5">
        <v>188</v>
      </c>
      <c r="B189" s="1" t="s">
        <v>194</v>
      </c>
      <c r="C189" s="1">
        <v>31483</v>
      </c>
      <c r="D189" s="6">
        <v>26211</v>
      </c>
    </row>
    <row r="190" spans="1:4" x14ac:dyDescent="0.3">
      <c r="A190" s="5">
        <v>189</v>
      </c>
      <c r="B190" s="1" t="s">
        <v>195</v>
      </c>
      <c r="C190" s="1">
        <v>24254</v>
      </c>
      <c r="D190" s="6">
        <v>55951</v>
      </c>
    </row>
    <row r="191" spans="1:4" x14ac:dyDescent="0.3">
      <c r="A191" s="5">
        <v>190</v>
      </c>
      <c r="B191" s="1" t="s">
        <v>196</v>
      </c>
      <c r="C191" s="1">
        <v>43307</v>
      </c>
      <c r="D191" s="6">
        <v>56419</v>
      </c>
    </row>
    <row r="192" spans="1:4" x14ac:dyDescent="0.3">
      <c r="A192" s="5">
        <v>191</v>
      </c>
      <c r="B192" s="1" t="s">
        <v>197</v>
      </c>
      <c r="C192" s="1">
        <v>72630</v>
      </c>
      <c r="D192" s="6">
        <v>13501</v>
      </c>
    </row>
    <row r="193" spans="1:4" x14ac:dyDescent="0.3">
      <c r="A193" s="5">
        <v>192</v>
      </c>
      <c r="B193" s="1" t="s">
        <v>198</v>
      </c>
      <c r="C193" s="1">
        <v>45159</v>
      </c>
      <c r="D193" s="6">
        <v>19335</v>
      </c>
    </row>
    <row r="194" spans="1:4" x14ac:dyDescent="0.3">
      <c r="A194" s="5">
        <v>193</v>
      </c>
      <c r="B194" s="1" t="s">
        <v>199</v>
      </c>
      <c r="C194" s="1">
        <v>15039</v>
      </c>
      <c r="D194" s="6">
        <v>24635</v>
      </c>
    </row>
    <row r="195" spans="1:4" x14ac:dyDescent="0.3">
      <c r="A195" s="5">
        <v>194</v>
      </c>
      <c r="B195" s="1" t="s">
        <v>200</v>
      </c>
      <c r="C195" s="1">
        <v>87251</v>
      </c>
      <c r="D195" s="6">
        <v>29017</v>
      </c>
    </row>
    <row r="196" spans="1:4" x14ac:dyDescent="0.3">
      <c r="A196" s="5">
        <v>195</v>
      </c>
      <c r="B196" s="1" t="s">
        <v>201</v>
      </c>
      <c r="C196" s="1">
        <v>6144</v>
      </c>
      <c r="D196" s="6">
        <v>28575</v>
      </c>
    </row>
    <row r="197" spans="1:4" x14ac:dyDescent="0.3">
      <c r="A197" s="5">
        <v>196</v>
      </c>
      <c r="B197" s="1" t="s">
        <v>202</v>
      </c>
      <c r="C197" s="1">
        <v>86588</v>
      </c>
      <c r="D197" s="6">
        <v>3222</v>
      </c>
    </row>
    <row r="198" spans="1:4" x14ac:dyDescent="0.3">
      <c r="A198" s="5">
        <v>197</v>
      </c>
      <c r="B198" s="1" t="s">
        <v>203</v>
      </c>
      <c r="C198" s="1">
        <v>88715</v>
      </c>
      <c r="D198" s="6">
        <v>31294</v>
      </c>
    </row>
    <row r="199" spans="1:4" x14ac:dyDescent="0.3">
      <c r="A199" s="5">
        <v>198</v>
      </c>
      <c r="B199" s="1" t="s">
        <v>204</v>
      </c>
      <c r="C199" s="1">
        <v>79626</v>
      </c>
      <c r="D199" s="6">
        <v>4971</v>
      </c>
    </row>
    <row r="200" spans="1:4" x14ac:dyDescent="0.3">
      <c r="A200" s="5">
        <v>199</v>
      </c>
      <c r="B200" s="1" t="s">
        <v>205</v>
      </c>
      <c r="C200" s="1">
        <v>34628</v>
      </c>
      <c r="D200" s="6">
        <v>44345</v>
      </c>
    </row>
    <row r="201" spans="1:4" x14ac:dyDescent="0.3">
      <c r="A201" s="5">
        <v>200</v>
      </c>
      <c r="B201" s="1" t="s">
        <v>206</v>
      </c>
      <c r="C201" s="1">
        <v>39949</v>
      </c>
      <c r="D201" s="6">
        <v>15312</v>
      </c>
    </row>
    <row r="202" spans="1:4" x14ac:dyDescent="0.3">
      <c r="A202" s="5">
        <v>201</v>
      </c>
      <c r="B202" s="1" t="s">
        <v>207</v>
      </c>
      <c r="C202" s="1">
        <v>30522</v>
      </c>
      <c r="D202" s="6">
        <v>51099</v>
      </c>
    </row>
    <row r="203" spans="1:4" x14ac:dyDescent="0.3">
      <c r="A203" s="5">
        <v>202</v>
      </c>
      <c r="B203" s="1" t="s">
        <v>208</v>
      </c>
      <c r="C203" s="1">
        <v>83999</v>
      </c>
      <c r="D203" s="6">
        <v>20179</v>
      </c>
    </row>
    <row r="204" spans="1:4" x14ac:dyDescent="0.3">
      <c r="A204" s="5">
        <v>203</v>
      </c>
      <c r="B204" s="1" t="s">
        <v>209</v>
      </c>
      <c r="C204" s="1">
        <v>6994</v>
      </c>
      <c r="D204" s="6">
        <v>29076</v>
      </c>
    </row>
    <row r="205" spans="1:4" x14ac:dyDescent="0.3">
      <c r="A205" s="5">
        <v>204</v>
      </c>
      <c r="B205" s="1" t="s">
        <v>210</v>
      </c>
      <c r="C205" s="1">
        <v>11787</v>
      </c>
      <c r="D205" s="6">
        <v>9395</v>
      </c>
    </row>
    <row r="206" spans="1:4" x14ac:dyDescent="0.3">
      <c r="A206" s="5">
        <v>205</v>
      </c>
      <c r="B206" s="1" t="s">
        <v>211</v>
      </c>
      <c r="C206" s="1">
        <v>17359</v>
      </c>
      <c r="D206" s="6">
        <v>40737</v>
      </c>
    </row>
    <row r="207" spans="1:4" x14ac:dyDescent="0.3">
      <c r="A207" s="5">
        <v>206</v>
      </c>
      <c r="B207" s="1" t="s">
        <v>212</v>
      </c>
      <c r="C207" s="1">
        <v>50507</v>
      </c>
      <c r="D207" s="6">
        <v>35499</v>
      </c>
    </row>
    <row r="208" spans="1:4" x14ac:dyDescent="0.3">
      <c r="A208" s="5">
        <v>207</v>
      </c>
      <c r="B208" s="1" t="s">
        <v>213</v>
      </c>
      <c r="C208" s="1">
        <v>57385</v>
      </c>
      <c r="D208" s="6">
        <v>34137</v>
      </c>
    </row>
    <row r="209" spans="1:4" x14ac:dyDescent="0.3">
      <c r="A209" s="5">
        <v>208</v>
      </c>
      <c r="B209" s="1" t="s">
        <v>214</v>
      </c>
      <c r="C209" s="1">
        <v>47740</v>
      </c>
      <c r="D209" s="6">
        <v>4041</v>
      </c>
    </row>
    <row r="210" spans="1:4" x14ac:dyDescent="0.3">
      <c r="A210" s="5">
        <v>209</v>
      </c>
      <c r="B210" s="1" t="s">
        <v>215</v>
      </c>
      <c r="C210" s="1">
        <v>6349</v>
      </c>
      <c r="D210" s="6">
        <v>71567</v>
      </c>
    </row>
    <row r="211" spans="1:4" x14ac:dyDescent="0.3">
      <c r="A211" s="5">
        <v>210</v>
      </c>
      <c r="B211" s="1" t="s">
        <v>216</v>
      </c>
      <c r="C211" s="1">
        <v>14102</v>
      </c>
      <c r="D211" s="6">
        <v>5473</v>
      </c>
    </row>
    <row r="212" spans="1:4" x14ac:dyDescent="0.3">
      <c r="A212" s="5">
        <v>211</v>
      </c>
      <c r="B212" s="1" t="s">
        <v>217</v>
      </c>
      <c r="C212" s="1">
        <v>33859</v>
      </c>
      <c r="D212" s="6">
        <v>63600</v>
      </c>
    </row>
    <row r="213" spans="1:4" x14ac:dyDescent="0.3">
      <c r="A213" s="5">
        <v>212</v>
      </c>
      <c r="B213" s="1" t="s">
        <v>218</v>
      </c>
      <c r="C213" s="1">
        <v>60454</v>
      </c>
      <c r="D213" s="6">
        <v>54364</v>
      </c>
    </row>
    <row r="214" spans="1:4" x14ac:dyDescent="0.3">
      <c r="A214" s="5">
        <v>213</v>
      </c>
      <c r="B214" s="1" t="s">
        <v>219</v>
      </c>
      <c r="C214" s="1">
        <v>9689</v>
      </c>
      <c r="D214" s="6">
        <v>8431</v>
      </c>
    </row>
    <row r="215" spans="1:4" x14ac:dyDescent="0.3">
      <c r="A215" s="5">
        <v>214</v>
      </c>
      <c r="B215" s="1" t="s">
        <v>220</v>
      </c>
      <c r="C215" s="1">
        <v>11830</v>
      </c>
      <c r="D215" s="6">
        <v>49951</v>
      </c>
    </row>
    <row r="216" spans="1:4" x14ac:dyDescent="0.3">
      <c r="A216" s="5">
        <v>215</v>
      </c>
      <c r="B216" s="1" t="s">
        <v>221</v>
      </c>
      <c r="C216" s="1">
        <v>81030</v>
      </c>
      <c r="D216" s="6">
        <v>37247</v>
      </c>
    </row>
    <row r="217" spans="1:4" x14ac:dyDescent="0.3">
      <c r="A217" s="5">
        <v>216</v>
      </c>
      <c r="B217" s="1" t="s">
        <v>222</v>
      </c>
      <c r="C217" s="1">
        <v>16707</v>
      </c>
      <c r="D217" s="6">
        <v>65959</v>
      </c>
    </row>
    <row r="218" spans="1:4" x14ac:dyDescent="0.3">
      <c r="A218" s="5">
        <v>217</v>
      </c>
      <c r="B218" s="1" t="s">
        <v>223</v>
      </c>
      <c r="C218" s="1">
        <v>78875</v>
      </c>
      <c r="D218" s="6">
        <v>26570</v>
      </c>
    </row>
    <row r="219" spans="1:4" x14ac:dyDescent="0.3">
      <c r="A219" s="5">
        <v>218</v>
      </c>
      <c r="B219" s="1" t="s">
        <v>224</v>
      </c>
      <c r="C219" s="1">
        <v>89580</v>
      </c>
      <c r="D219" s="6">
        <v>27742</v>
      </c>
    </row>
    <row r="220" spans="1:4" x14ac:dyDescent="0.3">
      <c r="A220" s="5">
        <v>219</v>
      </c>
      <c r="B220" s="1" t="s">
        <v>225</v>
      </c>
      <c r="C220" s="1">
        <v>47788</v>
      </c>
      <c r="D220" s="6">
        <v>25208</v>
      </c>
    </row>
    <row r="221" spans="1:4" x14ac:dyDescent="0.3">
      <c r="A221" s="5">
        <v>220</v>
      </c>
      <c r="B221" s="1" t="s">
        <v>226</v>
      </c>
      <c r="C221" s="1">
        <v>33553</v>
      </c>
      <c r="D221" s="6">
        <v>17200</v>
      </c>
    </row>
    <row r="222" spans="1:4" x14ac:dyDescent="0.3">
      <c r="A222" s="5">
        <v>221</v>
      </c>
      <c r="B222" s="1" t="s">
        <v>227</v>
      </c>
      <c r="C222" s="1">
        <v>11732</v>
      </c>
      <c r="D222" s="6">
        <v>39840</v>
      </c>
    </row>
    <row r="223" spans="1:4" x14ac:dyDescent="0.3">
      <c r="A223" s="5">
        <v>222</v>
      </c>
      <c r="B223" s="1" t="s">
        <v>228</v>
      </c>
      <c r="C223" s="1">
        <v>40323</v>
      </c>
      <c r="D223" s="6">
        <v>11730</v>
      </c>
    </row>
    <row r="224" spans="1:4" x14ac:dyDescent="0.3">
      <c r="A224" s="5">
        <v>223</v>
      </c>
      <c r="B224" s="1" t="s">
        <v>229</v>
      </c>
      <c r="C224" s="1">
        <v>49781</v>
      </c>
      <c r="D224" s="6">
        <v>50745</v>
      </c>
    </row>
    <row r="225" spans="1:4" x14ac:dyDescent="0.3">
      <c r="A225" s="5">
        <v>224</v>
      </c>
      <c r="B225" s="1" t="s">
        <v>230</v>
      </c>
      <c r="C225" s="1">
        <v>40168</v>
      </c>
      <c r="D225" s="6">
        <v>35395</v>
      </c>
    </row>
    <row r="226" spans="1:4" x14ac:dyDescent="0.3">
      <c r="A226" s="5">
        <v>225</v>
      </c>
      <c r="B226" s="1" t="s">
        <v>231</v>
      </c>
      <c r="C226" s="1">
        <v>11058</v>
      </c>
      <c r="D226" s="6">
        <v>27820</v>
      </c>
    </row>
    <row r="227" spans="1:4" x14ac:dyDescent="0.3">
      <c r="A227" s="5">
        <v>226</v>
      </c>
      <c r="B227" s="1" t="s">
        <v>232</v>
      </c>
      <c r="C227" s="1">
        <v>3781</v>
      </c>
      <c r="D227" s="6">
        <v>47133</v>
      </c>
    </row>
    <row r="228" spans="1:4" x14ac:dyDescent="0.3">
      <c r="A228" s="5">
        <v>227</v>
      </c>
      <c r="B228" s="1" t="s">
        <v>233</v>
      </c>
      <c r="C228" s="1">
        <v>1846</v>
      </c>
      <c r="D228" s="6">
        <v>73820</v>
      </c>
    </row>
    <row r="229" spans="1:4" x14ac:dyDescent="0.3">
      <c r="A229" s="5">
        <v>228</v>
      </c>
      <c r="B229" s="1" t="s">
        <v>234</v>
      </c>
      <c r="C229" s="1">
        <v>67688</v>
      </c>
      <c r="D229" s="6">
        <v>52068</v>
      </c>
    </row>
    <row r="230" spans="1:4" x14ac:dyDescent="0.3">
      <c r="A230" s="5">
        <v>229</v>
      </c>
      <c r="B230" s="1" t="s">
        <v>235</v>
      </c>
      <c r="C230" s="1">
        <v>20712</v>
      </c>
      <c r="D230" s="6">
        <v>46010</v>
      </c>
    </row>
    <row r="231" spans="1:4" x14ac:dyDescent="0.3">
      <c r="A231" s="5">
        <v>230</v>
      </c>
      <c r="B231" s="1" t="s">
        <v>236</v>
      </c>
      <c r="C231" s="1">
        <v>7240</v>
      </c>
      <c r="D231" s="6">
        <v>8487</v>
      </c>
    </row>
    <row r="232" spans="1:4" x14ac:dyDescent="0.3">
      <c r="A232" s="5">
        <v>231</v>
      </c>
      <c r="B232" s="1" t="s">
        <v>237</v>
      </c>
      <c r="C232" s="1">
        <v>17139</v>
      </c>
      <c r="D232" s="6">
        <v>11939</v>
      </c>
    </row>
    <row r="233" spans="1:4" x14ac:dyDescent="0.3">
      <c r="A233" s="5">
        <v>232</v>
      </c>
      <c r="B233" s="1" t="s">
        <v>238</v>
      </c>
      <c r="C233" s="1">
        <v>23557</v>
      </c>
      <c r="D233" s="6">
        <v>8316</v>
      </c>
    </row>
    <row r="234" spans="1:4" x14ac:dyDescent="0.3">
      <c r="A234" s="5">
        <v>233</v>
      </c>
      <c r="B234" s="1" t="s">
        <v>239</v>
      </c>
      <c r="C234" s="1">
        <v>87713</v>
      </c>
      <c r="D234" s="6">
        <v>40567</v>
      </c>
    </row>
    <row r="235" spans="1:4" x14ac:dyDescent="0.3">
      <c r="A235" s="5">
        <v>234</v>
      </c>
      <c r="B235" s="1" t="s">
        <v>240</v>
      </c>
      <c r="C235" s="1">
        <v>10502</v>
      </c>
      <c r="D235" s="6">
        <v>6751</v>
      </c>
    </row>
    <row r="236" spans="1:4" x14ac:dyDescent="0.3">
      <c r="A236" s="5">
        <v>235</v>
      </c>
      <c r="B236" s="1" t="s">
        <v>241</v>
      </c>
      <c r="C236" s="1">
        <v>28410</v>
      </c>
      <c r="D236" s="6">
        <v>31018</v>
      </c>
    </row>
    <row r="237" spans="1:4" x14ac:dyDescent="0.3">
      <c r="A237" s="5">
        <v>236</v>
      </c>
      <c r="B237" s="1" t="s">
        <v>242</v>
      </c>
      <c r="C237" s="1">
        <v>38482</v>
      </c>
      <c r="D237" s="6">
        <v>22314</v>
      </c>
    </row>
    <row r="238" spans="1:4" x14ac:dyDescent="0.3">
      <c r="A238" s="5">
        <v>237</v>
      </c>
      <c r="B238" s="1" t="s">
        <v>243</v>
      </c>
      <c r="C238" s="1">
        <v>25592</v>
      </c>
      <c r="D238" s="6">
        <v>21261</v>
      </c>
    </row>
    <row r="239" spans="1:4" x14ac:dyDescent="0.3">
      <c r="A239" s="5">
        <v>238</v>
      </c>
      <c r="B239" s="1" t="s">
        <v>244</v>
      </c>
      <c r="C239" s="1">
        <v>27487</v>
      </c>
      <c r="D239" s="6">
        <v>16955</v>
      </c>
    </row>
    <row r="240" spans="1:4" x14ac:dyDescent="0.3">
      <c r="A240" s="5">
        <v>239</v>
      </c>
      <c r="B240" s="1" t="s">
        <v>245</v>
      </c>
      <c r="C240" s="1">
        <v>45369</v>
      </c>
      <c r="D240" s="6">
        <v>55121</v>
      </c>
    </row>
    <row r="241" spans="1:4" x14ac:dyDescent="0.3">
      <c r="A241" s="5">
        <v>240</v>
      </c>
      <c r="B241" s="1" t="s">
        <v>246</v>
      </c>
      <c r="C241" s="1">
        <v>47283</v>
      </c>
      <c r="D241" s="6">
        <v>9458</v>
      </c>
    </row>
    <row r="242" spans="1:4" x14ac:dyDescent="0.3">
      <c r="A242" s="5">
        <v>241</v>
      </c>
      <c r="B242" s="1" t="s">
        <v>247</v>
      </c>
      <c r="C242" s="1">
        <v>76785</v>
      </c>
      <c r="D242" s="6">
        <v>53689</v>
      </c>
    </row>
    <row r="243" spans="1:4" x14ac:dyDescent="0.3">
      <c r="A243" s="5">
        <v>242</v>
      </c>
      <c r="B243" s="1" t="s">
        <v>248</v>
      </c>
      <c r="C243" s="1">
        <v>84849</v>
      </c>
      <c r="D243" s="6">
        <v>10266</v>
      </c>
    </row>
    <row r="244" spans="1:4" x14ac:dyDescent="0.3">
      <c r="A244" s="5">
        <v>243</v>
      </c>
      <c r="B244" s="1" t="s">
        <v>249</v>
      </c>
      <c r="C244" s="1">
        <v>89794</v>
      </c>
      <c r="D244" s="6">
        <v>2487</v>
      </c>
    </row>
    <row r="245" spans="1:4" x14ac:dyDescent="0.3">
      <c r="A245" s="5">
        <v>244</v>
      </c>
      <c r="B245" s="1" t="s">
        <v>250</v>
      </c>
      <c r="C245" s="1">
        <v>26676</v>
      </c>
      <c r="D245" s="6">
        <v>67323</v>
      </c>
    </row>
    <row r="246" spans="1:4" x14ac:dyDescent="0.3">
      <c r="A246" s="5">
        <v>245</v>
      </c>
      <c r="B246" s="1" t="s">
        <v>251</v>
      </c>
      <c r="C246" s="1">
        <v>71887</v>
      </c>
      <c r="D246" s="6">
        <v>50022</v>
      </c>
    </row>
    <row r="247" spans="1:4" x14ac:dyDescent="0.3">
      <c r="A247" s="5">
        <v>246</v>
      </c>
      <c r="B247" s="1" t="s">
        <v>252</v>
      </c>
      <c r="C247" s="1">
        <v>27524</v>
      </c>
      <c r="D247" s="6">
        <v>33183</v>
      </c>
    </row>
    <row r="248" spans="1:4" x14ac:dyDescent="0.3">
      <c r="A248" s="5">
        <v>247</v>
      </c>
      <c r="B248" s="1" t="s">
        <v>253</v>
      </c>
      <c r="C248" s="1">
        <v>19166</v>
      </c>
      <c r="D248" s="6">
        <v>5515</v>
      </c>
    </row>
    <row r="249" spans="1:4" x14ac:dyDescent="0.3">
      <c r="A249" s="5">
        <v>248</v>
      </c>
      <c r="B249" s="1" t="s">
        <v>254</v>
      </c>
      <c r="C249" s="1">
        <v>44853</v>
      </c>
      <c r="D249" s="6">
        <v>3788</v>
      </c>
    </row>
    <row r="250" spans="1:4" x14ac:dyDescent="0.3">
      <c r="A250" s="5">
        <v>249</v>
      </c>
      <c r="B250" s="1" t="s">
        <v>255</v>
      </c>
      <c r="C250" s="1">
        <v>44962</v>
      </c>
      <c r="D250" s="6">
        <v>20966</v>
      </c>
    </row>
    <row r="251" spans="1:4" x14ac:dyDescent="0.3">
      <c r="A251" s="5">
        <v>250</v>
      </c>
      <c r="B251" s="1" t="s">
        <v>256</v>
      </c>
      <c r="C251" s="1">
        <v>44641</v>
      </c>
      <c r="D251" s="6">
        <v>62737</v>
      </c>
    </row>
    <row r="252" spans="1:4" x14ac:dyDescent="0.3">
      <c r="A252" s="5">
        <v>251</v>
      </c>
      <c r="B252" s="1" t="s">
        <v>257</v>
      </c>
      <c r="C252" s="1">
        <v>94595</v>
      </c>
      <c r="D252" s="6">
        <v>49541</v>
      </c>
    </row>
    <row r="253" spans="1:4" x14ac:dyDescent="0.3">
      <c r="A253" s="5">
        <v>252</v>
      </c>
      <c r="B253" s="1" t="s">
        <v>258</v>
      </c>
      <c r="C253" s="1">
        <v>11091</v>
      </c>
      <c r="D253" s="6">
        <v>7573</v>
      </c>
    </row>
    <row r="254" spans="1:4" x14ac:dyDescent="0.3">
      <c r="A254" s="5">
        <v>253</v>
      </c>
      <c r="B254" s="1" t="s">
        <v>259</v>
      </c>
      <c r="C254" s="1">
        <v>29825</v>
      </c>
      <c r="D254" s="6">
        <v>11458</v>
      </c>
    </row>
    <row r="255" spans="1:4" x14ac:dyDescent="0.3">
      <c r="A255" s="5">
        <v>254</v>
      </c>
      <c r="B255" s="1" t="s">
        <v>260</v>
      </c>
      <c r="C255" s="1">
        <v>72636</v>
      </c>
      <c r="D255" s="6">
        <v>73924</v>
      </c>
    </row>
    <row r="256" spans="1:4" x14ac:dyDescent="0.3">
      <c r="A256" s="5">
        <v>255</v>
      </c>
      <c r="B256" s="1" t="s">
        <v>261</v>
      </c>
      <c r="C256" s="1">
        <v>23639</v>
      </c>
      <c r="D256" s="6">
        <v>70371</v>
      </c>
    </row>
    <row r="257" spans="1:4" x14ac:dyDescent="0.3">
      <c r="A257" s="5">
        <v>256</v>
      </c>
      <c r="B257" s="1" t="s">
        <v>262</v>
      </c>
      <c r="C257" s="1">
        <v>88628</v>
      </c>
      <c r="D257" s="6">
        <v>47593</v>
      </c>
    </row>
    <row r="258" spans="1:4" x14ac:dyDescent="0.3">
      <c r="A258" s="5">
        <v>257</v>
      </c>
      <c r="B258" s="1" t="s">
        <v>263</v>
      </c>
      <c r="C258" s="1">
        <v>18944</v>
      </c>
      <c r="D258" s="6">
        <v>32606</v>
      </c>
    </row>
    <row r="259" spans="1:4" x14ac:dyDescent="0.3">
      <c r="A259" s="5">
        <v>258</v>
      </c>
      <c r="B259" s="1" t="s">
        <v>264</v>
      </c>
      <c r="C259" s="1">
        <v>21229</v>
      </c>
      <c r="D259" s="6">
        <v>60647</v>
      </c>
    </row>
    <row r="260" spans="1:4" x14ac:dyDescent="0.3">
      <c r="A260" s="5">
        <v>259</v>
      </c>
      <c r="B260" s="1" t="s">
        <v>265</v>
      </c>
      <c r="C260" s="1">
        <v>14346</v>
      </c>
      <c r="D260" s="6">
        <v>54915</v>
      </c>
    </row>
    <row r="261" spans="1:4" x14ac:dyDescent="0.3">
      <c r="A261" s="5">
        <v>260</v>
      </c>
      <c r="B261" s="1" t="s">
        <v>266</v>
      </c>
      <c r="C261" s="1">
        <v>82996</v>
      </c>
      <c r="D261" s="6">
        <v>836</v>
      </c>
    </row>
    <row r="262" spans="1:4" x14ac:dyDescent="0.3">
      <c r="A262" s="5">
        <v>261</v>
      </c>
      <c r="B262" s="1" t="s">
        <v>267</v>
      </c>
      <c r="C262" s="1">
        <v>4627</v>
      </c>
      <c r="D262" s="6">
        <v>45756</v>
      </c>
    </row>
    <row r="263" spans="1:4" x14ac:dyDescent="0.3">
      <c r="A263" s="5">
        <v>262</v>
      </c>
      <c r="B263" s="1" t="s">
        <v>268</v>
      </c>
      <c r="C263" s="1">
        <v>42935</v>
      </c>
      <c r="D263" s="6">
        <v>47281</v>
      </c>
    </row>
    <row r="264" spans="1:4" x14ac:dyDescent="0.3">
      <c r="A264" s="5">
        <v>263</v>
      </c>
      <c r="B264" s="1" t="s">
        <v>269</v>
      </c>
      <c r="C264" s="1">
        <v>10019</v>
      </c>
      <c r="D264" s="6">
        <v>15658</v>
      </c>
    </row>
    <row r="265" spans="1:4" x14ac:dyDescent="0.3">
      <c r="A265" s="5">
        <v>264</v>
      </c>
      <c r="B265" s="1" t="s">
        <v>270</v>
      </c>
      <c r="C265" s="1">
        <v>8665</v>
      </c>
      <c r="D265" s="6">
        <v>34719</v>
      </c>
    </row>
    <row r="266" spans="1:4" x14ac:dyDescent="0.3">
      <c r="A266" s="5">
        <v>265</v>
      </c>
      <c r="B266" s="1" t="s">
        <v>271</v>
      </c>
      <c r="C266" s="1">
        <v>7508</v>
      </c>
      <c r="D266" s="6">
        <v>5005</v>
      </c>
    </row>
    <row r="267" spans="1:4" x14ac:dyDescent="0.3">
      <c r="A267" s="5">
        <v>266</v>
      </c>
      <c r="B267" s="1" t="s">
        <v>272</v>
      </c>
      <c r="C267" s="1">
        <v>18932</v>
      </c>
      <c r="D267" s="6">
        <v>33396</v>
      </c>
    </row>
    <row r="268" spans="1:4" x14ac:dyDescent="0.3">
      <c r="A268" s="5">
        <v>267</v>
      </c>
      <c r="B268" s="1" t="s">
        <v>273</v>
      </c>
      <c r="C268" s="1">
        <v>77656</v>
      </c>
      <c r="D268" s="6">
        <v>72303</v>
      </c>
    </row>
    <row r="269" spans="1:4" x14ac:dyDescent="0.3">
      <c r="A269" s="5">
        <v>268</v>
      </c>
      <c r="B269" s="1" t="s">
        <v>274</v>
      </c>
      <c r="C269" s="1">
        <v>58989</v>
      </c>
      <c r="D269" s="6">
        <v>64293</v>
      </c>
    </row>
    <row r="270" spans="1:4" x14ac:dyDescent="0.3">
      <c r="A270" s="5">
        <v>269</v>
      </c>
      <c r="B270" s="1" t="s">
        <v>275</v>
      </c>
      <c r="C270" s="1">
        <v>2660</v>
      </c>
      <c r="D270" s="6">
        <v>66422</v>
      </c>
    </row>
    <row r="271" spans="1:4" x14ac:dyDescent="0.3">
      <c r="A271" s="5">
        <v>270</v>
      </c>
      <c r="B271" s="1" t="s">
        <v>276</v>
      </c>
      <c r="C271" s="1">
        <v>32391</v>
      </c>
      <c r="D271" s="6">
        <v>18106</v>
      </c>
    </row>
    <row r="272" spans="1:4" x14ac:dyDescent="0.3">
      <c r="A272" s="5">
        <v>271</v>
      </c>
      <c r="B272" s="1" t="s">
        <v>277</v>
      </c>
      <c r="C272" s="1">
        <v>64330</v>
      </c>
      <c r="D272" s="6">
        <v>52599</v>
      </c>
    </row>
    <row r="273" spans="1:4" x14ac:dyDescent="0.3">
      <c r="A273" s="5">
        <v>272</v>
      </c>
      <c r="B273" s="1" t="s">
        <v>278</v>
      </c>
      <c r="C273" s="1">
        <v>31227</v>
      </c>
      <c r="D273" s="6">
        <v>15481</v>
      </c>
    </row>
    <row r="274" spans="1:4" x14ac:dyDescent="0.3">
      <c r="A274" s="5">
        <v>273</v>
      </c>
      <c r="B274" s="1" t="s">
        <v>279</v>
      </c>
      <c r="C274" s="1">
        <v>7741</v>
      </c>
      <c r="D274" s="6">
        <v>66692</v>
      </c>
    </row>
    <row r="275" spans="1:4" x14ac:dyDescent="0.3">
      <c r="A275" s="5">
        <v>274</v>
      </c>
      <c r="B275" s="1" t="s">
        <v>280</v>
      </c>
      <c r="C275" s="1">
        <v>3863</v>
      </c>
      <c r="D275" s="6">
        <v>48065</v>
      </c>
    </row>
    <row r="276" spans="1:4" x14ac:dyDescent="0.3">
      <c r="A276" s="5">
        <v>275</v>
      </c>
      <c r="B276" s="1" t="s">
        <v>281</v>
      </c>
      <c r="C276" s="1">
        <v>3042</v>
      </c>
      <c r="D276" s="6">
        <v>24444</v>
      </c>
    </row>
    <row r="277" spans="1:4" x14ac:dyDescent="0.3">
      <c r="A277" s="5">
        <v>276</v>
      </c>
      <c r="B277" s="1" t="s">
        <v>282</v>
      </c>
      <c r="C277" s="1">
        <v>53998</v>
      </c>
      <c r="D277" s="6">
        <v>74255</v>
      </c>
    </row>
    <row r="278" spans="1:4" x14ac:dyDescent="0.3">
      <c r="A278" s="5">
        <v>277</v>
      </c>
      <c r="B278" s="1" t="s">
        <v>283</v>
      </c>
      <c r="C278" s="1">
        <v>33836</v>
      </c>
      <c r="D278" s="6">
        <v>5498</v>
      </c>
    </row>
    <row r="279" spans="1:4" x14ac:dyDescent="0.3">
      <c r="A279" s="5">
        <v>278</v>
      </c>
      <c r="B279" s="1" t="s">
        <v>284</v>
      </c>
      <c r="C279" s="1">
        <v>22705</v>
      </c>
      <c r="D279" s="6">
        <v>61674</v>
      </c>
    </row>
    <row r="280" spans="1:4" x14ac:dyDescent="0.3">
      <c r="A280" s="5">
        <v>279</v>
      </c>
      <c r="B280" s="1" t="s">
        <v>285</v>
      </c>
      <c r="C280" s="1">
        <v>66048</v>
      </c>
      <c r="D280" s="6">
        <v>19576</v>
      </c>
    </row>
    <row r="281" spans="1:4" x14ac:dyDescent="0.3">
      <c r="A281" s="5">
        <v>280</v>
      </c>
      <c r="B281" s="1" t="s">
        <v>286</v>
      </c>
      <c r="C281" s="1">
        <v>25480</v>
      </c>
      <c r="D281" s="6">
        <v>24028</v>
      </c>
    </row>
    <row r="282" spans="1:4" x14ac:dyDescent="0.3">
      <c r="A282" s="5">
        <v>281</v>
      </c>
      <c r="B282" s="1" t="s">
        <v>287</v>
      </c>
      <c r="C282" s="1">
        <v>21955</v>
      </c>
      <c r="D282" s="6">
        <v>74627</v>
      </c>
    </row>
    <row r="283" spans="1:4" x14ac:dyDescent="0.3">
      <c r="A283" s="5">
        <v>282</v>
      </c>
      <c r="B283" s="1" t="s">
        <v>288</v>
      </c>
      <c r="C283" s="1">
        <v>35064</v>
      </c>
      <c r="D283" s="6">
        <v>49012</v>
      </c>
    </row>
    <row r="284" spans="1:4" x14ac:dyDescent="0.3">
      <c r="A284" s="5">
        <v>283</v>
      </c>
      <c r="B284" s="1" t="s">
        <v>289</v>
      </c>
      <c r="C284" s="1">
        <v>2762</v>
      </c>
      <c r="D284" s="6">
        <v>37882</v>
      </c>
    </row>
    <row r="285" spans="1:4" x14ac:dyDescent="0.3">
      <c r="A285" s="5">
        <v>284</v>
      </c>
      <c r="B285" s="1" t="s">
        <v>290</v>
      </c>
      <c r="C285" s="1">
        <v>90238</v>
      </c>
      <c r="D285" s="6">
        <v>12519</v>
      </c>
    </row>
    <row r="286" spans="1:4" x14ac:dyDescent="0.3">
      <c r="A286" s="5">
        <v>285</v>
      </c>
      <c r="B286" s="1" t="s">
        <v>291</v>
      </c>
      <c r="C286" s="1">
        <v>71781</v>
      </c>
      <c r="D286" s="6">
        <v>62545</v>
      </c>
    </row>
    <row r="287" spans="1:4" x14ac:dyDescent="0.3">
      <c r="A287" s="5">
        <v>286</v>
      </c>
      <c r="B287" s="1" t="s">
        <v>292</v>
      </c>
      <c r="C287" s="1">
        <v>18436</v>
      </c>
      <c r="D287" s="6">
        <v>52526</v>
      </c>
    </row>
    <row r="288" spans="1:4" x14ac:dyDescent="0.3">
      <c r="A288" s="5">
        <v>287</v>
      </c>
      <c r="B288" s="1" t="s">
        <v>293</v>
      </c>
      <c r="C288" s="1">
        <v>79108</v>
      </c>
      <c r="D288" s="6">
        <v>63843</v>
      </c>
    </row>
    <row r="289" spans="1:4" x14ac:dyDescent="0.3">
      <c r="A289" s="5">
        <v>288</v>
      </c>
      <c r="B289" s="1" t="s">
        <v>294</v>
      </c>
      <c r="C289" s="1">
        <v>36441</v>
      </c>
      <c r="D289" s="6">
        <v>67981</v>
      </c>
    </row>
    <row r="290" spans="1:4" x14ac:dyDescent="0.3">
      <c r="A290" s="5">
        <v>289</v>
      </c>
      <c r="B290" s="1" t="s">
        <v>295</v>
      </c>
      <c r="C290" s="1">
        <v>8013</v>
      </c>
      <c r="D290" s="6">
        <v>2112</v>
      </c>
    </row>
    <row r="291" spans="1:4" x14ac:dyDescent="0.3">
      <c r="A291" s="5">
        <v>290</v>
      </c>
      <c r="B291" s="1" t="s">
        <v>296</v>
      </c>
      <c r="C291" s="1">
        <v>11841</v>
      </c>
      <c r="D291" s="6">
        <v>64052</v>
      </c>
    </row>
    <row r="292" spans="1:4" x14ac:dyDescent="0.3">
      <c r="A292" s="5">
        <v>291</v>
      </c>
      <c r="B292" s="1" t="s">
        <v>297</v>
      </c>
      <c r="C292" s="1">
        <v>84077</v>
      </c>
      <c r="D292" s="6">
        <v>70182</v>
      </c>
    </row>
    <row r="293" spans="1:4" x14ac:dyDescent="0.3">
      <c r="A293" s="5">
        <v>292</v>
      </c>
      <c r="B293" s="1" t="s">
        <v>298</v>
      </c>
      <c r="C293" s="1">
        <v>88459</v>
      </c>
      <c r="D293" s="6">
        <v>1936</v>
      </c>
    </row>
    <row r="294" spans="1:4" x14ac:dyDescent="0.3">
      <c r="A294" s="5">
        <v>293</v>
      </c>
      <c r="B294" s="1" t="s">
        <v>299</v>
      </c>
      <c r="C294" s="1">
        <v>59059</v>
      </c>
      <c r="D294" s="6">
        <v>61668</v>
      </c>
    </row>
    <row r="295" spans="1:4" x14ac:dyDescent="0.3">
      <c r="A295" s="5">
        <v>294</v>
      </c>
      <c r="B295" s="1" t="s">
        <v>300</v>
      </c>
      <c r="C295" s="1">
        <v>52789</v>
      </c>
      <c r="D295" s="6">
        <v>19323</v>
      </c>
    </row>
    <row r="296" spans="1:4" x14ac:dyDescent="0.3">
      <c r="A296" s="5">
        <v>295</v>
      </c>
      <c r="B296" s="1" t="s">
        <v>301</v>
      </c>
      <c r="C296" s="1">
        <v>89035</v>
      </c>
      <c r="D296" s="6">
        <v>12558</v>
      </c>
    </row>
    <row r="297" spans="1:4" x14ac:dyDescent="0.3">
      <c r="A297" s="5">
        <v>296</v>
      </c>
      <c r="B297" s="1" t="s">
        <v>302</v>
      </c>
      <c r="C297" s="1">
        <v>61088</v>
      </c>
      <c r="D297" s="6">
        <v>65692</v>
      </c>
    </row>
    <row r="298" spans="1:4" x14ac:dyDescent="0.3">
      <c r="A298" s="5">
        <v>297</v>
      </c>
      <c r="B298" s="1" t="s">
        <v>303</v>
      </c>
      <c r="C298" s="1">
        <v>90567</v>
      </c>
      <c r="D298" s="6">
        <v>21474</v>
      </c>
    </row>
    <row r="299" spans="1:4" x14ac:dyDescent="0.3">
      <c r="A299" s="5">
        <v>298</v>
      </c>
      <c r="B299" s="1" t="s">
        <v>304</v>
      </c>
      <c r="C299" s="1">
        <v>55750</v>
      </c>
      <c r="D299" s="6">
        <v>35145</v>
      </c>
    </row>
    <row r="300" spans="1:4" x14ac:dyDescent="0.3">
      <c r="A300" s="5">
        <v>299</v>
      </c>
      <c r="B300" s="1" t="s">
        <v>305</v>
      </c>
      <c r="C300" s="1">
        <v>57581</v>
      </c>
      <c r="D300" s="6">
        <v>54312</v>
      </c>
    </row>
    <row r="301" spans="1:4" ht="15" thickBot="1" x14ac:dyDescent="0.35">
      <c r="A301" s="7">
        <v>300</v>
      </c>
      <c r="B301" s="8" t="s">
        <v>306</v>
      </c>
      <c r="C301" s="8">
        <v>60421</v>
      </c>
      <c r="D301" s="10">
        <v>36376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1A3F0-15CC-42DD-93DE-BF25D7BC4718}">
  <dimension ref="A1:Q301"/>
  <sheetViews>
    <sheetView workbookViewId="0">
      <pane xSplit="2" ySplit="1" topLeftCell="C2" activePane="bottomRight" state="frozen"/>
      <selection pane="topRight" activeCell="C1" sqref="C1"/>
      <selection pane="bottomLeft" activeCell="A2" sqref="A2"/>
      <selection pane="bottomRight" activeCell="E2" sqref="E2"/>
    </sheetView>
  </sheetViews>
  <sheetFormatPr defaultRowHeight="14.4" x14ac:dyDescent="0.3"/>
  <cols>
    <col min="1" max="1" width="4" bestFit="1" customWidth="1"/>
    <col min="2" max="2" width="12.21875" bestFit="1" customWidth="1"/>
    <col min="3" max="3" width="11.33203125" bestFit="1" customWidth="1"/>
    <col min="4" max="4" width="8.33203125" customWidth="1"/>
    <col min="5" max="5" width="14.77734375" bestFit="1" customWidth="1"/>
    <col min="6" max="6" width="14.5546875" bestFit="1" customWidth="1"/>
    <col min="7" max="7" width="16.33203125" bestFit="1" customWidth="1"/>
    <col min="8" max="8" width="14" bestFit="1" customWidth="1"/>
    <col min="9" max="9" width="13.6640625" bestFit="1" customWidth="1"/>
    <col min="10" max="10" width="15.44140625" bestFit="1" customWidth="1"/>
    <col min="11" max="11" width="13.109375" bestFit="1" customWidth="1"/>
    <col min="12" max="12" width="11" bestFit="1" customWidth="1"/>
    <col min="15" max="15" width="11.21875" bestFit="1" customWidth="1"/>
    <col min="16" max="16" width="18.109375" bestFit="1" customWidth="1"/>
    <col min="17" max="17" width="22.6640625" bestFit="1" customWidth="1"/>
  </cols>
  <sheetData>
    <row r="1" spans="1:17" ht="15" thickBot="1" x14ac:dyDescent="0.35">
      <c r="A1" s="15" t="s">
        <v>0</v>
      </c>
      <c r="B1" s="16" t="s">
        <v>1</v>
      </c>
      <c r="C1" s="16" t="s">
        <v>2</v>
      </c>
      <c r="D1" s="20" t="s">
        <v>5</v>
      </c>
      <c r="E1" s="20" t="s">
        <v>6</v>
      </c>
      <c r="F1" s="20" t="s">
        <v>312</v>
      </c>
      <c r="G1" s="20" t="s">
        <v>313</v>
      </c>
      <c r="H1" s="20" t="s">
        <v>314</v>
      </c>
      <c r="I1" s="20" t="s">
        <v>315</v>
      </c>
      <c r="J1" s="20" t="s">
        <v>316</v>
      </c>
      <c r="K1" s="20" t="s">
        <v>317</v>
      </c>
      <c r="L1" s="16" t="s">
        <v>318</v>
      </c>
      <c r="M1" s="16" t="s">
        <v>319</v>
      </c>
      <c r="N1" s="16" t="s">
        <v>320</v>
      </c>
      <c r="O1" s="16" t="s">
        <v>321</v>
      </c>
      <c r="P1" s="16" t="s">
        <v>322</v>
      </c>
      <c r="Q1" s="17" t="s">
        <v>323</v>
      </c>
    </row>
    <row r="2" spans="1:17" x14ac:dyDescent="0.3">
      <c r="A2" s="11">
        <v>1</v>
      </c>
      <c r="B2" s="12" t="s">
        <v>7</v>
      </c>
      <c r="C2" s="12" t="s">
        <v>307</v>
      </c>
      <c r="D2" s="12">
        <v>4952</v>
      </c>
      <c r="E2" s="12">
        <v>16037</v>
      </c>
      <c r="F2" s="12">
        <v>2023</v>
      </c>
      <c r="G2" s="12">
        <v>10</v>
      </c>
      <c r="H2" s="12">
        <v>4</v>
      </c>
      <c r="I2" s="12">
        <v>2023</v>
      </c>
      <c r="J2" s="12">
        <v>5</v>
      </c>
      <c r="K2" s="12">
        <v>27</v>
      </c>
      <c r="L2" s="12">
        <f>VLOOKUP($B2,User_Engagements!$B$2:$F$301,2,FALSE)</f>
        <v>814161</v>
      </c>
      <c r="M2" s="12">
        <f>VLOOKUP($B2,User_Engagements!$B$2:$F$301,3,FALSE)</f>
        <v>106808</v>
      </c>
      <c r="N2" s="12">
        <f>VLOOKUP($B2,User_Engagements!$B$2:$F$301,4,FALSE)</f>
        <v>6529</v>
      </c>
      <c r="O2" s="12">
        <f>VLOOKUP($B2,User_Engagements!$B$2:$F$301,5,FALSE)</f>
        <v>25772</v>
      </c>
      <c r="P2" s="12">
        <f>VLOOKUP($B2,Revenue_Generated!$B$1:$D$301,2,FALSE)</f>
        <v>9205</v>
      </c>
      <c r="Q2" s="14">
        <f>VLOOKUP($B2,Revenue_Generated!$B$1:$D$301,3,FALSE)</f>
        <v>62389</v>
      </c>
    </row>
    <row r="3" spans="1:17" x14ac:dyDescent="0.3">
      <c r="A3" s="5">
        <v>2</v>
      </c>
      <c r="B3" s="1" t="s">
        <v>8</v>
      </c>
      <c r="C3" s="1" t="s">
        <v>308</v>
      </c>
      <c r="D3" s="1">
        <v>4115</v>
      </c>
      <c r="E3" s="1">
        <v>19737</v>
      </c>
      <c r="F3" s="1">
        <v>2023</v>
      </c>
      <c r="G3" s="1">
        <v>11</v>
      </c>
      <c r="H3" s="1">
        <v>21</v>
      </c>
      <c r="I3" s="1">
        <v>2023</v>
      </c>
      <c r="J3" s="1">
        <v>12</v>
      </c>
      <c r="K3" s="1">
        <v>7</v>
      </c>
      <c r="L3" s="1">
        <f>VLOOKUP($B3,User_Engagements!$B$2:$F$301,2,FALSE)</f>
        <v>404581</v>
      </c>
      <c r="M3" s="1">
        <f>VLOOKUP(B3,User_Engagements!$B$2:$F$301,3,FALSE)</f>
        <v>18110</v>
      </c>
      <c r="N3" s="1">
        <f>VLOOKUP($B3,User_Engagements!$B$2:$F$301,4,FALSE)</f>
        <v>16734</v>
      </c>
      <c r="O3" s="1">
        <f>VLOOKUP($B3,User_Engagements!$B$2:$F$301,5,FALSE)</f>
        <v>14873</v>
      </c>
      <c r="P3" s="1">
        <f>VLOOKUP($B3,Revenue_Generated!$B$1:$D$301,2,FALSE)</f>
        <v>21917</v>
      </c>
      <c r="Q3" s="6">
        <f>VLOOKUP($B3,Revenue_Generated!$B$1:$D$301,3,FALSE)</f>
        <v>52878</v>
      </c>
    </row>
    <row r="4" spans="1:17" x14ac:dyDescent="0.3">
      <c r="A4" s="5">
        <v>3</v>
      </c>
      <c r="B4" s="1" t="s">
        <v>9</v>
      </c>
      <c r="C4" s="1" t="s">
        <v>309</v>
      </c>
      <c r="D4" s="1">
        <v>2134</v>
      </c>
      <c r="E4" s="1">
        <v>41115</v>
      </c>
      <c r="F4" s="1">
        <v>2023</v>
      </c>
      <c r="G4" s="1">
        <v>1</v>
      </c>
      <c r="H4" s="1">
        <v>23</v>
      </c>
      <c r="I4" s="1">
        <v>2023</v>
      </c>
      <c r="J4" s="1">
        <v>6</v>
      </c>
      <c r="K4" s="1">
        <v>29</v>
      </c>
      <c r="L4" s="1">
        <f>VLOOKUP($B4,User_Engagements!$B$2:$F$301,2,FALSE)</f>
        <v>466514</v>
      </c>
      <c r="M4" s="1">
        <f>VLOOKUP(B4,User_Engagements!$B$2:$F$301,3,FALSE)</f>
        <v>154185</v>
      </c>
      <c r="N4" s="1">
        <f>VLOOKUP($B4,User_Engagements!$B$2:$F$301,4,FALSE)</f>
        <v>9471</v>
      </c>
      <c r="O4" s="1">
        <f>VLOOKUP($B4,User_Engagements!$B$2:$F$301,5,FALSE)</f>
        <v>6384</v>
      </c>
      <c r="P4" s="1">
        <f>VLOOKUP($B4,Revenue_Generated!$B$1:$D$301,2,FALSE)</f>
        <v>57646</v>
      </c>
      <c r="Q4" s="6">
        <f>VLOOKUP($B4,Revenue_Generated!$B$1:$D$301,3,FALSE)</f>
        <v>73488</v>
      </c>
    </row>
    <row r="5" spans="1:17" x14ac:dyDescent="0.3">
      <c r="A5" s="5">
        <v>4</v>
      </c>
      <c r="B5" s="1" t="s">
        <v>10</v>
      </c>
      <c r="C5" s="1" t="s">
        <v>309</v>
      </c>
      <c r="D5" s="1">
        <v>4525</v>
      </c>
      <c r="E5" s="1">
        <v>25368</v>
      </c>
      <c r="F5" s="1">
        <v>2023</v>
      </c>
      <c r="G5" s="1">
        <v>8</v>
      </c>
      <c r="H5" s="1">
        <v>16</v>
      </c>
      <c r="I5" s="1">
        <v>2023</v>
      </c>
      <c r="J5" s="1">
        <v>3</v>
      </c>
      <c r="K5" s="1">
        <v>15</v>
      </c>
      <c r="L5" s="1">
        <f>VLOOKUP($B5,User_Engagements!$B$2:$F$301,2,FALSE)</f>
        <v>482608</v>
      </c>
      <c r="M5" s="1">
        <f>VLOOKUP(B5,User_Engagements!$B$2:$F$301,3,FALSE)</f>
        <v>159899</v>
      </c>
      <c r="N5" s="1">
        <f>VLOOKUP($B5,User_Engagements!$B$2:$F$301,4,FALSE)</f>
        <v>28491</v>
      </c>
      <c r="O5" s="1">
        <f>VLOOKUP($B5,User_Engagements!$B$2:$F$301,5,FALSE)</f>
        <v>6398</v>
      </c>
      <c r="P5" s="1">
        <f>VLOOKUP($B5,Revenue_Generated!$B$1:$D$301,2,FALSE)</f>
        <v>79808</v>
      </c>
      <c r="Q5" s="6">
        <f>VLOOKUP($B5,Revenue_Generated!$B$1:$D$301,3,FALSE)</f>
        <v>34267</v>
      </c>
    </row>
    <row r="6" spans="1:17" x14ac:dyDescent="0.3">
      <c r="A6" s="5">
        <v>5</v>
      </c>
      <c r="B6" s="1" t="s">
        <v>11</v>
      </c>
      <c r="C6" s="1" t="s">
        <v>309</v>
      </c>
      <c r="D6" s="1">
        <v>5470</v>
      </c>
      <c r="E6" s="1">
        <v>24991</v>
      </c>
      <c r="F6" s="1">
        <v>2023</v>
      </c>
      <c r="G6" s="1">
        <v>3</v>
      </c>
      <c r="H6" s="1">
        <v>25</v>
      </c>
      <c r="I6" s="1">
        <v>2023</v>
      </c>
      <c r="J6" s="1">
        <v>7</v>
      </c>
      <c r="K6" s="1">
        <v>12</v>
      </c>
      <c r="L6" s="1">
        <f>VLOOKUP($B6,User_Engagements!$B$2:$F$301,2,FALSE)</f>
        <v>94402</v>
      </c>
      <c r="M6" s="1">
        <f>VLOOKUP(B6,User_Engagements!$B$2:$F$301,3,FALSE)</f>
        <v>98910</v>
      </c>
      <c r="N6" s="1">
        <f>VLOOKUP($B6,User_Engagements!$B$2:$F$301,4,FALSE)</f>
        <v>8418</v>
      </c>
      <c r="O6" s="1">
        <f>VLOOKUP($B6,User_Engagements!$B$2:$F$301,5,FALSE)</f>
        <v>13250</v>
      </c>
      <c r="P6" s="1">
        <f>VLOOKUP($B6,Revenue_Generated!$B$1:$D$301,2,FALSE)</f>
        <v>59122</v>
      </c>
      <c r="Q6" s="6">
        <f>VLOOKUP($B6,Revenue_Generated!$B$1:$D$301,3,FALSE)</f>
        <v>19355</v>
      </c>
    </row>
    <row r="7" spans="1:17" x14ac:dyDescent="0.3">
      <c r="A7" s="5">
        <v>6</v>
      </c>
      <c r="B7" s="1" t="s">
        <v>12</v>
      </c>
      <c r="C7" s="1" t="s">
        <v>310</v>
      </c>
      <c r="D7" s="1">
        <v>3963</v>
      </c>
      <c r="E7" s="1">
        <v>12820</v>
      </c>
      <c r="F7" s="1">
        <v>2023</v>
      </c>
      <c r="G7" s="1">
        <v>5</v>
      </c>
      <c r="H7" s="1">
        <v>16</v>
      </c>
      <c r="I7" s="1">
        <v>2023</v>
      </c>
      <c r="J7" s="1">
        <v>6</v>
      </c>
      <c r="K7" s="1">
        <v>17</v>
      </c>
      <c r="L7" s="1">
        <f>VLOOKUP($B7,User_Engagements!$B$2:$F$301,2,FALSE)</f>
        <v>920662</v>
      </c>
      <c r="M7" s="1">
        <f>VLOOKUP(B7,User_Engagements!$B$2:$F$301,3,FALSE)</f>
        <v>131018</v>
      </c>
      <c r="N7" s="1">
        <f>VLOOKUP($B7,User_Engagements!$B$2:$F$301,4,FALSE)</f>
        <v>39084</v>
      </c>
      <c r="O7" s="1">
        <f>VLOOKUP($B7,User_Engagements!$B$2:$F$301,5,FALSE)</f>
        <v>130</v>
      </c>
      <c r="P7" s="1">
        <f>VLOOKUP($B7,Revenue_Generated!$B$1:$D$301,2,FALSE)</f>
        <v>21601</v>
      </c>
      <c r="Q7" s="6">
        <f>VLOOKUP($B7,Revenue_Generated!$B$1:$D$301,3,FALSE)</f>
        <v>49237</v>
      </c>
    </row>
    <row r="8" spans="1:17" x14ac:dyDescent="0.3">
      <c r="A8" s="5">
        <v>7</v>
      </c>
      <c r="B8" s="1" t="s">
        <v>13</v>
      </c>
      <c r="C8" s="1" t="s">
        <v>309</v>
      </c>
      <c r="D8" s="1">
        <v>7895</v>
      </c>
      <c r="E8" s="1">
        <v>42219</v>
      </c>
      <c r="F8" s="1">
        <v>2023</v>
      </c>
      <c r="G8" s="1">
        <v>3</v>
      </c>
      <c r="H8" s="1">
        <v>3</v>
      </c>
      <c r="I8" s="1">
        <v>2023</v>
      </c>
      <c r="J8" s="1">
        <v>6</v>
      </c>
      <c r="K8" s="1">
        <v>26</v>
      </c>
      <c r="L8" s="1">
        <f>VLOOKUP($B8,User_Engagements!$B$2:$F$301,2,FALSE)</f>
        <v>921974</v>
      </c>
      <c r="M8" s="1">
        <f>VLOOKUP(B8,User_Engagements!$B$2:$F$301,3,FALSE)</f>
        <v>52910</v>
      </c>
      <c r="N8" s="1">
        <f>VLOOKUP($B8,User_Engagements!$B$2:$F$301,4,FALSE)</f>
        <v>5295</v>
      </c>
      <c r="O8" s="1">
        <f>VLOOKUP($B8,User_Engagements!$B$2:$F$301,5,FALSE)</f>
        <v>2608</v>
      </c>
      <c r="P8" s="1">
        <f>VLOOKUP($B8,Revenue_Generated!$B$1:$D$301,2,FALSE)</f>
        <v>67859</v>
      </c>
      <c r="Q8" s="6">
        <f>VLOOKUP($B8,Revenue_Generated!$B$1:$D$301,3,FALSE)</f>
        <v>33373</v>
      </c>
    </row>
    <row r="9" spans="1:17" x14ac:dyDescent="0.3">
      <c r="A9" s="5">
        <v>8</v>
      </c>
      <c r="B9" s="1" t="s">
        <v>14</v>
      </c>
      <c r="C9" s="1" t="s">
        <v>311</v>
      </c>
      <c r="D9" s="1">
        <v>9075</v>
      </c>
      <c r="E9" s="1">
        <v>12021</v>
      </c>
      <c r="F9" s="1">
        <v>2023</v>
      </c>
      <c r="G9" s="1">
        <v>5</v>
      </c>
      <c r="H9" s="1">
        <v>22</v>
      </c>
      <c r="I9" s="1">
        <v>2024</v>
      </c>
      <c r="J9" s="1">
        <v>1</v>
      </c>
      <c r="K9" s="1">
        <v>4</v>
      </c>
      <c r="L9" s="1">
        <f>VLOOKUP($B9,User_Engagements!$B$2:$F$301,2,FALSE)</f>
        <v>459443</v>
      </c>
      <c r="M9" s="1">
        <f>VLOOKUP(B9,User_Engagements!$B$2:$F$301,3,FALSE)</f>
        <v>159232</v>
      </c>
      <c r="N9" s="1">
        <f>VLOOKUP($B9,User_Engagements!$B$2:$F$301,4,FALSE)</f>
        <v>3378</v>
      </c>
      <c r="O9" s="1">
        <f>VLOOKUP($B9,User_Engagements!$B$2:$F$301,5,FALSE)</f>
        <v>9400</v>
      </c>
      <c r="P9" s="1">
        <f>VLOOKUP($B9,Revenue_Generated!$B$1:$D$301,2,FALSE)</f>
        <v>29261</v>
      </c>
      <c r="Q9" s="6">
        <f>VLOOKUP($B9,Revenue_Generated!$B$1:$D$301,3,FALSE)</f>
        <v>14945</v>
      </c>
    </row>
    <row r="10" spans="1:17" x14ac:dyDescent="0.3">
      <c r="A10" s="5">
        <v>9</v>
      </c>
      <c r="B10" s="1" t="s">
        <v>15</v>
      </c>
      <c r="C10" s="1" t="s">
        <v>307</v>
      </c>
      <c r="D10" s="1">
        <v>9071</v>
      </c>
      <c r="E10" s="1">
        <v>11932</v>
      </c>
      <c r="F10" s="1">
        <v>2023</v>
      </c>
      <c r="G10" s="1">
        <v>1</v>
      </c>
      <c r="H10" s="1">
        <v>6</v>
      </c>
      <c r="I10" s="1">
        <v>2023</v>
      </c>
      <c r="J10" s="1">
        <v>9</v>
      </c>
      <c r="K10" s="1">
        <v>14</v>
      </c>
      <c r="L10" s="1">
        <f>VLOOKUP($B10,User_Engagements!$B$2:$F$301,2,FALSE)</f>
        <v>954117</v>
      </c>
      <c r="M10" s="1">
        <f>VLOOKUP(B10,User_Engagements!$B$2:$F$301,3,FALSE)</f>
        <v>136618</v>
      </c>
      <c r="N10" s="1">
        <f>VLOOKUP($B10,User_Engagements!$B$2:$F$301,4,FALSE)</f>
        <v>28298</v>
      </c>
      <c r="O10" s="1">
        <f>VLOOKUP($B10,User_Engagements!$B$2:$F$301,5,FALSE)</f>
        <v>21343</v>
      </c>
      <c r="P10" s="1">
        <f>VLOOKUP($B10,Revenue_Generated!$B$1:$D$301,2,FALSE)</f>
        <v>63853</v>
      </c>
      <c r="Q10" s="6">
        <f>VLOOKUP($B10,Revenue_Generated!$B$1:$D$301,3,FALSE)</f>
        <v>31124</v>
      </c>
    </row>
    <row r="11" spans="1:17" x14ac:dyDescent="0.3">
      <c r="A11" s="5">
        <v>10</v>
      </c>
      <c r="B11" s="1" t="s">
        <v>16</v>
      </c>
      <c r="C11" s="1" t="s">
        <v>308</v>
      </c>
      <c r="D11" s="1">
        <v>5378</v>
      </c>
      <c r="E11" s="1">
        <v>17369</v>
      </c>
      <c r="F11" s="1">
        <v>2023</v>
      </c>
      <c r="G11" s="1">
        <v>9</v>
      </c>
      <c r="H11" s="1">
        <v>14</v>
      </c>
      <c r="I11" s="1">
        <v>2023</v>
      </c>
      <c r="J11" s="1">
        <v>5</v>
      </c>
      <c r="K11" s="1">
        <v>31</v>
      </c>
      <c r="L11" s="1">
        <f>VLOOKUP($B11,User_Engagements!$B$2:$F$301,2,FALSE)</f>
        <v>395508</v>
      </c>
      <c r="M11" s="1">
        <f>VLOOKUP(B11,User_Engagements!$B$2:$F$301,3,FALSE)</f>
        <v>75018</v>
      </c>
      <c r="N11" s="1">
        <f>VLOOKUP($B11,User_Engagements!$B$2:$F$301,4,FALSE)</f>
        <v>11631</v>
      </c>
      <c r="O11" s="1">
        <f>VLOOKUP($B11,User_Engagements!$B$2:$F$301,5,FALSE)</f>
        <v>15366</v>
      </c>
      <c r="P11" s="1">
        <f>VLOOKUP($B11,Revenue_Generated!$B$1:$D$301,2,FALSE)</f>
        <v>2268</v>
      </c>
      <c r="Q11" s="6">
        <f>VLOOKUP($B11,Revenue_Generated!$B$1:$D$301,3,FALSE)</f>
        <v>55210</v>
      </c>
    </row>
    <row r="12" spans="1:17" x14ac:dyDescent="0.3">
      <c r="A12" s="5">
        <v>11</v>
      </c>
      <c r="B12" s="1" t="s">
        <v>17</v>
      </c>
      <c r="C12" s="1" t="s">
        <v>308</v>
      </c>
      <c r="D12" s="1">
        <v>9752</v>
      </c>
      <c r="E12" s="1">
        <v>24372</v>
      </c>
      <c r="F12" s="1">
        <v>2023</v>
      </c>
      <c r="G12" s="1">
        <v>5</v>
      </c>
      <c r="H12" s="1">
        <v>17</v>
      </c>
      <c r="I12" s="1">
        <v>2023</v>
      </c>
      <c r="J12" s="1">
        <v>9</v>
      </c>
      <c r="K12" s="1">
        <v>8</v>
      </c>
      <c r="L12" s="1">
        <f>VLOOKUP($B12,User_Engagements!$B$2:$F$301,2,FALSE)</f>
        <v>552871</v>
      </c>
      <c r="M12" s="1">
        <f>VLOOKUP(B12,User_Engagements!$B$2:$F$301,3,FALSE)</f>
        <v>48403</v>
      </c>
      <c r="N12" s="1">
        <f>VLOOKUP($B12,User_Engagements!$B$2:$F$301,4,FALSE)</f>
        <v>3630</v>
      </c>
      <c r="O12" s="1">
        <f>VLOOKUP($B12,User_Engagements!$B$2:$F$301,5,FALSE)</f>
        <v>23084</v>
      </c>
      <c r="P12" s="1">
        <f>VLOOKUP($B12,Revenue_Generated!$B$1:$D$301,2,FALSE)</f>
        <v>22263</v>
      </c>
      <c r="Q12" s="6">
        <f>VLOOKUP($B12,Revenue_Generated!$B$1:$D$301,3,FALSE)</f>
        <v>35700</v>
      </c>
    </row>
    <row r="13" spans="1:17" x14ac:dyDescent="0.3">
      <c r="A13" s="5">
        <v>12</v>
      </c>
      <c r="B13" s="1" t="s">
        <v>18</v>
      </c>
      <c r="C13" s="1" t="s">
        <v>307</v>
      </c>
      <c r="D13" s="1">
        <v>3742</v>
      </c>
      <c r="E13" s="1">
        <v>7086</v>
      </c>
      <c r="F13" s="1">
        <v>2023</v>
      </c>
      <c r="G13" s="1">
        <v>7</v>
      </c>
      <c r="H13" s="1">
        <v>27</v>
      </c>
      <c r="I13" s="1">
        <v>2023</v>
      </c>
      <c r="J13" s="1">
        <v>3</v>
      </c>
      <c r="K13" s="1">
        <v>3</v>
      </c>
      <c r="L13" s="1">
        <f>VLOOKUP($B13,User_Engagements!$B$2:$F$301,2,FALSE)</f>
        <v>26371</v>
      </c>
      <c r="M13" s="1">
        <f>VLOOKUP(B13,User_Engagements!$B$2:$F$301,3,FALSE)</f>
        <v>78696</v>
      </c>
      <c r="N13" s="1">
        <f>VLOOKUP($B13,User_Engagements!$B$2:$F$301,4,FALSE)</f>
        <v>8125</v>
      </c>
      <c r="O13" s="1">
        <f>VLOOKUP($B13,User_Engagements!$B$2:$F$301,5,FALSE)</f>
        <v>9936</v>
      </c>
      <c r="P13" s="1">
        <f>VLOOKUP($B13,Revenue_Generated!$B$1:$D$301,2,FALSE)</f>
        <v>59382</v>
      </c>
      <c r="Q13" s="6">
        <f>VLOOKUP($B13,Revenue_Generated!$B$1:$D$301,3,FALSE)</f>
        <v>50263</v>
      </c>
    </row>
    <row r="14" spans="1:17" x14ac:dyDescent="0.3">
      <c r="A14" s="5">
        <v>13</v>
      </c>
      <c r="B14" s="1" t="s">
        <v>19</v>
      </c>
      <c r="C14" s="1" t="s">
        <v>311</v>
      </c>
      <c r="D14" s="1">
        <v>5704</v>
      </c>
      <c r="E14" s="1">
        <v>28498</v>
      </c>
      <c r="F14" s="1">
        <v>2023</v>
      </c>
      <c r="G14" s="1">
        <v>5</v>
      </c>
      <c r="H14" s="1">
        <v>20</v>
      </c>
      <c r="I14" s="1">
        <v>2023</v>
      </c>
      <c r="J14" s="1">
        <v>5</v>
      </c>
      <c r="K14" s="1">
        <v>23</v>
      </c>
      <c r="L14" s="1">
        <f>VLOOKUP($B14,User_Engagements!$B$2:$F$301,2,FALSE)</f>
        <v>667530</v>
      </c>
      <c r="M14" s="1">
        <f>VLOOKUP(B14,User_Engagements!$B$2:$F$301,3,FALSE)</f>
        <v>114198</v>
      </c>
      <c r="N14" s="1">
        <f>VLOOKUP($B14,User_Engagements!$B$2:$F$301,4,FALSE)</f>
        <v>10006</v>
      </c>
      <c r="O14" s="1">
        <f>VLOOKUP($B14,User_Engagements!$B$2:$F$301,5,FALSE)</f>
        <v>12926</v>
      </c>
      <c r="P14" s="1">
        <f>VLOOKUP($B14,Revenue_Generated!$B$1:$D$301,2,FALSE)</f>
        <v>11709</v>
      </c>
      <c r="Q14" s="6">
        <f>VLOOKUP($B14,Revenue_Generated!$B$1:$D$301,3,FALSE)</f>
        <v>24846</v>
      </c>
    </row>
    <row r="15" spans="1:17" x14ac:dyDescent="0.3">
      <c r="A15" s="5">
        <v>14</v>
      </c>
      <c r="B15" s="1" t="s">
        <v>20</v>
      </c>
      <c r="C15" s="1" t="s">
        <v>310</v>
      </c>
      <c r="D15" s="1">
        <v>5452</v>
      </c>
      <c r="E15" s="1">
        <v>17837</v>
      </c>
      <c r="F15" s="1">
        <v>2023</v>
      </c>
      <c r="G15" s="1">
        <v>1</v>
      </c>
      <c r="H15" s="1">
        <v>5</v>
      </c>
      <c r="I15" s="1">
        <v>2023</v>
      </c>
      <c r="J15" s="1">
        <v>12</v>
      </c>
      <c r="K15" s="1">
        <v>19</v>
      </c>
      <c r="L15" s="1">
        <f>VLOOKUP($B15,User_Engagements!$B$2:$F$301,2,FALSE)</f>
        <v>978786</v>
      </c>
      <c r="M15" s="1">
        <f>VLOOKUP(B15,User_Engagements!$B$2:$F$301,3,FALSE)</f>
        <v>192798</v>
      </c>
      <c r="N15" s="1">
        <f>VLOOKUP($B15,User_Engagements!$B$2:$F$301,4,FALSE)</f>
        <v>7308</v>
      </c>
      <c r="O15" s="1">
        <f>VLOOKUP($B15,User_Engagements!$B$2:$F$301,5,FALSE)</f>
        <v>10157</v>
      </c>
      <c r="P15" s="1">
        <f>VLOOKUP($B15,Revenue_Generated!$B$1:$D$301,2,FALSE)</f>
        <v>25576</v>
      </c>
      <c r="Q15" s="6">
        <f>VLOOKUP($B15,Revenue_Generated!$B$1:$D$301,3,FALSE)</f>
        <v>32771</v>
      </c>
    </row>
    <row r="16" spans="1:17" x14ac:dyDescent="0.3">
      <c r="A16" s="5">
        <v>15</v>
      </c>
      <c r="B16" s="1" t="s">
        <v>21</v>
      </c>
      <c r="C16" s="1" t="s">
        <v>308</v>
      </c>
      <c r="D16" s="1">
        <v>7743</v>
      </c>
      <c r="E16" s="1">
        <v>38130</v>
      </c>
      <c r="F16" s="1">
        <v>2023</v>
      </c>
      <c r="G16" s="1">
        <v>12</v>
      </c>
      <c r="H16" s="1">
        <v>15</v>
      </c>
      <c r="I16" s="1">
        <v>2023</v>
      </c>
      <c r="J16" s="1">
        <v>6</v>
      </c>
      <c r="K16" s="1">
        <v>22</v>
      </c>
      <c r="L16" s="1">
        <f>VLOOKUP($B16,User_Engagements!$B$2:$F$301,2,FALSE)</f>
        <v>47990</v>
      </c>
      <c r="M16" s="1">
        <f>VLOOKUP(B16,User_Engagements!$B$2:$F$301,3,FALSE)</f>
        <v>69432</v>
      </c>
      <c r="N16" s="1">
        <f>VLOOKUP($B16,User_Engagements!$B$2:$F$301,4,FALSE)</f>
        <v>42282</v>
      </c>
      <c r="O16" s="1">
        <f>VLOOKUP($B16,User_Engagements!$B$2:$F$301,5,FALSE)</f>
        <v>4839</v>
      </c>
      <c r="P16" s="1">
        <f>VLOOKUP($B16,Revenue_Generated!$B$1:$D$301,2,FALSE)</f>
        <v>22795</v>
      </c>
      <c r="Q16" s="6">
        <f>VLOOKUP($B16,Revenue_Generated!$B$1:$D$301,3,FALSE)</f>
        <v>23525</v>
      </c>
    </row>
    <row r="17" spans="1:17" x14ac:dyDescent="0.3">
      <c r="A17" s="5">
        <v>16</v>
      </c>
      <c r="B17" s="1" t="s">
        <v>22</v>
      </c>
      <c r="C17" s="1" t="s">
        <v>310</v>
      </c>
      <c r="D17" s="1">
        <v>6630</v>
      </c>
      <c r="E17" s="1">
        <v>9648</v>
      </c>
      <c r="F17" s="1">
        <v>2023</v>
      </c>
      <c r="G17" s="1">
        <v>10</v>
      </c>
      <c r="H17" s="1">
        <v>10</v>
      </c>
      <c r="I17" s="1">
        <v>2023</v>
      </c>
      <c r="J17" s="1">
        <v>1</v>
      </c>
      <c r="K17" s="1">
        <v>28</v>
      </c>
      <c r="L17" s="1">
        <f>VLOOKUP($B17,User_Engagements!$B$2:$F$301,2,FALSE)</f>
        <v>878441</v>
      </c>
      <c r="M17" s="1">
        <f>VLOOKUP(B17,User_Engagements!$B$2:$F$301,3,FALSE)</f>
        <v>168302</v>
      </c>
      <c r="N17" s="1">
        <f>VLOOKUP($B17,User_Engagements!$B$2:$F$301,4,FALSE)</f>
        <v>6530</v>
      </c>
      <c r="O17" s="1">
        <f>VLOOKUP($B17,User_Engagements!$B$2:$F$301,5,FALSE)</f>
        <v>28115</v>
      </c>
      <c r="P17" s="1">
        <f>VLOOKUP($B17,Revenue_Generated!$B$1:$D$301,2,FALSE)</f>
        <v>23113</v>
      </c>
      <c r="Q17" s="6">
        <f>VLOOKUP($B17,Revenue_Generated!$B$1:$D$301,3,FALSE)</f>
        <v>64862</v>
      </c>
    </row>
    <row r="18" spans="1:17" x14ac:dyDescent="0.3">
      <c r="A18" s="5">
        <v>17</v>
      </c>
      <c r="B18" s="1" t="s">
        <v>23</v>
      </c>
      <c r="C18" s="1" t="s">
        <v>310</v>
      </c>
      <c r="D18" s="1">
        <v>3562</v>
      </c>
      <c r="E18" s="1">
        <v>17059</v>
      </c>
      <c r="F18" s="1">
        <v>2023</v>
      </c>
      <c r="G18" s="1">
        <v>3</v>
      </c>
      <c r="H18" s="1">
        <v>16</v>
      </c>
      <c r="I18" s="1">
        <v>2023</v>
      </c>
      <c r="J18" s="1">
        <v>5</v>
      </c>
      <c r="K18" s="1">
        <v>14</v>
      </c>
      <c r="L18" s="1">
        <f>VLOOKUP($B18,User_Engagements!$B$2:$F$301,2,FALSE)</f>
        <v>199166</v>
      </c>
      <c r="M18" s="1">
        <f>VLOOKUP(B18,User_Engagements!$B$2:$F$301,3,FALSE)</f>
        <v>102680</v>
      </c>
      <c r="N18" s="1">
        <f>VLOOKUP($B18,User_Engagements!$B$2:$F$301,4,FALSE)</f>
        <v>18170</v>
      </c>
      <c r="O18" s="1">
        <f>VLOOKUP($B18,User_Engagements!$B$2:$F$301,5,FALSE)</f>
        <v>652</v>
      </c>
      <c r="P18" s="1">
        <f>VLOOKUP($B18,Revenue_Generated!$B$1:$D$301,2,FALSE)</f>
        <v>20854</v>
      </c>
      <c r="Q18" s="6">
        <f>VLOOKUP($B18,Revenue_Generated!$B$1:$D$301,3,FALSE)</f>
        <v>54660</v>
      </c>
    </row>
    <row r="19" spans="1:17" x14ac:dyDescent="0.3">
      <c r="A19" s="5">
        <v>18</v>
      </c>
      <c r="B19" s="1" t="s">
        <v>24</v>
      </c>
      <c r="C19" s="1" t="s">
        <v>308</v>
      </c>
      <c r="D19" s="1">
        <v>8434</v>
      </c>
      <c r="E19" s="1">
        <v>18956</v>
      </c>
      <c r="F19" s="1">
        <v>2023</v>
      </c>
      <c r="G19" s="1">
        <v>11</v>
      </c>
      <c r="H19" s="1">
        <v>5</v>
      </c>
      <c r="I19" s="1">
        <v>2023</v>
      </c>
      <c r="J19" s="1">
        <v>11</v>
      </c>
      <c r="K19" s="1">
        <v>14</v>
      </c>
      <c r="L19" s="1">
        <f>VLOOKUP($B19,User_Engagements!$B$2:$F$301,2,FALSE)</f>
        <v>401247</v>
      </c>
      <c r="M19" s="1">
        <f>VLOOKUP(B19,User_Engagements!$B$2:$F$301,3,FALSE)</f>
        <v>94535</v>
      </c>
      <c r="N19" s="1">
        <f>VLOOKUP($B19,User_Engagements!$B$2:$F$301,4,FALSE)</f>
        <v>9439</v>
      </c>
      <c r="O19" s="1">
        <f>VLOOKUP($B19,User_Engagements!$B$2:$F$301,5,FALSE)</f>
        <v>5572</v>
      </c>
      <c r="P19" s="1">
        <f>VLOOKUP($B19,Revenue_Generated!$B$1:$D$301,2,FALSE)</f>
        <v>51950</v>
      </c>
      <c r="Q19" s="6">
        <f>VLOOKUP($B19,Revenue_Generated!$B$1:$D$301,3,FALSE)</f>
        <v>62824</v>
      </c>
    </row>
    <row r="20" spans="1:17" x14ac:dyDescent="0.3">
      <c r="A20" s="5">
        <v>19</v>
      </c>
      <c r="B20" s="1" t="s">
        <v>25</v>
      </c>
      <c r="C20" s="1" t="s">
        <v>310</v>
      </c>
      <c r="D20" s="1">
        <v>4366</v>
      </c>
      <c r="E20" s="1">
        <v>39227</v>
      </c>
      <c r="F20" s="1">
        <v>2023</v>
      </c>
      <c r="G20" s="1">
        <v>8</v>
      </c>
      <c r="H20" s="1">
        <v>8</v>
      </c>
      <c r="I20" s="1">
        <v>2024</v>
      </c>
      <c r="J20" s="1">
        <v>1</v>
      </c>
      <c r="K20" s="1">
        <v>25</v>
      </c>
      <c r="L20" s="1">
        <f>VLOOKUP($B20,User_Engagements!$B$2:$F$301,2,FALSE)</f>
        <v>668545</v>
      </c>
      <c r="M20" s="1">
        <f>VLOOKUP(B20,User_Engagements!$B$2:$F$301,3,FALSE)</f>
        <v>9413</v>
      </c>
      <c r="N20" s="1">
        <f>VLOOKUP($B20,User_Engagements!$B$2:$F$301,4,FALSE)</f>
        <v>20143</v>
      </c>
      <c r="O20" s="1">
        <f>VLOOKUP($B20,User_Engagements!$B$2:$F$301,5,FALSE)</f>
        <v>19640</v>
      </c>
      <c r="P20" s="1">
        <f>VLOOKUP($B20,Revenue_Generated!$B$1:$D$301,2,FALSE)</f>
        <v>58944</v>
      </c>
      <c r="Q20" s="6">
        <f>VLOOKUP($B20,Revenue_Generated!$B$1:$D$301,3,FALSE)</f>
        <v>26170</v>
      </c>
    </row>
    <row r="21" spans="1:17" x14ac:dyDescent="0.3">
      <c r="A21" s="5">
        <v>20</v>
      </c>
      <c r="B21" s="1" t="s">
        <v>26</v>
      </c>
      <c r="C21" s="1" t="s">
        <v>307</v>
      </c>
      <c r="D21" s="1">
        <v>8078</v>
      </c>
      <c r="E21" s="1">
        <v>48685</v>
      </c>
      <c r="F21" s="1">
        <v>2023</v>
      </c>
      <c r="G21" s="1">
        <v>11</v>
      </c>
      <c r="H21" s="1">
        <v>4</v>
      </c>
      <c r="I21" s="1">
        <v>2023</v>
      </c>
      <c r="J21" s="1">
        <v>10</v>
      </c>
      <c r="K21" s="1">
        <v>31</v>
      </c>
      <c r="L21" s="1">
        <f>VLOOKUP($B21,User_Engagements!$B$2:$F$301,2,FALSE)</f>
        <v>18347</v>
      </c>
      <c r="M21" s="1">
        <f>VLOOKUP(B21,User_Engagements!$B$2:$F$301,3,FALSE)</f>
        <v>76516</v>
      </c>
      <c r="N21" s="1">
        <f>VLOOKUP($B21,User_Engagements!$B$2:$F$301,4,FALSE)</f>
        <v>30087</v>
      </c>
      <c r="O21" s="1">
        <f>VLOOKUP($B21,User_Engagements!$B$2:$F$301,5,FALSE)</f>
        <v>8874</v>
      </c>
      <c r="P21" s="1">
        <f>VLOOKUP($B21,Revenue_Generated!$B$1:$D$301,2,FALSE)</f>
        <v>45534</v>
      </c>
      <c r="Q21" s="6">
        <f>VLOOKUP($B21,Revenue_Generated!$B$1:$D$301,3,FALSE)</f>
        <v>27884</v>
      </c>
    </row>
    <row r="22" spans="1:17" x14ac:dyDescent="0.3">
      <c r="A22" s="5">
        <v>21</v>
      </c>
      <c r="B22" s="1" t="s">
        <v>27</v>
      </c>
      <c r="C22" s="1" t="s">
        <v>309</v>
      </c>
      <c r="D22" s="1">
        <v>9804</v>
      </c>
      <c r="E22" s="1">
        <v>44715</v>
      </c>
      <c r="F22" s="1">
        <v>2023</v>
      </c>
      <c r="G22" s="1">
        <v>8</v>
      </c>
      <c r="H22" s="1">
        <v>16</v>
      </c>
      <c r="I22" s="1">
        <v>2023</v>
      </c>
      <c r="J22" s="1">
        <v>11</v>
      </c>
      <c r="K22" s="1">
        <v>2</v>
      </c>
      <c r="L22" s="1">
        <f>VLOOKUP($B22,User_Engagements!$B$2:$F$301,2,FALSE)</f>
        <v>525925</v>
      </c>
      <c r="M22" s="1">
        <f>VLOOKUP(B22,User_Engagements!$B$2:$F$301,3,FALSE)</f>
        <v>81763</v>
      </c>
      <c r="N22" s="1">
        <f>VLOOKUP($B22,User_Engagements!$B$2:$F$301,4,FALSE)</f>
        <v>4664</v>
      </c>
      <c r="O22" s="1">
        <f>VLOOKUP($B22,User_Engagements!$B$2:$F$301,5,FALSE)</f>
        <v>5300</v>
      </c>
      <c r="P22" s="1">
        <f>VLOOKUP($B22,Revenue_Generated!$B$1:$D$301,2,FALSE)</f>
        <v>22507</v>
      </c>
      <c r="Q22" s="6">
        <f>VLOOKUP($B22,Revenue_Generated!$B$1:$D$301,3,FALSE)</f>
        <v>46064</v>
      </c>
    </row>
    <row r="23" spans="1:17" x14ac:dyDescent="0.3">
      <c r="A23" s="5">
        <v>22</v>
      </c>
      <c r="B23" s="1" t="s">
        <v>28</v>
      </c>
      <c r="C23" s="1" t="s">
        <v>308</v>
      </c>
      <c r="D23" s="1">
        <v>5545</v>
      </c>
      <c r="E23" s="1">
        <v>38310</v>
      </c>
      <c r="F23" s="1">
        <v>2023</v>
      </c>
      <c r="G23" s="1">
        <v>12</v>
      </c>
      <c r="H23" s="1">
        <v>28</v>
      </c>
      <c r="I23" s="1">
        <v>2023</v>
      </c>
      <c r="J23" s="1">
        <v>5</v>
      </c>
      <c r="K23" s="1">
        <v>11</v>
      </c>
      <c r="L23" s="1">
        <f>VLOOKUP($B23,User_Engagements!$B$2:$F$301,2,FALSE)</f>
        <v>700441</v>
      </c>
      <c r="M23" s="1">
        <f>VLOOKUP(B23,User_Engagements!$B$2:$F$301,3,FALSE)</f>
        <v>156410</v>
      </c>
      <c r="N23" s="1">
        <f>VLOOKUP($B23,User_Engagements!$B$2:$F$301,4,FALSE)</f>
        <v>19496</v>
      </c>
      <c r="O23" s="1">
        <f>VLOOKUP($B23,User_Engagements!$B$2:$F$301,5,FALSE)</f>
        <v>19660</v>
      </c>
      <c r="P23" s="1">
        <f>VLOOKUP($B23,Revenue_Generated!$B$1:$D$301,2,FALSE)</f>
        <v>67884</v>
      </c>
      <c r="Q23" s="6">
        <f>VLOOKUP($B23,Revenue_Generated!$B$1:$D$301,3,FALSE)</f>
        <v>45365</v>
      </c>
    </row>
    <row r="24" spans="1:17" x14ac:dyDescent="0.3">
      <c r="A24" s="5">
        <v>23</v>
      </c>
      <c r="B24" s="1" t="s">
        <v>29</v>
      </c>
      <c r="C24" s="1" t="s">
        <v>309</v>
      </c>
      <c r="D24" s="1">
        <v>1571</v>
      </c>
      <c r="E24" s="1">
        <v>12128</v>
      </c>
      <c r="F24" s="1">
        <v>2023</v>
      </c>
      <c r="G24" s="1">
        <v>10</v>
      </c>
      <c r="H24" s="1">
        <v>2</v>
      </c>
      <c r="I24" s="1">
        <v>2023</v>
      </c>
      <c r="J24" s="1">
        <v>4</v>
      </c>
      <c r="K24" s="1">
        <v>13</v>
      </c>
      <c r="L24" s="1">
        <f>VLOOKUP($B24,User_Engagements!$B$2:$F$301,2,FALSE)</f>
        <v>743299</v>
      </c>
      <c r="M24" s="1">
        <f>VLOOKUP(B24,User_Engagements!$B$2:$F$301,3,FALSE)</f>
        <v>69540</v>
      </c>
      <c r="N24" s="1">
        <f>VLOOKUP($B24,User_Engagements!$B$2:$F$301,4,FALSE)</f>
        <v>42659</v>
      </c>
      <c r="O24" s="1">
        <f>VLOOKUP($B24,User_Engagements!$B$2:$F$301,5,FALSE)</f>
        <v>6432</v>
      </c>
      <c r="P24" s="1">
        <f>VLOOKUP($B24,Revenue_Generated!$B$1:$D$301,2,FALSE)</f>
        <v>34893</v>
      </c>
      <c r="Q24" s="6">
        <f>VLOOKUP($B24,Revenue_Generated!$B$1:$D$301,3,FALSE)</f>
        <v>68309</v>
      </c>
    </row>
    <row r="25" spans="1:17" x14ac:dyDescent="0.3">
      <c r="A25" s="5">
        <v>24</v>
      </c>
      <c r="B25" s="1" t="s">
        <v>30</v>
      </c>
      <c r="C25" s="1" t="s">
        <v>308</v>
      </c>
      <c r="D25" s="1">
        <v>4748</v>
      </c>
      <c r="E25" s="1">
        <v>5239</v>
      </c>
      <c r="F25" s="1">
        <v>2023</v>
      </c>
      <c r="G25" s="1">
        <v>10</v>
      </c>
      <c r="H25" s="1">
        <v>18</v>
      </c>
      <c r="I25" s="1">
        <v>2023</v>
      </c>
      <c r="J25" s="1">
        <v>5</v>
      </c>
      <c r="K25" s="1">
        <v>20</v>
      </c>
      <c r="L25" s="1">
        <f>VLOOKUP($B25,User_Engagements!$B$2:$F$301,2,FALSE)</f>
        <v>732769</v>
      </c>
      <c r="M25" s="1">
        <f>VLOOKUP(B25,User_Engagements!$B$2:$F$301,3,FALSE)</f>
        <v>128893</v>
      </c>
      <c r="N25" s="1">
        <f>VLOOKUP($B25,User_Engagements!$B$2:$F$301,4,FALSE)</f>
        <v>4968</v>
      </c>
      <c r="O25" s="1">
        <f>VLOOKUP($B25,User_Engagements!$B$2:$F$301,5,FALSE)</f>
        <v>12619</v>
      </c>
      <c r="P25" s="1">
        <f>VLOOKUP($B25,Revenue_Generated!$B$1:$D$301,2,FALSE)</f>
        <v>57159</v>
      </c>
      <c r="Q25" s="6">
        <f>VLOOKUP($B25,Revenue_Generated!$B$1:$D$301,3,FALSE)</f>
        <v>35896</v>
      </c>
    </row>
    <row r="26" spans="1:17" x14ac:dyDescent="0.3">
      <c r="A26" s="5">
        <v>25</v>
      </c>
      <c r="B26" s="1" t="s">
        <v>31</v>
      </c>
      <c r="C26" s="1" t="s">
        <v>311</v>
      </c>
      <c r="D26" s="1">
        <v>1901</v>
      </c>
      <c r="E26" s="1">
        <v>19223</v>
      </c>
      <c r="F26" s="1">
        <v>2023</v>
      </c>
      <c r="G26" s="1">
        <v>2</v>
      </c>
      <c r="H26" s="1">
        <v>21</v>
      </c>
      <c r="I26" s="1">
        <v>2023</v>
      </c>
      <c r="J26" s="1">
        <v>7</v>
      </c>
      <c r="K26" s="1">
        <v>9</v>
      </c>
      <c r="L26" s="1">
        <f>VLOOKUP($B26,User_Engagements!$B$2:$F$301,2,FALSE)</f>
        <v>940187</v>
      </c>
      <c r="M26" s="1">
        <f>VLOOKUP(B26,User_Engagements!$B$2:$F$301,3,FALSE)</f>
        <v>119361</v>
      </c>
      <c r="N26" s="1">
        <f>VLOOKUP($B26,User_Engagements!$B$2:$F$301,4,FALSE)</f>
        <v>29461</v>
      </c>
      <c r="O26" s="1">
        <f>VLOOKUP($B26,User_Engagements!$B$2:$F$301,5,FALSE)</f>
        <v>27199</v>
      </c>
      <c r="P26" s="1">
        <f>VLOOKUP($B26,Revenue_Generated!$B$1:$D$301,2,FALSE)</f>
        <v>52099</v>
      </c>
      <c r="Q26" s="6">
        <f>VLOOKUP($B26,Revenue_Generated!$B$1:$D$301,3,FALSE)</f>
        <v>18770</v>
      </c>
    </row>
    <row r="27" spans="1:17" x14ac:dyDescent="0.3">
      <c r="A27" s="5">
        <v>26</v>
      </c>
      <c r="B27" s="1" t="s">
        <v>32</v>
      </c>
      <c r="C27" s="1" t="s">
        <v>309</v>
      </c>
      <c r="D27" s="1">
        <v>3309</v>
      </c>
      <c r="E27" s="1">
        <v>32018</v>
      </c>
      <c r="F27" s="1">
        <v>2023</v>
      </c>
      <c r="G27" s="1">
        <v>6</v>
      </c>
      <c r="H27" s="1">
        <v>8</v>
      </c>
      <c r="I27" s="1">
        <v>2024</v>
      </c>
      <c r="J27" s="1">
        <v>1</v>
      </c>
      <c r="K27" s="1">
        <v>14</v>
      </c>
      <c r="L27" s="1">
        <f>VLOOKUP($B27,User_Engagements!$B$2:$F$301,2,FALSE)</f>
        <v>818000</v>
      </c>
      <c r="M27" s="1">
        <f>VLOOKUP(B27,User_Engagements!$B$2:$F$301,3,FALSE)</f>
        <v>194732</v>
      </c>
      <c r="N27" s="1">
        <f>VLOOKUP($B27,User_Engagements!$B$2:$F$301,4,FALSE)</f>
        <v>37848</v>
      </c>
      <c r="O27" s="1">
        <f>VLOOKUP($B27,User_Engagements!$B$2:$F$301,5,FALSE)</f>
        <v>19213</v>
      </c>
      <c r="P27" s="1">
        <f>VLOOKUP($B27,Revenue_Generated!$B$1:$D$301,2,FALSE)</f>
        <v>5722</v>
      </c>
      <c r="Q27" s="6">
        <f>VLOOKUP($B27,Revenue_Generated!$B$1:$D$301,3,FALSE)</f>
        <v>73464</v>
      </c>
    </row>
    <row r="28" spans="1:17" x14ac:dyDescent="0.3">
      <c r="A28" s="5">
        <v>27</v>
      </c>
      <c r="B28" s="1" t="s">
        <v>33</v>
      </c>
      <c r="C28" s="1" t="s">
        <v>308</v>
      </c>
      <c r="D28" s="1">
        <v>7182</v>
      </c>
      <c r="E28" s="1">
        <v>12315</v>
      </c>
      <c r="F28" s="1">
        <v>2023</v>
      </c>
      <c r="G28" s="1">
        <v>11</v>
      </c>
      <c r="H28" s="1">
        <v>11</v>
      </c>
      <c r="I28" s="1">
        <v>2023</v>
      </c>
      <c r="J28" s="1">
        <v>3</v>
      </c>
      <c r="K28" s="1">
        <v>9</v>
      </c>
      <c r="L28" s="1">
        <f>VLOOKUP($B28,User_Engagements!$B$2:$F$301,2,FALSE)</f>
        <v>831495</v>
      </c>
      <c r="M28" s="1">
        <f>VLOOKUP(B28,User_Engagements!$B$2:$F$301,3,FALSE)</f>
        <v>134013</v>
      </c>
      <c r="N28" s="1">
        <f>VLOOKUP($B28,User_Engagements!$B$2:$F$301,4,FALSE)</f>
        <v>42241</v>
      </c>
      <c r="O28" s="1">
        <f>VLOOKUP($B28,User_Engagements!$B$2:$F$301,5,FALSE)</f>
        <v>19056</v>
      </c>
      <c r="P28" s="1">
        <f>VLOOKUP($B28,Revenue_Generated!$B$1:$D$301,2,FALSE)</f>
        <v>27601</v>
      </c>
      <c r="Q28" s="6">
        <f>VLOOKUP($B28,Revenue_Generated!$B$1:$D$301,3,FALSE)</f>
        <v>30191</v>
      </c>
    </row>
    <row r="29" spans="1:17" x14ac:dyDescent="0.3">
      <c r="A29" s="5">
        <v>28</v>
      </c>
      <c r="B29" s="1" t="s">
        <v>34</v>
      </c>
      <c r="C29" s="1" t="s">
        <v>310</v>
      </c>
      <c r="D29" s="1">
        <v>7232</v>
      </c>
      <c r="E29" s="1">
        <v>40661</v>
      </c>
      <c r="F29" s="1">
        <v>2023</v>
      </c>
      <c r="G29" s="1">
        <v>11</v>
      </c>
      <c r="H29" s="1">
        <v>8</v>
      </c>
      <c r="I29" s="1">
        <v>2023</v>
      </c>
      <c r="J29" s="1">
        <v>5</v>
      </c>
      <c r="K29" s="1">
        <v>6</v>
      </c>
      <c r="L29" s="1">
        <f>VLOOKUP($B29,User_Engagements!$B$2:$F$301,2,FALSE)</f>
        <v>769619</v>
      </c>
      <c r="M29" s="1">
        <f>VLOOKUP(B29,User_Engagements!$B$2:$F$301,3,FALSE)</f>
        <v>99273</v>
      </c>
      <c r="N29" s="1">
        <f>VLOOKUP($B29,User_Engagements!$B$2:$F$301,4,FALSE)</f>
        <v>15265</v>
      </c>
      <c r="O29" s="1">
        <f>VLOOKUP($B29,User_Engagements!$B$2:$F$301,5,FALSE)</f>
        <v>19563</v>
      </c>
      <c r="P29" s="1">
        <f>VLOOKUP($B29,Revenue_Generated!$B$1:$D$301,2,FALSE)</f>
        <v>42385</v>
      </c>
      <c r="Q29" s="6">
        <f>VLOOKUP($B29,Revenue_Generated!$B$1:$D$301,3,FALSE)</f>
        <v>19267</v>
      </c>
    </row>
    <row r="30" spans="1:17" x14ac:dyDescent="0.3">
      <c r="A30" s="5">
        <v>29</v>
      </c>
      <c r="B30" s="1" t="s">
        <v>35</v>
      </c>
      <c r="C30" s="1" t="s">
        <v>309</v>
      </c>
      <c r="D30" s="1">
        <v>6839</v>
      </c>
      <c r="E30" s="1">
        <v>43887</v>
      </c>
      <c r="F30" s="1">
        <v>2023</v>
      </c>
      <c r="G30" s="1">
        <v>10</v>
      </c>
      <c r="H30" s="1">
        <v>2</v>
      </c>
      <c r="I30" s="1">
        <v>2023</v>
      </c>
      <c r="J30" s="1">
        <v>3</v>
      </c>
      <c r="K30" s="1">
        <v>21</v>
      </c>
      <c r="L30" s="1">
        <f>VLOOKUP($B30,User_Engagements!$B$2:$F$301,2,FALSE)</f>
        <v>423177</v>
      </c>
      <c r="M30" s="1">
        <f>VLOOKUP(B30,User_Engagements!$B$2:$F$301,3,FALSE)</f>
        <v>59702</v>
      </c>
      <c r="N30" s="1">
        <f>VLOOKUP($B30,User_Engagements!$B$2:$F$301,4,FALSE)</f>
        <v>703</v>
      </c>
      <c r="O30" s="1">
        <f>VLOOKUP($B30,User_Engagements!$B$2:$F$301,5,FALSE)</f>
        <v>2391</v>
      </c>
      <c r="P30" s="1">
        <f>VLOOKUP($B30,Revenue_Generated!$B$1:$D$301,2,FALSE)</f>
        <v>41831</v>
      </c>
      <c r="Q30" s="6">
        <f>VLOOKUP($B30,Revenue_Generated!$B$1:$D$301,3,FALSE)</f>
        <v>54899</v>
      </c>
    </row>
    <row r="31" spans="1:17" x14ac:dyDescent="0.3">
      <c r="A31" s="5">
        <v>30</v>
      </c>
      <c r="B31" s="1" t="s">
        <v>36</v>
      </c>
      <c r="C31" s="1" t="s">
        <v>309</v>
      </c>
      <c r="D31" s="1">
        <v>7514</v>
      </c>
      <c r="E31" s="1">
        <v>11117</v>
      </c>
      <c r="F31" s="1">
        <v>2023</v>
      </c>
      <c r="G31" s="1">
        <v>12</v>
      </c>
      <c r="H31" s="1">
        <v>10</v>
      </c>
      <c r="I31" s="1">
        <v>2023</v>
      </c>
      <c r="J31" s="1">
        <v>12</v>
      </c>
      <c r="K31" s="1">
        <v>14</v>
      </c>
      <c r="L31" s="1">
        <f>VLOOKUP($B31,User_Engagements!$B$2:$F$301,2,FALSE)</f>
        <v>107469</v>
      </c>
      <c r="M31" s="1">
        <f>VLOOKUP(B31,User_Engagements!$B$2:$F$301,3,FALSE)</f>
        <v>128610</v>
      </c>
      <c r="N31" s="1">
        <f>VLOOKUP($B31,User_Engagements!$B$2:$F$301,4,FALSE)</f>
        <v>32467</v>
      </c>
      <c r="O31" s="1">
        <f>VLOOKUP($B31,User_Engagements!$B$2:$F$301,5,FALSE)</f>
        <v>21471</v>
      </c>
      <c r="P31" s="1">
        <f>VLOOKUP($B31,Revenue_Generated!$B$1:$D$301,2,FALSE)</f>
        <v>28025</v>
      </c>
      <c r="Q31" s="6">
        <f>VLOOKUP($B31,Revenue_Generated!$B$1:$D$301,3,FALSE)</f>
        <v>54025</v>
      </c>
    </row>
    <row r="32" spans="1:17" x14ac:dyDescent="0.3">
      <c r="A32" s="5">
        <v>31</v>
      </c>
      <c r="B32" s="1" t="s">
        <v>37</v>
      </c>
      <c r="C32" s="1" t="s">
        <v>309</v>
      </c>
      <c r="D32" s="1">
        <v>8300</v>
      </c>
      <c r="E32" s="1">
        <v>47898</v>
      </c>
      <c r="F32" s="1">
        <v>2023</v>
      </c>
      <c r="G32" s="1">
        <v>11</v>
      </c>
      <c r="H32" s="1">
        <v>23</v>
      </c>
      <c r="I32" s="1">
        <v>2024</v>
      </c>
      <c r="J32" s="1">
        <v>1</v>
      </c>
      <c r="K32" s="1">
        <v>25</v>
      </c>
      <c r="L32" s="1">
        <f>VLOOKUP($B32,User_Engagements!$B$2:$F$301,2,FALSE)</f>
        <v>231238</v>
      </c>
      <c r="M32" s="1">
        <f>VLOOKUP(B32,User_Engagements!$B$2:$F$301,3,FALSE)</f>
        <v>105964</v>
      </c>
      <c r="N32" s="1">
        <f>VLOOKUP($B32,User_Engagements!$B$2:$F$301,4,FALSE)</f>
        <v>23863</v>
      </c>
      <c r="O32" s="1">
        <f>VLOOKUP($B32,User_Engagements!$B$2:$F$301,5,FALSE)</f>
        <v>3527</v>
      </c>
      <c r="P32" s="1">
        <f>VLOOKUP($B32,Revenue_Generated!$B$1:$D$301,2,FALSE)</f>
        <v>83282</v>
      </c>
      <c r="Q32" s="6">
        <f>VLOOKUP($B32,Revenue_Generated!$B$1:$D$301,3,FALSE)</f>
        <v>69997</v>
      </c>
    </row>
    <row r="33" spans="1:17" x14ac:dyDescent="0.3">
      <c r="A33" s="5">
        <v>32</v>
      </c>
      <c r="B33" s="1" t="s">
        <v>38</v>
      </c>
      <c r="C33" s="1" t="s">
        <v>308</v>
      </c>
      <c r="D33" s="1">
        <v>4096</v>
      </c>
      <c r="E33" s="1">
        <v>45391</v>
      </c>
      <c r="F33" s="1">
        <v>2023</v>
      </c>
      <c r="G33" s="1">
        <v>2</v>
      </c>
      <c r="H33" s="1">
        <v>23</v>
      </c>
      <c r="I33" s="1">
        <v>2023</v>
      </c>
      <c r="J33" s="1">
        <v>3</v>
      </c>
      <c r="K33" s="1">
        <v>30</v>
      </c>
      <c r="L33" s="1">
        <f>VLOOKUP($B33,User_Engagements!$B$2:$F$301,2,FALSE)</f>
        <v>158772</v>
      </c>
      <c r="M33" s="1">
        <f>VLOOKUP(B33,User_Engagements!$B$2:$F$301,3,FALSE)</f>
        <v>1688</v>
      </c>
      <c r="N33" s="1">
        <f>VLOOKUP($B33,User_Engagements!$B$2:$F$301,4,FALSE)</f>
        <v>39102</v>
      </c>
      <c r="O33" s="1">
        <f>VLOOKUP($B33,User_Engagements!$B$2:$F$301,5,FALSE)</f>
        <v>157</v>
      </c>
      <c r="P33" s="1">
        <f>VLOOKUP($B33,Revenue_Generated!$B$1:$D$301,2,FALSE)</f>
        <v>24208</v>
      </c>
      <c r="Q33" s="6">
        <f>VLOOKUP($B33,Revenue_Generated!$B$1:$D$301,3,FALSE)</f>
        <v>42586</v>
      </c>
    </row>
    <row r="34" spans="1:17" x14ac:dyDescent="0.3">
      <c r="A34" s="5">
        <v>33</v>
      </c>
      <c r="B34" s="1" t="s">
        <v>39</v>
      </c>
      <c r="C34" s="1" t="s">
        <v>310</v>
      </c>
      <c r="D34" s="1">
        <v>4458</v>
      </c>
      <c r="E34" s="1">
        <v>17448</v>
      </c>
      <c r="F34" s="1">
        <v>2023</v>
      </c>
      <c r="G34" s="1">
        <v>11</v>
      </c>
      <c r="H34" s="1">
        <v>1</v>
      </c>
      <c r="I34" s="1">
        <v>2023</v>
      </c>
      <c r="J34" s="1">
        <v>6</v>
      </c>
      <c r="K34" s="1">
        <v>11</v>
      </c>
      <c r="L34" s="1">
        <f>VLOOKUP($B34,User_Engagements!$B$2:$F$301,2,FALSE)</f>
        <v>401636</v>
      </c>
      <c r="M34" s="1">
        <f>VLOOKUP(B34,User_Engagements!$B$2:$F$301,3,FALSE)</f>
        <v>107280</v>
      </c>
      <c r="N34" s="1">
        <f>VLOOKUP($B34,User_Engagements!$B$2:$F$301,4,FALSE)</f>
        <v>44670</v>
      </c>
      <c r="O34" s="1">
        <f>VLOOKUP($B34,User_Engagements!$B$2:$F$301,5,FALSE)</f>
        <v>8746</v>
      </c>
      <c r="P34" s="1">
        <f>VLOOKUP($B34,Revenue_Generated!$B$1:$D$301,2,FALSE)</f>
        <v>8661</v>
      </c>
      <c r="Q34" s="6">
        <f>VLOOKUP($B34,Revenue_Generated!$B$1:$D$301,3,FALSE)</f>
        <v>63742</v>
      </c>
    </row>
    <row r="35" spans="1:17" x14ac:dyDescent="0.3">
      <c r="A35" s="5">
        <v>34</v>
      </c>
      <c r="B35" s="1" t="s">
        <v>40</v>
      </c>
      <c r="C35" s="1" t="s">
        <v>310</v>
      </c>
      <c r="D35" s="1">
        <v>9019</v>
      </c>
      <c r="E35" s="1">
        <v>8436</v>
      </c>
      <c r="F35" s="1">
        <v>2023</v>
      </c>
      <c r="G35" s="1">
        <v>4</v>
      </c>
      <c r="H35" s="1">
        <v>5</v>
      </c>
      <c r="I35" s="1">
        <v>2023</v>
      </c>
      <c r="J35" s="1">
        <v>10</v>
      </c>
      <c r="K35" s="1">
        <v>3</v>
      </c>
      <c r="L35" s="1">
        <f>VLOOKUP($B35,User_Engagements!$B$2:$F$301,2,FALSE)</f>
        <v>365454</v>
      </c>
      <c r="M35" s="1">
        <f>VLOOKUP(B35,User_Engagements!$B$2:$F$301,3,FALSE)</f>
        <v>55272</v>
      </c>
      <c r="N35" s="1">
        <f>VLOOKUP($B35,User_Engagements!$B$2:$F$301,4,FALSE)</f>
        <v>38934</v>
      </c>
      <c r="O35" s="1">
        <f>VLOOKUP($B35,User_Engagements!$B$2:$F$301,5,FALSE)</f>
        <v>4983</v>
      </c>
      <c r="P35" s="1">
        <f>VLOOKUP($B35,Revenue_Generated!$B$1:$D$301,2,FALSE)</f>
        <v>92082</v>
      </c>
      <c r="Q35" s="6">
        <f>VLOOKUP($B35,Revenue_Generated!$B$1:$D$301,3,FALSE)</f>
        <v>13060</v>
      </c>
    </row>
    <row r="36" spans="1:17" x14ac:dyDescent="0.3">
      <c r="A36" s="5">
        <v>35</v>
      </c>
      <c r="B36" s="1" t="s">
        <v>41</v>
      </c>
      <c r="C36" s="1" t="s">
        <v>310</v>
      </c>
      <c r="D36" s="1">
        <v>4971</v>
      </c>
      <c r="E36" s="1">
        <v>28847</v>
      </c>
      <c r="F36" s="1">
        <v>2023</v>
      </c>
      <c r="G36" s="1">
        <v>3</v>
      </c>
      <c r="H36" s="1">
        <v>1</v>
      </c>
      <c r="I36" s="1">
        <v>2023</v>
      </c>
      <c r="J36" s="1">
        <v>10</v>
      </c>
      <c r="K36" s="1">
        <v>6</v>
      </c>
      <c r="L36" s="1">
        <f>VLOOKUP($B36,User_Engagements!$B$2:$F$301,2,FALSE)</f>
        <v>804643</v>
      </c>
      <c r="M36" s="1">
        <f>VLOOKUP(B36,User_Engagements!$B$2:$F$301,3,FALSE)</f>
        <v>15924</v>
      </c>
      <c r="N36" s="1">
        <f>VLOOKUP($B36,User_Engagements!$B$2:$F$301,4,FALSE)</f>
        <v>10563</v>
      </c>
      <c r="O36" s="1">
        <f>VLOOKUP($B36,User_Engagements!$B$2:$F$301,5,FALSE)</f>
        <v>5163</v>
      </c>
      <c r="P36" s="1">
        <f>VLOOKUP($B36,Revenue_Generated!$B$1:$D$301,2,FALSE)</f>
        <v>7950</v>
      </c>
      <c r="Q36" s="6">
        <f>VLOOKUP($B36,Revenue_Generated!$B$1:$D$301,3,FALSE)</f>
        <v>68086</v>
      </c>
    </row>
    <row r="37" spans="1:17" x14ac:dyDescent="0.3">
      <c r="A37" s="5">
        <v>36</v>
      </c>
      <c r="B37" s="1" t="s">
        <v>42</v>
      </c>
      <c r="C37" s="1" t="s">
        <v>308</v>
      </c>
      <c r="D37" s="1">
        <v>4661</v>
      </c>
      <c r="E37" s="1">
        <v>36604</v>
      </c>
      <c r="F37" s="1">
        <v>2023</v>
      </c>
      <c r="G37" s="1">
        <v>12</v>
      </c>
      <c r="H37" s="1">
        <v>3</v>
      </c>
      <c r="I37" s="1">
        <v>2023</v>
      </c>
      <c r="J37" s="1">
        <v>5</v>
      </c>
      <c r="K37" s="1">
        <v>27</v>
      </c>
      <c r="L37" s="1">
        <f>VLOOKUP($B37,User_Engagements!$B$2:$F$301,2,FALSE)</f>
        <v>895743</v>
      </c>
      <c r="M37" s="1">
        <f>VLOOKUP(B37,User_Engagements!$B$2:$F$301,3,FALSE)</f>
        <v>111984</v>
      </c>
      <c r="N37" s="1">
        <f>VLOOKUP($B37,User_Engagements!$B$2:$F$301,4,FALSE)</f>
        <v>20418</v>
      </c>
      <c r="O37" s="1">
        <f>VLOOKUP($B37,User_Engagements!$B$2:$F$301,5,FALSE)</f>
        <v>26467</v>
      </c>
      <c r="P37" s="1">
        <f>VLOOKUP($B37,Revenue_Generated!$B$1:$D$301,2,FALSE)</f>
        <v>49682</v>
      </c>
      <c r="Q37" s="6">
        <f>VLOOKUP($B37,Revenue_Generated!$B$1:$D$301,3,FALSE)</f>
        <v>50353</v>
      </c>
    </row>
    <row r="38" spans="1:17" x14ac:dyDescent="0.3">
      <c r="A38" s="5">
        <v>37</v>
      </c>
      <c r="B38" s="1" t="s">
        <v>43</v>
      </c>
      <c r="C38" s="1" t="s">
        <v>311</v>
      </c>
      <c r="D38" s="1">
        <v>2291</v>
      </c>
      <c r="E38" s="1">
        <v>38135</v>
      </c>
      <c r="F38" s="1">
        <v>2023</v>
      </c>
      <c r="G38" s="1">
        <v>6</v>
      </c>
      <c r="H38" s="1">
        <v>4</v>
      </c>
      <c r="I38" s="1">
        <v>2023</v>
      </c>
      <c r="J38" s="1">
        <v>3</v>
      </c>
      <c r="K38" s="1">
        <v>5</v>
      </c>
      <c r="L38" s="1">
        <f>VLOOKUP($B38,User_Engagements!$B$2:$F$301,2,FALSE)</f>
        <v>488917</v>
      </c>
      <c r="M38" s="1">
        <f>VLOOKUP(B38,User_Engagements!$B$2:$F$301,3,FALSE)</f>
        <v>161409</v>
      </c>
      <c r="N38" s="1">
        <f>VLOOKUP($B38,User_Engagements!$B$2:$F$301,4,FALSE)</f>
        <v>42869</v>
      </c>
      <c r="O38" s="1">
        <f>VLOOKUP($B38,User_Engagements!$B$2:$F$301,5,FALSE)</f>
        <v>5195</v>
      </c>
      <c r="P38" s="1">
        <f>VLOOKUP($B38,Revenue_Generated!$B$1:$D$301,2,FALSE)</f>
        <v>47363</v>
      </c>
      <c r="Q38" s="6">
        <f>VLOOKUP($B38,Revenue_Generated!$B$1:$D$301,3,FALSE)</f>
        <v>55970</v>
      </c>
    </row>
    <row r="39" spans="1:17" x14ac:dyDescent="0.3">
      <c r="A39" s="5">
        <v>38</v>
      </c>
      <c r="B39" s="1" t="s">
        <v>44</v>
      </c>
      <c r="C39" s="1" t="s">
        <v>307</v>
      </c>
      <c r="D39" s="1">
        <v>9589</v>
      </c>
      <c r="E39" s="1">
        <v>41980</v>
      </c>
      <c r="F39" s="1">
        <v>2023</v>
      </c>
      <c r="G39" s="1">
        <v>5</v>
      </c>
      <c r="H39" s="1">
        <v>5</v>
      </c>
      <c r="I39" s="1">
        <v>2023</v>
      </c>
      <c r="J39" s="1">
        <v>4</v>
      </c>
      <c r="K39" s="1">
        <v>2</v>
      </c>
      <c r="L39" s="1">
        <f>VLOOKUP($B39,User_Engagements!$B$2:$F$301,2,FALSE)</f>
        <v>637412</v>
      </c>
      <c r="M39" s="1">
        <f>VLOOKUP(B39,User_Engagements!$B$2:$F$301,3,FALSE)</f>
        <v>32479</v>
      </c>
      <c r="N39" s="1">
        <f>VLOOKUP($B39,User_Engagements!$B$2:$F$301,4,FALSE)</f>
        <v>8092</v>
      </c>
      <c r="O39" s="1">
        <f>VLOOKUP($B39,User_Engagements!$B$2:$F$301,5,FALSE)</f>
        <v>16702</v>
      </c>
      <c r="P39" s="1">
        <f>VLOOKUP($B39,Revenue_Generated!$B$1:$D$301,2,FALSE)</f>
        <v>87671</v>
      </c>
      <c r="Q39" s="6">
        <f>VLOOKUP($B39,Revenue_Generated!$B$1:$D$301,3,FALSE)</f>
        <v>54882</v>
      </c>
    </row>
    <row r="40" spans="1:17" x14ac:dyDescent="0.3">
      <c r="A40" s="5">
        <v>39</v>
      </c>
      <c r="B40" s="1" t="s">
        <v>45</v>
      </c>
      <c r="C40" s="1" t="s">
        <v>309</v>
      </c>
      <c r="D40" s="1">
        <v>3532</v>
      </c>
      <c r="E40" s="1">
        <v>19314</v>
      </c>
      <c r="F40" s="1">
        <v>2023</v>
      </c>
      <c r="G40" s="1">
        <v>6</v>
      </c>
      <c r="H40" s="1">
        <v>13</v>
      </c>
      <c r="I40" s="1">
        <v>2023</v>
      </c>
      <c r="J40" s="1">
        <v>11</v>
      </c>
      <c r="K40" s="1">
        <v>5</v>
      </c>
      <c r="L40" s="1">
        <f>VLOOKUP($B40,User_Engagements!$B$2:$F$301,2,FALSE)</f>
        <v>786829</v>
      </c>
      <c r="M40" s="1">
        <f>VLOOKUP(B40,User_Engagements!$B$2:$F$301,3,FALSE)</f>
        <v>59382</v>
      </c>
      <c r="N40" s="1">
        <f>VLOOKUP($B40,User_Engagements!$B$2:$F$301,4,FALSE)</f>
        <v>15447</v>
      </c>
      <c r="O40" s="1">
        <f>VLOOKUP($B40,User_Engagements!$B$2:$F$301,5,FALSE)</f>
        <v>15974</v>
      </c>
      <c r="P40" s="1">
        <f>VLOOKUP($B40,Revenue_Generated!$B$1:$D$301,2,FALSE)</f>
        <v>81626</v>
      </c>
      <c r="Q40" s="6">
        <f>VLOOKUP($B40,Revenue_Generated!$B$1:$D$301,3,FALSE)</f>
        <v>14731</v>
      </c>
    </row>
    <row r="41" spans="1:17" x14ac:dyDescent="0.3">
      <c r="A41" s="5">
        <v>40</v>
      </c>
      <c r="B41" s="1" t="s">
        <v>46</v>
      </c>
      <c r="C41" s="1" t="s">
        <v>309</v>
      </c>
      <c r="D41" s="1">
        <v>3129</v>
      </c>
      <c r="E41" s="1">
        <v>18236</v>
      </c>
      <c r="F41" s="1">
        <v>2023</v>
      </c>
      <c r="G41" s="1">
        <v>2</v>
      </c>
      <c r="H41" s="1">
        <v>28</v>
      </c>
      <c r="I41" s="1">
        <v>2023</v>
      </c>
      <c r="J41" s="1">
        <v>5</v>
      </c>
      <c r="K41" s="1">
        <v>12</v>
      </c>
      <c r="L41" s="1">
        <f>VLOOKUP($B41,User_Engagements!$B$2:$F$301,2,FALSE)</f>
        <v>353742</v>
      </c>
      <c r="M41" s="1">
        <f>VLOOKUP(B41,User_Engagements!$B$2:$F$301,3,FALSE)</f>
        <v>68505</v>
      </c>
      <c r="N41" s="1">
        <f>VLOOKUP($B41,User_Engagements!$B$2:$F$301,4,FALSE)</f>
        <v>31623</v>
      </c>
      <c r="O41" s="1">
        <f>VLOOKUP($B41,User_Engagements!$B$2:$F$301,5,FALSE)</f>
        <v>19320</v>
      </c>
      <c r="P41" s="1">
        <f>VLOOKUP($B41,Revenue_Generated!$B$1:$D$301,2,FALSE)</f>
        <v>64394</v>
      </c>
      <c r="Q41" s="6">
        <f>VLOOKUP($B41,Revenue_Generated!$B$1:$D$301,3,FALSE)</f>
        <v>69809</v>
      </c>
    </row>
    <row r="42" spans="1:17" x14ac:dyDescent="0.3">
      <c r="A42" s="5">
        <v>41</v>
      </c>
      <c r="B42" s="1" t="s">
        <v>47</v>
      </c>
      <c r="C42" s="1" t="s">
        <v>311</v>
      </c>
      <c r="D42" s="1">
        <v>2711</v>
      </c>
      <c r="E42" s="1">
        <v>27746</v>
      </c>
      <c r="F42" s="1">
        <v>2023</v>
      </c>
      <c r="G42" s="1">
        <v>4</v>
      </c>
      <c r="H42" s="1">
        <v>17</v>
      </c>
      <c r="I42" s="1">
        <v>2023</v>
      </c>
      <c r="J42" s="1">
        <v>3</v>
      </c>
      <c r="K42" s="1">
        <v>5</v>
      </c>
      <c r="L42" s="1">
        <f>VLOOKUP($B42,User_Engagements!$B$2:$F$301,2,FALSE)</f>
        <v>304084</v>
      </c>
      <c r="M42" s="1">
        <f>VLOOKUP(B42,User_Engagements!$B$2:$F$301,3,FALSE)</f>
        <v>89531</v>
      </c>
      <c r="N42" s="1">
        <f>VLOOKUP($B42,User_Engagements!$B$2:$F$301,4,FALSE)</f>
        <v>8493</v>
      </c>
      <c r="O42" s="1">
        <f>VLOOKUP($B42,User_Engagements!$B$2:$F$301,5,FALSE)</f>
        <v>9007</v>
      </c>
      <c r="P42" s="1">
        <f>VLOOKUP($B42,Revenue_Generated!$B$1:$D$301,2,FALSE)</f>
        <v>50898</v>
      </c>
      <c r="Q42" s="6">
        <f>VLOOKUP($B42,Revenue_Generated!$B$1:$D$301,3,FALSE)</f>
        <v>55331</v>
      </c>
    </row>
    <row r="43" spans="1:17" x14ac:dyDescent="0.3">
      <c r="A43" s="5">
        <v>42</v>
      </c>
      <c r="B43" s="1" t="s">
        <v>48</v>
      </c>
      <c r="C43" s="1" t="s">
        <v>307</v>
      </c>
      <c r="D43" s="1">
        <v>6802</v>
      </c>
      <c r="E43" s="1">
        <v>17264</v>
      </c>
      <c r="F43" s="1">
        <v>2023</v>
      </c>
      <c r="G43" s="1">
        <v>7</v>
      </c>
      <c r="H43" s="1">
        <v>21</v>
      </c>
      <c r="I43" s="1">
        <v>2023</v>
      </c>
      <c r="J43" s="1">
        <v>5</v>
      </c>
      <c r="K43" s="1">
        <v>5</v>
      </c>
      <c r="L43" s="1">
        <f>VLOOKUP($B43,User_Engagements!$B$2:$F$301,2,FALSE)</f>
        <v>64441</v>
      </c>
      <c r="M43" s="1">
        <f>VLOOKUP(B43,User_Engagements!$B$2:$F$301,3,FALSE)</f>
        <v>106059</v>
      </c>
      <c r="N43" s="1">
        <f>VLOOKUP($B43,User_Engagements!$B$2:$F$301,4,FALSE)</f>
        <v>12179</v>
      </c>
      <c r="O43" s="1">
        <f>VLOOKUP($B43,User_Engagements!$B$2:$F$301,5,FALSE)</f>
        <v>123</v>
      </c>
      <c r="P43" s="1">
        <f>VLOOKUP($B43,Revenue_Generated!$B$1:$D$301,2,FALSE)</f>
        <v>98895</v>
      </c>
      <c r="Q43" s="6">
        <f>VLOOKUP($B43,Revenue_Generated!$B$1:$D$301,3,FALSE)</f>
        <v>60751</v>
      </c>
    </row>
    <row r="44" spans="1:17" x14ac:dyDescent="0.3">
      <c r="A44" s="5">
        <v>43</v>
      </c>
      <c r="B44" s="1" t="s">
        <v>49</v>
      </c>
      <c r="C44" s="1" t="s">
        <v>311</v>
      </c>
      <c r="D44" s="1">
        <v>9058</v>
      </c>
      <c r="E44" s="1">
        <v>12392</v>
      </c>
      <c r="F44" s="1">
        <v>2023</v>
      </c>
      <c r="G44" s="1">
        <v>10</v>
      </c>
      <c r="H44" s="1">
        <v>28</v>
      </c>
      <c r="I44" s="1">
        <v>2023</v>
      </c>
      <c r="J44" s="1">
        <v>7</v>
      </c>
      <c r="K44" s="1">
        <v>14</v>
      </c>
      <c r="L44" s="1">
        <f>VLOOKUP($B44,User_Engagements!$B$2:$F$301,2,FALSE)</f>
        <v>518112</v>
      </c>
      <c r="M44" s="1">
        <f>VLOOKUP(B44,User_Engagements!$B$2:$F$301,3,FALSE)</f>
        <v>166098</v>
      </c>
      <c r="N44" s="1">
        <f>VLOOKUP($B44,User_Engagements!$B$2:$F$301,4,FALSE)</f>
        <v>2196</v>
      </c>
      <c r="O44" s="1">
        <f>VLOOKUP($B44,User_Engagements!$B$2:$F$301,5,FALSE)</f>
        <v>11196</v>
      </c>
      <c r="P44" s="1">
        <f>VLOOKUP($B44,Revenue_Generated!$B$1:$D$301,2,FALSE)</f>
        <v>39956</v>
      </c>
      <c r="Q44" s="6">
        <f>VLOOKUP($B44,Revenue_Generated!$B$1:$D$301,3,FALSE)</f>
        <v>50676</v>
      </c>
    </row>
    <row r="45" spans="1:17" x14ac:dyDescent="0.3">
      <c r="A45" s="5">
        <v>44</v>
      </c>
      <c r="B45" s="1" t="s">
        <v>50</v>
      </c>
      <c r="C45" s="1" t="s">
        <v>308</v>
      </c>
      <c r="D45" s="1">
        <v>3489</v>
      </c>
      <c r="E45" s="1">
        <v>40422</v>
      </c>
      <c r="F45" s="1">
        <v>2023</v>
      </c>
      <c r="G45" s="1">
        <v>9</v>
      </c>
      <c r="H45" s="1">
        <v>27</v>
      </c>
      <c r="I45" s="1">
        <v>2023</v>
      </c>
      <c r="J45" s="1">
        <v>3</v>
      </c>
      <c r="K45" s="1">
        <v>6</v>
      </c>
      <c r="L45" s="1">
        <f>VLOOKUP($B45,User_Engagements!$B$2:$F$301,2,FALSE)</f>
        <v>946592</v>
      </c>
      <c r="M45" s="1">
        <f>VLOOKUP(B45,User_Engagements!$B$2:$F$301,3,FALSE)</f>
        <v>168389</v>
      </c>
      <c r="N45" s="1">
        <f>VLOOKUP($B45,User_Engagements!$B$2:$F$301,4,FALSE)</f>
        <v>19499</v>
      </c>
      <c r="O45" s="1">
        <f>VLOOKUP($B45,User_Engagements!$B$2:$F$301,5,FALSE)</f>
        <v>6778</v>
      </c>
      <c r="P45" s="1">
        <f>VLOOKUP($B45,Revenue_Generated!$B$1:$D$301,2,FALSE)</f>
        <v>91452</v>
      </c>
      <c r="Q45" s="6">
        <f>VLOOKUP($B45,Revenue_Generated!$B$1:$D$301,3,FALSE)</f>
        <v>663</v>
      </c>
    </row>
    <row r="46" spans="1:17" x14ac:dyDescent="0.3">
      <c r="A46" s="5">
        <v>45</v>
      </c>
      <c r="B46" s="1" t="s">
        <v>51</v>
      </c>
      <c r="C46" s="1" t="s">
        <v>308</v>
      </c>
      <c r="D46" s="1">
        <v>2169</v>
      </c>
      <c r="E46" s="1">
        <v>25111</v>
      </c>
      <c r="F46" s="1">
        <v>2023</v>
      </c>
      <c r="G46" s="1">
        <v>11</v>
      </c>
      <c r="H46" s="1">
        <v>23</v>
      </c>
      <c r="I46" s="1">
        <v>2023</v>
      </c>
      <c r="J46" s="1">
        <v>3</v>
      </c>
      <c r="K46" s="1">
        <v>28</v>
      </c>
      <c r="L46" s="1">
        <f>VLOOKUP($B46,User_Engagements!$B$2:$F$301,2,FALSE)</f>
        <v>896969</v>
      </c>
      <c r="M46" s="1">
        <f>VLOOKUP(B46,User_Engagements!$B$2:$F$301,3,FALSE)</f>
        <v>59383</v>
      </c>
      <c r="N46" s="1">
        <f>VLOOKUP($B46,User_Engagements!$B$2:$F$301,4,FALSE)</f>
        <v>23257</v>
      </c>
      <c r="O46" s="1">
        <f>VLOOKUP($B46,User_Engagements!$B$2:$F$301,5,FALSE)</f>
        <v>4620</v>
      </c>
      <c r="P46" s="1">
        <f>VLOOKUP($B46,Revenue_Generated!$B$1:$D$301,2,FALSE)</f>
        <v>1564</v>
      </c>
      <c r="Q46" s="6">
        <f>VLOOKUP($B46,Revenue_Generated!$B$1:$D$301,3,FALSE)</f>
        <v>71346</v>
      </c>
    </row>
    <row r="47" spans="1:17" x14ac:dyDescent="0.3">
      <c r="A47" s="5">
        <v>46</v>
      </c>
      <c r="B47" s="1" t="s">
        <v>52</v>
      </c>
      <c r="C47" s="1" t="s">
        <v>307</v>
      </c>
      <c r="D47" s="1">
        <v>5057</v>
      </c>
      <c r="E47" s="1">
        <v>10239</v>
      </c>
      <c r="F47" s="1">
        <v>2023</v>
      </c>
      <c r="G47" s="1">
        <v>2</v>
      </c>
      <c r="H47" s="1">
        <v>8</v>
      </c>
      <c r="I47" s="1">
        <v>2023</v>
      </c>
      <c r="J47" s="1">
        <v>12</v>
      </c>
      <c r="K47" s="1">
        <v>28</v>
      </c>
      <c r="L47" s="1">
        <f>VLOOKUP($B47,User_Engagements!$B$2:$F$301,2,FALSE)</f>
        <v>484757</v>
      </c>
      <c r="M47" s="1">
        <f>VLOOKUP(B47,User_Engagements!$B$2:$F$301,3,FALSE)</f>
        <v>148067</v>
      </c>
      <c r="N47" s="1">
        <f>VLOOKUP($B47,User_Engagements!$B$2:$F$301,4,FALSE)</f>
        <v>27303</v>
      </c>
      <c r="O47" s="1">
        <f>VLOOKUP($B47,User_Engagements!$B$2:$F$301,5,FALSE)</f>
        <v>21698</v>
      </c>
      <c r="P47" s="1">
        <f>VLOOKUP($B47,Revenue_Generated!$B$1:$D$301,2,FALSE)</f>
        <v>66227</v>
      </c>
      <c r="Q47" s="6">
        <f>VLOOKUP($B47,Revenue_Generated!$B$1:$D$301,3,FALSE)</f>
        <v>6499</v>
      </c>
    </row>
    <row r="48" spans="1:17" x14ac:dyDescent="0.3">
      <c r="A48" s="5">
        <v>47</v>
      </c>
      <c r="B48" s="1" t="s">
        <v>53</v>
      </c>
      <c r="C48" s="1" t="s">
        <v>308</v>
      </c>
      <c r="D48" s="1">
        <v>7613</v>
      </c>
      <c r="E48" s="1">
        <v>22975</v>
      </c>
      <c r="F48" s="1">
        <v>2023</v>
      </c>
      <c r="G48" s="1">
        <v>6</v>
      </c>
      <c r="H48" s="1">
        <v>17</v>
      </c>
      <c r="I48" s="1">
        <v>2023</v>
      </c>
      <c r="J48" s="1">
        <v>10</v>
      </c>
      <c r="K48" s="1">
        <v>28</v>
      </c>
      <c r="L48" s="1">
        <f>VLOOKUP($B48,User_Engagements!$B$2:$F$301,2,FALSE)</f>
        <v>429936</v>
      </c>
      <c r="M48" s="1">
        <f>VLOOKUP(B48,User_Engagements!$B$2:$F$301,3,FALSE)</f>
        <v>67815</v>
      </c>
      <c r="N48" s="1">
        <f>VLOOKUP($B48,User_Engagements!$B$2:$F$301,4,FALSE)</f>
        <v>24363</v>
      </c>
      <c r="O48" s="1">
        <f>VLOOKUP($B48,User_Engagements!$B$2:$F$301,5,FALSE)</f>
        <v>1425</v>
      </c>
      <c r="P48" s="1">
        <f>VLOOKUP($B48,Revenue_Generated!$B$1:$D$301,2,FALSE)</f>
        <v>70713</v>
      </c>
      <c r="Q48" s="6">
        <f>VLOOKUP($B48,Revenue_Generated!$B$1:$D$301,3,FALSE)</f>
        <v>36264</v>
      </c>
    </row>
    <row r="49" spans="1:17" x14ac:dyDescent="0.3">
      <c r="A49" s="5">
        <v>48</v>
      </c>
      <c r="B49" s="1" t="s">
        <v>54</v>
      </c>
      <c r="C49" s="1" t="s">
        <v>307</v>
      </c>
      <c r="D49" s="1">
        <v>1183</v>
      </c>
      <c r="E49" s="1">
        <v>18666</v>
      </c>
      <c r="F49" s="1">
        <v>2023</v>
      </c>
      <c r="G49" s="1">
        <v>5</v>
      </c>
      <c r="H49" s="1">
        <v>17</v>
      </c>
      <c r="I49" s="1">
        <v>2023</v>
      </c>
      <c r="J49" s="1">
        <v>1</v>
      </c>
      <c r="K49" s="1">
        <v>19</v>
      </c>
      <c r="L49" s="1">
        <f>VLOOKUP($B49,User_Engagements!$B$2:$F$301,2,FALSE)</f>
        <v>765990</v>
      </c>
      <c r="M49" s="1">
        <f>VLOOKUP(B49,User_Engagements!$B$2:$F$301,3,FALSE)</f>
        <v>70726</v>
      </c>
      <c r="N49" s="1">
        <f>VLOOKUP($B49,User_Engagements!$B$2:$F$301,4,FALSE)</f>
        <v>35234</v>
      </c>
      <c r="O49" s="1">
        <f>VLOOKUP($B49,User_Engagements!$B$2:$F$301,5,FALSE)</f>
        <v>8080</v>
      </c>
      <c r="P49" s="1">
        <f>VLOOKUP($B49,Revenue_Generated!$B$1:$D$301,2,FALSE)</f>
        <v>91757</v>
      </c>
      <c r="Q49" s="6">
        <f>VLOOKUP($B49,Revenue_Generated!$B$1:$D$301,3,FALSE)</f>
        <v>16862</v>
      </c>
    </row>
    <row r="50" spans="1:17" x14ac:dyDescent="0.3">
      <c r="A50" s="5">
        <v>49</v>
      </c>
      <c r="B50" s="1" t="s">
        <v>55</v>
      </c>
      <c r="C50" s="1" t="s">
        <v>310</v>
      </c>
      <c r="D50" s="1">
        <v>5207</v>
      </c>
      <c r="E50" s="1">
        <v>16675</v>
      </c>
      <c r="F50" s="1">
        <v>2023</v>
      </c>
      <c r="G50" s="1">
        <v>1</v>
      </c>
      <c r="H50" s="1">
        <v>14</v>
      </c>
      <c r="I50" s="1">
        <v>2023</v>
      </c>
      <c r="J50" s="1">
        <v>3</v>
      </c>
      <c r="K50" s="1">
        <v>31</v>
      </c>
      <c r="L50" s="1">
        <f>VLOOKUP($B50,User_Engagements!$B$2:$F$301,2,FALSE)</f>
        <v>301971</v>
      </c>
      <c r="M50" s="1">
        <f>VLOOKUP(B50,User_Engagements!$B$2:$F$301,3,FALSE)</f>
        <v>51633</v>
      </c>
      <c r="N50" s="1">
        <f>VLOOKUP($B50,User_Engagements!$B$2:$F$301,4,FALSE)</f>
        <v>15404</v>
      </c>
      <c r="O50" s="1">
        <f>VLOOKUP($B50,User_Engagements!$B$2:$F$301,5,FALSE)</f>
        <v>4912</v>
      </c>
      <c r="P50" s="1">
        <f>VLOOKUP($B50,Revenue_Generated!$B$1:$D$301,2,FALSE)</f>
        <v>67247</v>
      </c>
      <c r="Q50" s="6">
        <f>VLOOKUP($B50,Revenue_Generated!$B$1:$D$301,3,FALSE)</f>
        <v>43146</v>
      </c>
    </row>
    <row r="51" spans="1:17" x14ac:dyDescent="0.3">
      <c r="A51" s="5">
        <v>50</v>
      </c>
      <c r="B51" s="1" t="s">
        <v>56</v>
      </c>
      <c r="C51" s="1" t="s">
        <v>307</v>
      </c>
      <c r="D51" s="1">
        <v>6346</v>
      </c>
      <c r="E51" s="1">
        <v>11445</v>
      </c>
      <c r="F51" s="1">
        <v>2023</v>
      </c>
      <c r="G51" s="1">
        <v>7</v>
      </c>
      <c r="H51" s="1">
        <v>28</v>
      </c>
      <c r="I51" s="1">
        <v>2023</v>
      </c>
      <c r="J51" s="1">
        <v>4</v>
      </c>
      <c r="K51" s="1">
        <v>10</v>
      </c>
      <c r="L51" s="1">
        <f>VLOOKUP($B51,User_Engagements!$B$2:$F$301,2,FALSE)</f>
        <v>945304</v>
      </c>
      <c r="M51" s="1">
        <f>VLOOKUP(B51,User_Engagements!$B$2:$F$301,3,FALSE)</f>
        <v>199646</v>
      </c>
      <c r="N51" s="1">
        <f>VLOOKUP($B51,User_Engagements!$B$2:$F$301,4,FALSE)</f>
        <v>3177</v>
      </c>
      <c r="O51" s="1">
        <f>VLOOKUP($B51,User_Engagements!$B$2:$F$301,5,FALSE)</f>
        <v>3351</v>
      </c>
      <c r="P51" s="1">
        <f>VLOOKUP($B51,Revenue_Generated!$B$1:$D$301,2,FALSE)</f>
        <v>1106</v>
      </c>
      <c r="Q51" s="6">
        <f>VLOOKUP($B51,Revenue_Generated!$B$1:$D$301,3,FALSE)</f>
        <v>36981</v>
      </c>
    </row>
    <row r="52" spans="1:17" x14ac:dyDescent="0.3">
      <c r="A52" s="5">
        <v>51</v>
      </c>
      <c r="B52" s="1" t="s">
        <v>57</v>
      </c>
      <c r="C52" s="1" t="s">
        <v>310</v>
      </c>
      <c r="D52" s="1">
        <v>3827</v>
      </c>
      <c r="E52" s="1">
        <v>18649</v>
      </c>
      <c r="F52" s="1">
        <v>2023</v>
      </c>
      <c r="G52" s="1">
        <v>1</v>
      </c>
      <c r="H52" s="1">
        <v>23</v>
      </c>
      <c r="I52" s="1">
        <v>2023</v>
      </c>
      <c r="J52" s="1">
        <v>12</v>
      </c>
      <c r="K52" s="1">
        <v>3</v>
      </c>
      <c r="L52" s="1">
        <f>VLOOKUP($B52,User_Engagements!$B$2:$F$301,2,FALSE)</f>
        <v>195150</v>
      </c>
      <c r="M52" s="1">
        <f>VLOOKUP(B52,User_Engagements!$B$2:$F$301,3,FALSE)</f>
        <v>193990</v>
      </c>
      <c r="N52" s="1">
        <f>VLOOKUP($B52,User_Engagements!$B$2:$F$301,4,FALSE)</f>
        <v>40645</v>
      </c>
      <c r="O52" s="1">
        <f>VLOOKUP($B52,User_Engagements!$B$2:$F$301,5,FALSE)</f>
        <v>2392</v>
      </c>
      <c r="P52" s="1">
        <f>VLOOKUP($B52,Revenue_Generated!$B$1:$D$301,2,FALSE)</f>
        <v>34522</v>
      </c>
      <c r="Q52" s="6">
        <f>VLOOKUP($B52,Revenue_Generated!$B$1:$D$301,3,FALSE)</f>
        <v>759</v>
      </c>
    </row>
    <row r="53" spans="1:17" x14ac:dyDescent="0.3">
      <c r="A53" s="5">
        <v>52</v>
      </c>
      <c r="B53" s="1" t="s">
        <v>58</v>
      </c>
      <c r="C53" s="1" t="s">
        <v>311</v>
      </c>
      <c r="D53" s="1">
        <v>7241</v>
      </c>
      <c r="E53" s="1">
        <v>8799</v>
      </c>
      <c r="F53" s="1">
        <v>2023</v>
      </c>
      <c r="G53" s="1">
        <v>12</v>
      </c>
      <c r="H53" s="1">
        <v>2</v>
      </c>
      <c r="I53" s="1">
        <v>2024</v>
      </c>
      <c r="J53" s="1">
        <v>1</v>
      </c>
      <c r="K53" s="1">
        <v>26</v>
      </c>
      <c r="L53" s="1">
        <f>VLOOKUP($B53,User_Engagements!$B$2:$F$301,2,FALSE)</f>
        <v>626284</v>
      </c>
      <c r="M53" s="1">
        <f>VLOOKUP(B53,User_Engagements!$B$2:$F$301,3,FALSE)</f>
        <v>78352</v>
      </c>
      <c r="N53" s="1">
        <f>VLOOKUP($B53,User_Engagements!$B$2:$F$301,4,FALSE)</f>
        <v>155</v>
      </c>
      <c r="O53" s="1">
        <f>VLOOKUP($B53,User_Engagements!$B$2:$F$301,5,FALSE)</f>
        <v>17634</v>
      </c>
      <c r="P53" s="1">
        <f>VLOOKUP($B53,Revenue_Generated!$B$1:$D$301,2,FALSE)</f>
        <v>35395</v>
      </c>
      <c r="Q53" s="6">
        <f>VLOOKUP($B53,Revenue_Generated!$B$1:$D$301,3,FALSE)</f>
        <v>5736</v>
      </c>
    </row>
    <row r="54" spans="1:17" x14ac:dyDescent="0.3">
      <c r="A54" s="5">
        <v>53</v>
      </c>
      <c r="B54" s="1" t="s">
        <v>59</v>
      </c>
      <c r="C54" s="1" t="s">
        <v>311</v>
      </c>
      <c r="D54" s="1">
        <v>3286</v>
      </c>
      <c r="E54" s="1">
        <v>5432</v>
      </c>
      <c r="F54" s="1">
        <v>2023</v>
      </c>
      <c r="G54" s="1">
        <v>9</v>
      </c>
      <c r="H54" s="1">
        <v>22</v>
      </c>
      <c r="I54" s="1">
        <v>2023</v>
      </c>
      <c r="J54" s="1">
        <v>2</v>
      </c>
      <c r="K54" s="1">
        <v>5</v>
      </c>
      <c r="L54" s="1">
        <f>VLOOKUP($B54,User_Engagements!$B$2:$F$301,2,FALSE)</f>
        <v>273337</v>
      </c>
      <c r="M54" s="1">
        <f>VLOOKUP(B54,User_Engagements!$B$2:$F$301,3,FALSE)</f>
        <v>166167</v>
      </c>
      <c r="N54" s="1">
        <f>VLOOKUP($B54,User_Engagements!$B$2:$F$301,4,FALSE)</f>
        <v>7744</v>
      </c>
      <c r="O54" s="1">
        <f>VLOOKUP($B54,User_Engagements!$B$2:$F$301,5,FALSE)</f>
        <v>18158</v>
      </c>
      <c r="P54" s="1">
        <f>VLOOKUP($B54,Revenue_Generated!$B$1:$D$301,2,FALSE)</f>
        <v>30856</v>
      </c>
      <c r="Q54" s="6">
        <f>VLOOKUP($B54,Revenue_Generated!$B$1:$D$301,3,FALSE)</f>
        <v>58008</v>
      </c>
    </row>
    <row r="55" spans="1:17" x14ac:dyDescent="0.3">
      <c r="A55" s="5">
        <v>54</v>
      </c>
      <c r="B55" s="1" t="s">
        <v>60</v>
      </c>
      <c r="C55" s="1" t="s">
        <v>308</v>
      </c>
      <c r="D55" s="1">
        <v>6131</v>
      </c>
      <c r="E55" s="1">
        <v>48870</v>
      </c>
      <c r="F55" s="1">
        <v>2023</v>
      </c>
      <c r="G55" s="1">
        <v>8</v>
      </c>
      <c r="H55" s="1">
        <v>16</v>
      </c>
      <c r="I55" s="1">
        <v>2023</v>
      </c>
      <c r="J55" s="1">
        <v>8</v>
      </c>
      <c r="K55" s="1">
        <v>12</v>
      </c>
      <c r="L55" s="1">
        <f>VLOOKUP($B55,User_Engagements!$B$2:$F$301,2,FALSE)</f>
        <v>314970</v>
      </c>
      <c r="M55" s="1">
        <f>VLOOKUP(B55,User_Engagements!$B$2:$F$301,3,FALSE)</f>
        <v>45326</v>
      </c>
      <c r="N55" s="1">
        <f>VLOOKUP($B55,User_Engagements!$B$2:$F$301,4,FALSE)</f>
        <v>30226</v>
      </c>
      <c r="O55" s="1">
        <f>VLOOKUP($B55,User_Engagements!$B$2:$F$301,5,FALSE)</f>
        <v>16952</v>
      </c>
      <c r="P55" s="1">
        <f>VLOOKUP($B55,Revenue_Generated!$B$1:$D$301,2,FALSE)</f>
        <v>74195</v>
      </c>
      <c r="Q55" s="6">
        <f>VLOOKUP($B55,Revenue_Generated!$B$1:$D$301,3,FALSE)</f>
        <v>56222</v>
      </c>
    </row>
    <row r="56" spans="1:17" x14ac:dyDescent="0.3">
      <c r="A56" s="5">
        <v>55</v>
      </c>
      <c r="B56" s="1" t="s">
        <v>61</v>
      </c>
      <c r="C56" s="1" t="s">
        <v>310</v>
      </c>
      <c r="D56" s="1">
        <v>8137</v>
      </c>
      <c r="E56" s="1">
        <v>26893</v>
      </c>
      <c r="F56" s="1">
        <v>2023</v>
      </c>
      <c r="G56" s="1">
        <v>9</v>
      </c>
      <c r="H56" s="1">
        <v>20</v>
      </c>
      <c r="I56" s="1">
        <v>2023</v>
      </c>
      <c r="J56" s="1">
        <v>2</v>
      </c>
      <c r="K56" s="1">
        <v>27</v>
      </c>
      <c r="L56" s="1">
        <f>VLOOKUP($B56,User_Engagements!$B$2:$F$301,2,FALSE)</f>
        <v>67446</v>
      </c>
      <c r="M56" s="1">
        <f>VLOOKUP(B56,User_Engagements!$B$2:$F$301,3,FALSE)</f>
        <v>137051</v>
      </c>
      <c r="N56" s="1">
        <f>VLOOKUP($B56,User_Engagements!$B$2:$F$301,4,FALSE)</f>
        <v>2186</v>
      </c>
      <c r="O56" s="1">
        <f>VLOOKUP($B56,User_Engagements!$B$2:$F$301,5,FALSE)</f>
        <v>27682</v>
      </c>
      <c r="P56" s="1">
        <f>VLOOKUP($B56,Revenue_Generated!$B$1:$D$301,2,FALSE)</f>
        <v>34705</v>
      </c>
      <c r="Q56" s="6">
        <f>VLOOKUP($B56,Revenue_Generated!$B$1:$D$301,3,FALSE)</f>
        <v>46600</v>
      </c>
    </row>
    <row r="57" spans="1:17" x14ac:dyDescent="0.3">
      <c r="A57" s="5">
        <v>56</v>
      </c>
      <c r="B57" s="1" t="s">
        <v>62</v>
      </c>
      <c r="C57" s="1" t="s">
        <v>310</v>
      </c>
      <c r="D57" s="1">
        <v>6217</v>
      </c>
      <c r="E57" s="1">
        <v>29953</v>
      </c>
      <c r="F57" s="1">
        <v>2023</v>
      </c>
      <c r="G57" s="1">
        <v>7</v>
      </c>
      <c r="H57" s="1">
        <v>29</v>
      </c>
      <c r="I57" s="1">
        <v>2023</v>
      </c>
      <c r="J57" s="1">
        <v>2</v>
      </c>
      <c r="K57" s="1">
        <v>13</v>
      </c>
      <c r="L57" s="1">
        <f>VLOOKUP($B57,User_Engagements!$B$2:$F$301,2,FALSE)</f>
        <v>150892</v>
      </c>
      <c r="M57" s="1">
        <f>VLOOKUP(B57,User_Engagements!$B$2:$F$301,3,FALSE)</f>
        <v>137246</v>
      </c>
      <c r="N57" s="1">
        <f>VLOOKUP($B57,User_Engagements!$B$2:$F$301,4,FALSE)</f>
        <v>12949</v>
      </c>
      <c r="O57" s="1">
        <f>VLOOKUP($B57,User_Engagements!$B$2:$F$301,5,FALSE)</f>
        <v>13304</v>
      </c>
      <c r="P57" s="1">
        <f>VLOOKUP($B57,Revenue_Generated!$B$1:$D$301,2,FALSE)</f>
        <v>12474</v>
      </c>
      <c r="Q57" s="6">
        <f>VLOOKUP($B57,Revenue_Generated!$B$1:$D$301,3,FALSE)</f>
        <v>71389</v>
      </c>
    </row>
    <row r="58" spans="1:17" x14ac:dyDescent="0.3">
      <c r="A58" s="5">
        <v>57</v>
      </c>
      <c r="B58" s="1" t="s">
        <v>63</v>
      </c>
      <c r="C58" s="1" t="s">
        <v>310</v>
      </c>
      <c r="D58" s="1">
        <v>6471</v>
      </c>
      <c r="E58" s="1">
        <v>34409</v>
      </c>
      <c r="F58" s="1">
        <v>2023</v>
      </c>
      <c r="G58" s="1">
        <v>3</v>
      </c>
      <c r="H58" s="1">
        <v>2</v>
      </c>
      <c r="I58" s="1">
        <v>2023</v>
      </c>
      <c r="J58" s="1">
        <v>12</v>
      </c>
      <c r="K58" s="1">
        <v>25</v>
      </c>
      <c r="L58" s="1">
        <f>VLOOKUP($B58,User_Engagements!$B$2:$F$301,2,FALSE)</f>
        <v>58223</v>
      </c>
      <c r="M58" s="1">
        <f>VLOOKUP(B58,User_Engagements!$B$2:$F$301,3,FALSE)</f>
        <v>192802</v>
      </c>
      <c r="N58" s="1">
        <f>VLOOKUP($B58,User_Engagements!$B$2:$F$301,4,FALSE)</f>
        <v>2412</v>
      </c>
      <c r="O58" s="1">
        <f>VLOOKUP($B58,User_Engagements!$B$2:$F$301,5,FALSE)</f>
        <v>17065</v>
      </c>
      <c r="P58" s="1">
        <f>VLOOKUP($B58,Revenue_Generated!$B$1:$D$301,2,FALSE)</f>
        <v>38277</v>
      </c>
      <c r="Q58" s="6">
        <f>VLOOKUP($B58,Revenue_Generated!$B$1:$D$301,3,FALSE)</f>
        <v>46297</v>
      </c>
    </row>
    <row r="59" spans="1:17" x14ac:dyDescent="0.3">
      <c r="A59" s="5">
        <v>58</v>
      </c>
      <c r="B59" s="1" t="s">
        <v>64</v>
      </c>
      <c r="C59" s="1" t="s">
        <v>310</v>
      </c>
      <c r="D59" s="1">
        <v>3349</v>
      </c>
      <c r="E59" s="1">
        <v>18282</v>
      </c>
      <c r="F59" s="1">
        <v>2023</v>
      </c>
      <c r="G59" s="1">
        <v>2</v>
      </c>
      <c r="H59" s="1">
        <v>26</v>
      </c>
      <c r="I59" s="1">
        <v>2023</v>
      </c>
      <c r="J59" s="1">
        <v>7</v>
      </c>
      <c r="K59" s="1">
        <v>15</v>
      </c>
      <c r="L59" s="1">
        <f>VLOOKUP($B59,User_Engagements!$B$2:$F$301,2,FALSE)</f>
        <v>126844</v>
      </c>
      <c r="M59" s="1">
        <f>VLOOKUP(B59,User_Engagements!$B$2:$F$301,3,FALSE)</f>
        <v>94905</v>
      </c>
      <c r="N59" s="1">
        <f>VLOOKUP($B59,User_Engagements!$B$2:$F$301,4,FALSE)</f>
        <v>32478</v>
      </c>
      <c r="O59" s="1">
        <f>VLOOKUP($B59,User_Engagements!$B$2:$F$301,5,FALSE)</f>
        <v>25139</v>
      </c>
      <c r="P59" s="1">
        <f>VLOOKUP($B59,Revenue_Generated!$B$1:$D$301,2,FALSE)</f>
        <v>33653</v>
      </c>
      <c r="Q59" s="6">
        <f>VLOOKUP($B59,Revenue_Generated!$B$1:$D$301,3,FALSE)</f>
        <v>52983</v>
      </c>
    </row>
    <row r="60" spans="1:17" x14ac:dyDescent="0.3">
      <c r="A60" s="5">
        <v>59</v>
      </c>
      <c r="B60" s="1" t="s">
        <v>65</v>
      </c>
      <c r="C60" s="1" t="s">
        <v>309</v>
      </c>
      <c r="D60" s="1">
        <v>3822</v>
      </c>
      <c r="E60" s="1">
        <v>32892</v>
      </c>
      <c r="F60" s="1">
        <v>2023</v>
      </c>
      <c r="G60" s="1">
        <v>8</v>
      </c>
      <c r="H60" s="1">
        <v>26</v>
      </c>
      <c r="I60" s="1">
        <v>2023</v>
      </c>
      <c r="J60" s="1">
        <v>11</v>
      </c>
      <c r="K60" s="1">
        <v>16</v>
      </c>
      <c r="L60" s="1">
        <f>VLOOKUP($B60,User_Engagements!$B$2:$F$301,2,FALSE)</f>
        <v>993947</v>
      </c>
      <c r="M60" s="1">
        <f>VLOOKUP(B60,User_Engagements!$B$2:$F$301,3,FALSE)</f>
        <v>121872</v>
      </c>
      <c r="N60" s="1">
        <f>VLOOKUP($B60,User_Engagements!$B$2:$F$301,4,FALSE)</f>
        <v>25893</v>
      </c>
      <c r="O60" s="1">
        <f>VLOOKUP($B60,User_Engagements!$B$2:$F$301,5,FALSE)</f>
        <v>14753</v>
      </c>
      <c r="P60" s="1">
        <f>VLOOKUP($B60,Revenue_Generated!$B$1:$D$301,2,FALSE)</f>
        <v>37850</v>
      </c>
      <c r="Q60" s="6">
        <f>VLOOKUP($B60,Revenue_Generated!$B$1:$D$301,3,FALSE)</f>
        <v>28999</v>
      </c>
    </row>
    <row r="61" spans="1:17" x14ac:dyDescent="0.3">
      <c r="A61" s="5">
        <v>60</v>
      </c>
      <c r="B61" s="1" t="s">
        <v>66</v>
      </c>
      <c r="C61" s="1" t="s">
        <v>309</v>
      </c>
      <c r="D61" s="1">
        <v>3598</v>
      </c>
      <c r="E61" s="1">
        <v>23500</v>
      </c>
      <c r="F61" s="1">
        <v>2023</v>
      </c>
      <c r="G61" s="1">
        <v>6</v>
      </c>
      <c r="H61" s="1">
        <v>1</v>
      </c>
      <c r="I61" s="1">
        <v>2023</v>
      </c>
      <c r="J61" s="1">
        <v>4</v>
      </c>
      <c r="K61" s="1">
        <v>28</v>
      </c>
      <c r="L61" s="1">
        <f>VLOOKUP($B61,User_Engagements!$B$2:$F$301,2,FALSE)</f>
        <v>391858</v>
      </c>
      <c r="M61" s="1">
        <f>VLOOKUP(B61,User_Engagements!$B$2:$F$301,3,FALSE)</f>
        <v>58015</v>
      </c>
      <c r="N61" s="1">
        <f>VLOOKUP($B61,User_Engagements!$B$2:$F$301,4,FALSE)</f>
        <v>38310</v>
      </c>
      <c r="O61" s="1">
        <f>VLOOKUP($B61,User_Engagements!$B$2:$F$301,5,FALSE)</f>
        <v>9457</v>
      </c>
      <c r="P61" s="1">
        <f>VLOOKUP($B61,Revenue_Generated!$B$1:$D$301,2,FALSE)</f>
        <v>72020</v>
      </c>
      <c r="Q61" s="6">
        <f>VLOOKUP($B61,Revenue_Generated!$B$1:$D$301,3,FALSE)</f>
        <v>63115</v>
      </c>
    </row>
    <row r="62" spans="1:17" x14ac:dyDescent="0.3">
      <c r="A62" s="5">
        <v>61</v>
      </c>
      <c r="B62" s="1" t="s">
        <v>67</v>
      </c>
      <c r="C62" s="1" t="s">
        <v>311</v>
      </c>
      <c r="D62" s="1">
        <v>5147</v>
      </c>
      <c r="E62" s="1">
        <v>36445</v>
      </c>
      <c r="F62" s="1">
        <v>2023</v>
      </c>
      <c r="G62" s="1">
        <v>10</v>
      </c>
      <c r="H62" s="1">
        <v>8</v>
      </c>
      <c r="I62" s="1">
        <v>2023</v>
      </c>
      <c r="J62" s="1">
        <v>10</v>
      </c>
      <c r="K62" s="1">
        <v>8</v>
      </c>
      <c r="L62" s="1">
        <f>VLOOKUP($B62,User_Engagements!$B$2:$F$301,2,FALSE)</f>
        <v>124779</v>
      </c>
      <c r="M62" s="1">
        <f>VLOOKUP(B62,User_Engagements!$B$2:$F$301,3,FALSE)</f>
        <v>75335</v>
      </c>
      <c r="N62" s="1">
        <f>VLOOKUP($B62,User_Engagements!$B$2:$F$301,4,FALSE)</f>
        <v>21793</v>
      </c>
      <c r="O62" s="1">
        <f>VLOOKUP($B62,User_Engagements!$B$2:$F$301,5,FALSE)</f>
        <v>27891</v>
      </c>
      <c r="P62" s="1">
        <f>VLOOKUP($B62,Revenue_Generated!$B$1:$D$301,2,FALSE)</f>
        <v>93809</v>
      </c>
      <c r="Q62" s="6">
        <f>VLOOKUP($B62,Revenue_Generated!$B$1:$D$301,3,FALSE)</f>
        <v>17554</v>
      </c>
    </row>
    <row r="63" spans="1:17" x14ac:dyDescent="0.3">
      <c r="A63" s="5">
        <v>62</v>
      </c>
      <c r="B63" s="1" t="s">
        <v>68</v>
      </c>
      <c r="C63" s="1" t="s">
        <v>309</v>
      </c>
      <c r="D63" s="1">
        <v>9087</v>
      </c>
      <c r="E63" s="1">
        <v>32080</v>
      </c>
      <c r="F63" s="1">
        <v>2023</v>
      </c>
      <c r="G63" s="1">
        <v>1</v>
      </c>
      <c r="H63" s="1">
        <v>5</v>
      </c>
      <c r="I63" s="1">
        <v>2023</v>
      </c>
      <c r="J63" s="1">
        <v>10</v>
      </c>
      <c r="K63" s="1">
        <v>1</v>
      </c>
      <c r="L63" s="1">
        <f>VLOOKUP($B63,User_Engagements!$B$2:$F$301,2,FALSE)</f>
        <v>912961</v>
      </c>
      <c r="M63" s="1">
        <f>VLOOKUP(B63,User_Engagements!$B$2:$F$301,3,FALSE)</f>
        <v>184882</v>
      </c>
      <c r="N63" s="1">
        <f>VLOOKUP($B63,User_Engagements!$B$2:$F$301,4,FALSE)</f>
        <v>15727</v>
      </c>
      <c r="O63" s="1">
        <f>VLOOKUP($B63,User_Engagements!$B$2:$F$301,5,FALSE)</f>
        <v>26287</v>
      </c>
      <c r="P63" s="1">
        <f>VLOOKUP($B63,Revenue_Generated!$B$1:$D$301,2,FALSE)</f>
        <v>21534</v>
      </c>
      <c r="Q63" s="6">
        <f>VLOOKUP($B63,Revenue_Generated!$B$1:$D$301,3,FALSE)</f>
        <v>14715</v>
      </c>
    </row>
    <row r="64" spans="1:17" x14ac:dyDescent="0.3">
      <c r="A64" s="5">
        <v>63</v>
      </c>
      <c r="B64" s="1" t="s">
        <v>69</v>
      </c>
      <c r="C64" s="1" t="s">
        <v>308</v>
      </c>
      <c r="D64" s="1">
        <v>5867</v>
      </c>
      <c r="E64" s="1">
        <v>10884</v>
      </c>
      <c r="F64" s="1">
        <v>2023</v>
      </c>
      <c r="G64" s="1">
        <v>4</v>
      </c>
      <c r="H64" s="1">
        <v>11</v>
      </c>
      <c r="I64" s="1">
        <v>2024</v>
      </c>
      <c r="J64" s="1">
        <v>1</v>
      </c>
      <c r="K64" s="1">
        <v>23</v>
      </c>
      <c r="L64" s="1">
        <f>VLOOKUP($B64,User_Engagements!$B$2:$F$301,2,FALSE)</f>
        <v>579927</v>
      </c>
      <c r="M64" s="1">
        <f>VLOOKUP(B64,User_Engagements!$B$2:$F$301,3,FALSE)</f>
        <v>97598</v>
      </c>
      <c r="N64" s="1">
        <f>VLOOKUP($B64,User_Engagements!$B$2:$F$301,4,FALSE)</f>
        <v>3566</v>
      </c>
      <c r="O64" s="1">
        <f>VLOOKUP($B64,User_Engagements!$B$2:$F$301,5,FALSE)</f>
        <v>17735</v>
      </c>
      <c r="P64" s="1">
        <f>VLOOKUP($B64,Revenue_Generated!$B$1:$D$301,2,FALSE)</f>
        <v>61296</v>
      </c>
      <c r="Q64" s="6">
        <f>VLOOKUP($B64,Revenue_Generated!$B$1:$D$301,3,FALSE)</f>
        <v>49566</v>
      </c>
    </row>
    <row r="65" spans="1:17" x14ac:dyDescent="0.3">
      <c r="A65" s="5">
        <v>64</v>
      </c>
      <c r="B65" s="1" t="s">
        <v>70</v>
      </c>
      <c r="C65" s="1" t="s">
        <v>309</v>
      </c>
      <c r="D65" s="1">
        <v>2882</v>
      </c>
      <c r="E65" s="1">
        <v>5370</v>
      </c>
      <c r="F65" s="1">
        <v>2023</v>
      </c>
      <c r="G65" s="1">
        <v>11</v>
      </c>
      <c r="H65" s="1">
        <v>2</v>
      </c>
      <c r="I65" s="1">
        <v>2024</v>
      </c>
      <c r="J65" s="1">
        <v>1</v>
      </c>
      <c r="K65" s="1">
        <v>15</v>
      </c>
      <c r="L65" s="1">
        <f>VLOOKUP($B65,User_Engagements!$B$2:$F$301,2,FALSE)</f>
        <v>660086</v>
      </c>
      <c r="M65" s="1">
        <f>VLOOKUP(B65,User_Engagements!$B$2:$F$301,3,FALSE)</f>
        <v>44734</v>
      </c>
      <c r="N65" s="1">
        <f>VLOOKUP($B65,User_Engagements!$B$2:$F$301,4,FALSE)</f>
        <v>36984</v>
      </c>
      <c r="O65" s="1">
        <f>VLOOKUP($B65,User_Engagements!$B$2:$F$301,5,FALSE)</f>
        <v>864</v>
      </c>
      <c r="P65" s="1">
        <f>VLOOKUP($B65,Revenue_Generated!$B$1:$D$301,2,FALSE)</f>
        <v>57345</v>
      </c>
      <c r="Q65" s="6">
        <f>VLOOKUP($B65,Revenue_Generated!$B$1:$D$301,3,FALSE)</f>
        <v>40952</v>
      </c>
    </row>
    <row r="66" spans="1:17" x14ac:dyDescent="0.3">
      <c r="A66" s="5">
        <v>65</v>
      </c>
      <c r="B66" s="1" t="s">
        <v>71</v>
      </c>
      <c r="C66" s="1" t="s">
        <v>307</v>
      </c>
      <c r="D66" s="1">
        <v>8802</v>
      </c>
      <c r="E66" s="1">
        <v>44841</v>
      </c>
      <c r="F66" s="1">
        <v>2023</v>
      </c>
      <c r="G66" s="1">
        <v>12</v>
      </c>
      <c r="H66" s="1">
        <v>10</v>
      </c>
      <c r="I66" s="1">
        <v>2023</v>
      </c>
      <c r="J66" s="1">
        <v>9</v>
      </c>
      <c r="K66" s="1">
        <v>6</v>
      </c>
      <c r="L66" s="1">
        <f>VLOOKUP($B66,User_Engagements!$B$2:$F$301,2,FALSE)</f>
        <v>352903</v>
      </c>
      <c r="M66" s="1">
        <f>VLOOKUP(B66,User_Engagements!$B$2:$F$301,3,FALSE)</f>
        <v>187517</v>
      </c>
      <c r="N66" s="1">
        <f>VLOOKUP($B66,User_Engagements!$B$2:$F$301,4,FALSE)</f>
        <v>42184</v>
      </c>
      <c r="O66" s="1">
        <f>VLOOKUP($B66,User_Engagements!$B$2:$F$301,5,FALSE)</f>
        <v>10034</v>
      </c>
      <c r="P66" s="1">
        <f>VLOOKUP($B66,Revenue_Generated!$B$1:$D$301,2,FALSE)</f>
        <v>93321</v>
      </c>
      <c r="Q66" s="6">
        <f>VLOOKUP($B66,Revenue_Generated!$B$1:$D$301,3,FALSE)</f>
        <v>37568</v>
      </c>
    </row>
    <row r="67" spans="1:17" x14ac:dyDescent="0.3">
      <c r="A67" s="5">
        <v>66</v>
      </c>
      <c r="B67" s="1" t="s">
        <v>72</v>
      </c>
      <c r="C67" s="1" t="s">
        <v>310</v>
      </c>
      <c r="D67" s="1">
        <v>6533</v>
      </c>
      <c r="E67" s="1">
        <v>18686</v>
      </c>
      <c r="F67" s="1">
        <v>2023</v>
      </c>
      <c r="G67" s="1">
        <v>1</v>
      </c>
      <c r="H67" s="1">
        <v>31</v>
      </c>
      <c r="I67" s="1">
        <v>2023</v>
      </c>
      <c r="J67" s="1">
        <v>12</v>
      </c>
      <c r="K67" s="1">
        <v>27</v>
      </c>
      <c r="L67" s="1">
        <f>VLOOKUP($B67,User_Engagements!$B$2:$F$301,2,FALSE)</f>
        <v>238410</v>
      </c>
      <c r="M67" s="1">
        <f>VLOOKUP(B67,User_Engagements!$B$2:$F$301,3,FALSE)</f>
        <v>70871</v>
      </c>
      <c r="N67" s="1">
        <f>VLOOKUP($B67,User_Engagements!$B$2:$F$301,4,FALSE)</f>
        <v>38770</v>
      </c>
      <c r="O67" s="1">
        <f>VLOOKUP($B67,User_Engagements!$B$2:$F$301,5,FALSE)</f>
        <v>12040</v>
      </c>
      <c r="P67" s="1">
        <f>VLOOKUP($B67,Revenue_Generated!$B$1:$D$301,2,FALSE)</f>
        <v>75257</v>
      </c>
      <c r="Q67" s="6">
        <f>VLOOKUP($B67,Revenue_Generated!$B$1:$D$301,3,FALSE)</f>
        <v>16483</v>
      </c>
    </row>
    <row r="68" spans="1:17" x14ac:dyDescent="0.3">
      <c r="A68" s="5">
        <v>67</v>
      </c>
      <c r="B68" s="1" t="s">
        <v>73</v>
      </c>
      <c r="C68" s="1" t="s">
        <v>311</v>
      </c>
      <c r="D68" s="1">
        <v>1645</v>
      </c>
      <c r="E68" s="1">
        <v>45419</v>
      </c>
      <c r="F68" s="1">
        <v>2023</v>
      </c>
      <c r="G68" s="1">
        <v>2</v>
      </c>
      <c r="H68" s="1">
        <v>24</v>
      </c>
      <c r="I68" s="1">
        <v>2024</v>
      </c>
      <c r="J68" s="1">
        <v>1</v>
      </c>
      <c r="K68" s="1">
        <v>31</v>
      </c>
      <c r="L68" s="1">
        <f>VLOOKUP($B68,User_Engagements!$B$2:$F$301,2,FALSE)</f>
        <v>138005</v>
      </c>
      <c r="M68" s="1">
        <f>VLOOKUP(B68,User_Engagements!$B$2:$F$301,3,FALSE)</f>
        <v>19796</v>
      </c>
      <c r="N68" s="1">
        <f>VLOOKUP($B68,User_Engagements!$B$2:$F$301,4,FALSE)</f>
        <v>3804</v>
      </c>
      <c r="O68" s="1">
        <f>VLOOKUP($B68,User_Engagements!$B$2:$F$301,5,FALSE)</f>
        <v>19670</v>
      </c>
      <c r="P68" s="1">
        <f>VLOOKUP($B68,Revenue_Generated!$B$1:$D$301,2,FALSE)</f>
        <v>46553</v>
      </c>
      <c r="Q68" s="6">
        <f>VLOOKUP($B68,Revenue_Generated!$B$1:$D$301,3,FALSE)</f>
        <v>65776</v>
      </c>
    </row>
    <row r="69" spans="1:17" x14ac:dyDescent="0.3">
      <c r="A69" s="5">
        <v>68</v>
      </c>
      <c r="B69" s="1" t="s">
        <v>74</v>
      </c>
      <c r="C69" s="1" t="s">
        <v>307</v>
      </c>
      <c r="D69" s="1">
        <v>6497</v>
      </c>
      <c r="E69" s="1">
        <v>26603</v>
      </c>
      <c r="F69" s="1">
        <v>2023</v>
      </c>
      <c r="G69" s="1">
        <v>6</v>
      </c>
      <c r="H69" s="1">
        <v>3</v>
      </c>
      <c r="I69" s="1">
        <v>2024</v>
      </c>
      <c r="J69" s="1">
        <v>1</v>
      </c>
      <c r="K69" s="1">
        <v>24</v>
      </c>
      <c r="L69" s="1">
        <f>VLOOKUP($B69,User_Engagements!$B$2:$F$301,2,FALSE)</f>
        <v>174937</v>
      </c>
      <c r="M69" s="1">
        <f>VLOOKUP(B69,User_Engagements!$B$2:$F$301,3,FALSE)</f>
        <v>121363</v>
      </c>
      <c r="N69" s="1">
        <f>VLOOKUP($B69,User_Engagements!$B$2:$F$301,4,FALSE)</f>
        <v>152</v>
      </c>
      <c r="O69" s="1">
        <f>VLOOKUP($B69,User_Engagements!$B$2:$F$301,5,FALSE)</f>
        <v>11980</v>
      </c>
      <c r="P69" s="1">
        <f>VLOOKUP($B69,Revenue_Generated!$B$1:$D$301,2,FALSE)</f>
        <v>61944</v>
      </c>
      <c r="Q69" s="6">
        <f>VLOOKUP($B69,Revenue_Generated!$B$1:$D$301,3,FALSE)</f>
        <v>50079</v>
      </c>
    </row>
    <row r="70" spans="1:17" x14ac:dyDescent="0.3">
      <c r="A70" s="5">
        <v>69</v>
      </c>
      <c r="B70" s="1" t="s">
        <v>75</v>
      </c>
      <c r="C70" s="1" t="s">
        <v>309</v>
      </c>
      <c r="D70" s="1">
        <v>5039</v>
      </c>
      <c r="E70" s="1">
        <v>45921</v>
      </c>
      <c r="F70" s="1">
        <v>2023</v>
      </c>
      <c r="G70" s="1">
        <v>10</v>
      </c>
      <c r="H70" s="1">
        <v>4</v>
      </c>
      <c r="I70" s="1">
        <v>2023</v>
      </c>
      <c r="J70" s="1">
        <v>4</v>
      </c>
      <c r="K70" s="1">
        <v>26</v>
      </c>
      <c r="L70" s="1">
        <f>VLOOKUP($B70,User_Engagements!$B$2:$F$301,2,FALSE)</f>
        <v>61032</v>
      </c>
      <c r="M70" s="1">
        <f>VLOOKUP(B70,User_Engagements!$B$2:$F$301,3,FALSE)</f>
        <v>78055</v>
      </c>
      <c r="N70" s="1">
        <f>VLOOKUP($B70,User_Engagements!$B$2:$F$301,4,FALSE)</f>
        <v>41515</v>
      </c>
      <c r="O70" s="1">
        <f>VLOOKUP($B70,User_Engagements!$B$2:$F$301,5,FALSE)</f>
        <v>18118</v>
      </c>
      <c r="P70" s="1">
        <f>VLOOKUP($B70,Revenue_Generated!$B$1:$D$301,2,FALSE)</f>
        <v>47641</v>
      </c>
      <c r="Q70" s="6">
        <f>VLOOKUP($B70,Revenue_Generated!$B$1:$D$301,3,FALSE)</f>
        <v>28841</v>
      </c>
    </row>
    <row r="71" spans="1:17" x14ac:dyDescent="0.3">
      <c r="A71" s="5">
        <v>70</v>
      </c>
      <c r="B71" s="1" t="s">
        <v>76</v>
      </c>
      <c r="C71" s="1" t="s">
        <v>307</v>
      </c>
      <c r="D71" s="1">
        <v>7927</v>
      </c>
      <c r="E71" s="1">
        <v>19273</v>
      </c>
      <c r="F71" s="1">
        <v>2023</v>
      </c>
      <c r="G71" s="1">
        <v>12</v>
      </c>
      <c r="H71" s="1">
        <v>20</v>
      </c>
      <c r="I71" s="1">
        <v>2023</v>
      </c>
      <c r="J71" s="1">
        <v>4</v>
      </c>
      <c r="K71" s="1">
        <v>16</v>
      </c>
      <c r="L71" s="1">
        <f>VLOOKUP($B71,User_Engagements!$B$2:$F$301,2,FALSE)</f>
        <v>307704</v>
      </c>
      <c r="M71" s="1">
        <f>VLOOKUP(B71,User_Engagements!$B$2:$F$301,3,FALSE)</f>
        <v>90506</v>
      </c>
      <c r="N71" s="1">
        <f>VLOOKUP($B71,User_Engagements!$B$2:$F$301,4,FALSE)</f>
        <v>16129</v>
      </c>
      <c r="O71" s="1">
        <f>VLOOKUP($B71,User_Engagements!$B$2:$F$301,5,FALSE)</f>
        <v>12678</v>
      </c>
      <c r="P71" s="1">
        <f>VLOOKUP($B71,Revenue_Generated!$B$1:$D$301,2,FALSE)</f>
        <v>4134</v>
      </c>
      <c r="Q71" s="6">
        <f>VLOOKUP($B71,Revenue_Generated!$B$1:$D$301,3,FALSE)</f>
        <v>37602</v>
      </c>
    </row>
    <row r="72" spans="1:17" x14ac:dyDescent="0.3">
      <c r="A72" s="5">
        <v>71</v>
      </c>
      <c r="B72" s="1" t="s">
        <v>77</v>
      </c>
      <c r="C72" s="1" t="s">
        <v>307</v>
      </c>
      <c r="D72" s="1">
        <v>7990</v>
      </c>
      <c r="E72" s="1">
        <v>32137</v>
      </c>
      <c r="F72" s="1">
        <v>2023</v>
      </c>
      <c r="G72" s="1">
        <v>12</v>
      </c>
      <c r="H72" s="1">
        <v>24</v>
      </c>
      <c r="I72" s="1">
        <v>2023</v>
      </c>
      <c r="J72" s="1">
        <v>3</v>
      </c>
      <c r="K72" s="1">
        <v>25</v>
      </c>
      <c r="L72" s="1">
        <f>VLOOKUP($B72,User_Engagements!$B$2:$F$301,2,FALSE)</f>
        <v>199665</v>
      </c>
      <c r="M72" s="1">
        <f>VLOOKUP(B72,User_Engagements!$B$2:$F$301,3,FALSE)</f>
        <v>96591</v>
      </c>
      <c r="N72" s="1">
        <f>VLOOKUP($B72,User_Engagements!$B$2:$F$301,4,FALSE)</f>
        <v>19826</v>
      </c>
      <c r="O72" s="1">
        <f>VLOOKUP($B72,User_Engagements!$B$2:$F$301,5,FALSE)</f>
        <v>7449</v>
      </c>
      <c r="P72" s="1">
        <f>VLOOKUP($B72,Revenue_Generated!$B$1:$D$301,2,FALSE)</f>
        <v>79663</v>
      </c>
      <c r="Q72" s="6">
        <f>VLOOKUP($B72,Revenue_Generated!$B$1:$D$301,3,FALSE)</f>
        <v>61566</v>
      </c>
    </row>
    <row r="73" spans="1:17" x14ac:dyDescent="0.3">
      <c r="A73" s="5">
        <v>72</v>
      </c>
      <c r="B73" s="1" t="s">
        <v>78</v>
      </c>
      <c r="C73" s="1" t="s">
        <v>307</v>
      </c>
      <c r="D73" s="1">
        <v>7324</v>
      </c>
      <c r="E73" s="1">
        <v>42063</v>
      </c>
      <c r="F73" s="1">
        <v>2023</v>
      </c>
      <c r="G73" s="1">
        <v>7</v>
      </c>
      <c r="H73" s="1">
        <v>5</v>
      </c>
      <c r="I73" s="1">
        <v>2023</v>
      </c>
      <c r="J73" s="1">
        <v>5</v>
      </c>
      <c r="K73" s="1">
        <v>1</v>
      </c>
      <c r="L73" s="1">
        <f>VLOOKUP($B73,User_Engagements!$B$2:$F$301,2,FALSE)</f>
        <v>988747</v>
      </c>
      <c r="M73" s="1">
        <f>VLOOKUP(B73,User_Engagements!$B$2:$F$301,3,FALSE)</f>
        <v>122377</v>
      </c>
      <c r="N73" s="1">
        <f>VLOOKUP($B73,User_Engagements!$B$2:$F$301,4,FALSE)</f>
        <v>9942</v>
      </c>
      <c r="O73" s="1">
        <f>VLOOKUP($B73,User_Engagements!$B$2:$F$301,5,FALSE)</f>
        <v>5716</v>
      </c>
      <c r="P73" s="1">
        <f>VLOOKUP($B73,Revenue_Generated!$B$1:$D$301,2,FALSE)</f>
        <v>90040</v>
      </c>
      <c r="Q73" s="6">
        <f>VLOOKUP($B73,Revenue_Generated!$B$1:$D$301,3,FALSE)</f>
        <v>36071</v>
      </c>
    </row>
    <row r="74" spans="1:17" x14ac:dyDescent="0.3">
      <c r="A74" s="5">
        <v>73</v>
      </c>
      <c r="B74" s="1" t="s">
        <v>79</v>
      </c>
      <c r="C74" s="1" t="s">
        <v>309</v>
      </c>
      <c r="D74" s="1">
        <v>6479</v>
      </c>
      <c r="E74" s="1">
        <v>16929</v>
      </c>
      <c r="F74" s="1">
        <v>2023</v>
      </c>
      <c r="G74" s="1">
        <v>1</v>
      </c>
      <c r="H74" s="1">
        <v>30</v>
      </c>
      <c r="I74" s="1">
        <v>2023</v>
      </c>
      <c r="J74" s="1">
        <v>1</v>
      </c>
      <c r="K74" s="1">
        <v>26</v>
      </c>
      <c r="L74" s="1">
        <f>VLOOKUP($B74,User_Engagements!$B$2:$F$301,2,FALSE)</f>
        <v>489950</v>
      </c>
      <c r="M74" s="1">
        <f>VLOOKUP(B74,User_Engagements!$B$2:$F$301,3,FALSE)</f>
        <v>192725</v>
      </c>
      <c r="N74" s="1">
        <f>VLOOKUP($B74,User_Engagements!$B$2:$F$301,4,FALSE)</f>
        <v>17234</v>
      </c>
      <c r="O74" s="1">
        <f>VLOOKUP($B74,User_Engagements!$B$2:$F$301,5,FALSE)</f>
        <v>11168</v>
      </c>
      <c r="P74" s="1">
        <f>VLOOKUP($B74,Revenue_Generated!$B$1:$D$301,2,FALSE)</f>
        <v>43070</v>
      </c>
      <c r="Q74" s="6">
        <f>VLOOKUP($B74,Revenue_Generated!$B$1:$D$301,3,FALSE)</f>
        <v>25119</v>
      </c>
    </row>
    <row r="75" spans="1:17" x14ac:dyDescent="0.3">
      <c r="A75" s="5">
        <v>74</v>
      </c>
      <c r="B75" s="1" t="s">
        <v>80</v>
      </c>
      <c r="C75" s="1" t="s">
        <v>307</v>
      </c>
      <c r="D75" s="1">
        <v>7407</v>
      </c>
      <c r="E75" s="1">
        <v>47084</v>
      </c>
      <c r="F75" s="1">
        <v>2023</v>
      </c>
      <c r="G75" s="1">
        <v>11</v>
      </c>
      <c r="H75" s="1">
        <v>6</v>
      </c>
      <c r="I75" s="1">
        <v>2023</v>
      </c>
      <c r="J75" s="1">
        <v>1</v>
      </c>
      <c r="K75" s="1">
        <v>28</v>
      </c>
      <c r="L75" s="1">
        <f>VLOOKUP($B75,User_Engagements!$B$2:$F$301,2,FALSE)</f>
        <v>450301</v>
      </c>
      <c r="M75" s="1">
        <f>VLOOKUP(B75,User_Engagements!$B$2:$F$301,3,FALSE)</f>
        <v>135473</v>
      </c>
      <c r="N75" s="1">
        <f>VLOOKUP($B75,User_Engagements!$B$2:$F$301,4,FALSE)</f>
        <v>919</v>
      </c>
      <c r="O75" s="1">
        <f>VLOOKUP($B75,User_Engagements!$B$2:$F$301,5,FALSE)</f>
        <v>27759</v>
      </c>
      <c r="P75" s="1">
        <f>VLOOKUP($B75,Revenue_Generated!$B$1:$D$301,2,FALSE)</f>
        <v>77283</v>
      </c>
      <c r="Q75" s="6">
        <f>VLOOKUP($B75,Revenue_Generated!$B$1:$D$301,3,FALSE)</f>
        <v>59642</v>
      </c>
    </row>
    <row r="76" spans="1:17" x14ac:dyDescent="0.3">
      <c r="A76" s="5">
        <v>75</v>
      </c>
      <c r="B76" s="1" t="s">
        <v>81</v>
      </c>
      <c r="C76" s="1" t="s">
        <v>307</v>
      </c>
      <c r="D76" s="1">
        <v>1761</v>
      </c>
      <c r="E76" s="1">
        <v>24021</v>
      </c>
      <c r="F76" s="1">
        <v>2023</v>
      </c>
      <c r="G76" s="1">
        <v>4</v>
      </c>
      <c r="H76" s="1">
        <v>30</v>
      </c>
      <c r="I76" s="1">
        <v>2023</v>
      </c>
      <c r="J76" s="1">
        <v>4</v>
      </c>
      <c r="K76" s="1">
        <v>30</v>
      </c>
      <c r="L76" s="1">
        <f>VLOOKUP($B76,User_Engagements!$B$2:$F$301,2,FALSE)</f>
        <v>709919</v>
      </c>
      <c r="M76" s="1">
        <f>VLOOKUP(B76,User_Engagements!$B$2:$F$301,3,FALSE)</f>
        <v>163808</v>
      </c>
      <c r="N76" s="1">
        <f>VLOOKUP($B76,User_Engagements!$B$2:$F$301,4,FALSE)</f>
        <v>7300</v>
      </c>
      <c r="O76" s="1">
        <f>VLOOKUP($B76,User_Engagements!$B$2:$F$301,5,FALSE)</f>
        <v>18384</v>
      </c>
      <c r="P76" s="1">
        <f>VLOOKUP($B76,Revenue_Generated!$B$1:$D$301,2,FALSE)</f>
        <v>84209</v>
      </c>
      <c r="Q76" s="6">
        <f>VLOOKUP($B76,Revenue_Generated!$B$1:$D$301,3,FALSE)</f>
        <v>33979</v>
      </c>
    </row>
    <row r="77" spans="1:17" x14ac:dyDescent="0.3">
      <c r="A77" s="5">
        <v>76</v>
      </c>
      <c r="B77" s="1" t="s">
        <v>82</v>
      </c>
      <c r="C77" s="1" t="s">
        <v>307</v>
      </c>
      <c r="D77" s="1">
        <v>4997</v>
      </c>
      <c r="E77" s="1">
        <v>45556</v>
      </c>
      <c r="F77" s="1">
        <v>2023</v>
      </c>
      <c r="G77" s="1">
        <v>12</v>
      </c>
      <c r="H77" s="1">
        <v>9</v>
      </c>
      <c r="I77" s="1">
        <v>2023</v>
      </c>
      <c r="J77" s="1">
        <v>8</v>
      </c>
      <c r="K77" s="1">
        <v>29</v>
      </c>
      <c r="L77" s="1">
        <f>VLOOKUP($B77,User_Engagements!$B$2:$F$301,2,FALSE)</f>
        <v>871188</v>
      </c>
      <c r="M77" s="1">
        <f>VLOOKUP(B77,User_Engagements!$B$2:$F$301,3,FALSE)</f>
        <v>102685</v>
      </c>
      <c r="N77" s="1">
        <f>VLOOKUP($B77,User_Engagements!$B$2:$F$301,4,FALSE)</f>
        <v>25083</v>
      </c>
      <c r="O77" s="1">
        <f>VLOOKUP($B77,User_Engagements!$B$2:$F$301,5,FALSE)</f>
        <v>27341</v>
      </c>
      <c r="P77" s="1">
        <f>VLOOKUP($B77,Revenue_Generated!$B$1:$D$301,2,FALSE)</f>
        <v>71284</v>
      </c>
      <c r="Q77" s="6">
        <f>VLOOKUP($B77,Revenue_Generated!$B$1:$D$301,3,FALSE)</f>
        <v>48116</v>
      </c>
    </row>
    <row r="78" spans="1:17" x14ac:dyDescent="0.3">
      <c r="A78" s="5">
        <v>77</v>
      </c>
      <c r="B78" s="1" t="s">
        <v>83</v>
      </c>
      <c r="C78" s="1" t="s">
        <v>308</v>
      </c>
      <c r="D78" s="1">
        <v>5791</v>
      </c>
      <c r="E78" s="1">
        <v>41018</v>
      </c>
      <c r="F78" s="1">
        <v>2023</v>
      </c>
      <c r="G78" s="1">
        <v>1</v>
      </c>
      <c r="H78" s="1">
        <v>8</v>
      </c>
      <c r="I78" s="1">
        <v>2023</v>
      </c>
      <c r="J78" s="1">
        <v>7</v>
      </c>
      <c r="K78" s="1">
        <v>2</v>
      </c>
      <c r="L78" s="1">
        <f>VLOOKUP($B78,User_Engagements!$B$2:$F$301,2,FALSE)</f>
        <v>859814</v>
      </c>
      <c r="M78" s="1">
        <f>VLOOKUP(B78,User_Engagements!$B$2:$F$301,3,FALSE)</f>
        <v>97127</v>
      </c>
      <c r="N78" s="1">
        <f>VLOOKUP($B78,User_Engagements!$B$2:$F$301,4,FALSE)</f>
        <v>22365</v>
      </c>
      <c r="O78" s="1">
        <f>VLOOKUP($B78,User_Engagements!$B$2:$F$301,5,FALSE)</f>
        <v>19222</v>
      </c>
      <c r="P78" s="1">
        <f>VLOOKUP($B78,Revenue_Generated!$B$1:$D$301,2,FALSE)</f>
        <v>96613</v>
      </c>
      <c r="Q78" s="6">
        <f>VLOOKUP($B78,Revenue_Generated!$B$1:$D$301,3,FALSE)</f>
        <v>25639</v>
      </c>
    </row>
    <row r="79" spans="1:17" x14ac:dyDescent="0.3">
      <c r="A79" s="5">
        <v>78</v>
      </c>
      <c r="B79" s="1" t="s">
        <v>84</v>
      </c>
      <c r="C79" s="1" t="s">
        <v>307</v>
      </c>
      <c r="D79" s="1">
        <v>1625</v>
      </c>
      <c r="E79" s="1">
        <v>6435</v>
      </c>
      <c r="F79" s="1">
        <v>2023</v>
      </c>
      <c r="G79" s="1">
        <v>4</v>
      </c>
      <c r="H79" s="1">
        <v>16</v>
      </c>
      <c r="I79" s="1">
        <v>2024</v>
      </c>
      <c r="J79" s="1">
        <v>1</v>
      </c>
      <c r="K79" s="1">
        <v>29</v>
      </c>
      <c r="L79" s="1">
        <f>VLOOKUP($B79,User_Engagements!$B$2:$F$301,2,FALSE)</f>
        <v>929220</v>
      </c>
      <c r="M79" s="1">
        <f>VLOOKUP(B79,User_Engagements!$B$2:$F$301,3,FALSE)</f>
        <v>87391</v>
      </c>
      <c r="N79" s="1">
        <f>VLOOKUP($B79,User_Engagements!$B$2:$F$301,4,FALSE)</f>
        <v>4970</v>
      </c>
      <c r="O79" s="1">
        <f>VLOOKUP($B79,User_Engagements!$B$2:$F$301,5,FALSE)</f>
        <v>1659</v>
      </c>
      <c r="P79" s="1">
        <f>VLOOKUP($B79,Revenue_Generated!$B$1:$D$301,2,FALSE)</f>
        <v>67933</v>
      </c>
      <c r="Q79" s="6">
        <f>VLOOKUP($B79,Revenue_Generated!$B$1:$D$301,3,FALSE)</f>
        <v>64852</v>
      </c>
    </row>
    <row r="80" spans="1:17" x14ac:dyDescent="0.3">
      <c r="A80" s="5">
        <v>79</v>
      </c>
      <c r="B80" s="1" t="s">
        <v>85</v>
      </c>
      <c r="C80" s="1" t="s">
        <v>309</v>
      </c>
      <c r="D80" s="1">
        <v>9587</v>
      </c>
      <c r="E80" s="1">
        <v>9192</v>
      </c>
      <c r="F80" s="1">
        <v>2023</v>
      </c>
      <c r="G80" s="1">
        <v>5</v>
      </c>
      <c r="H80" s="1">
        <v>18</v>
      </c>
      <c r="I80" s="1">
        <v>2023</v>
      </c>
      <c r="J80" s="1">
        <v>11</v>
      </c>
      <c r="K80" s="1">
        <v>1</v>
      </c>
      <c r="L80" s="1">
        <f>VLOOKUP($B80,User_Engagements!$B$2:$F$301,2,FALSE)</f>
        <v>450386</v>
      </c>
      <c r="M80" s="1">
        <f>VLOOKUP(B80,User_Engagements!$B$2:$F$301,3,FALSE)</f>
        <v>191319</v>
      </c>
      <c r="N80" s="1">
        <f>VLOOKUP($B80,User_Engagements!$B$2:$F$301,4,FALSE)</f>
        <v>29861</v>
      </c>
      <c r="O80" s="1">
        <f>VLOOKUP($B80,User_Engagements!$B$2:$F$301,5,FALSE)</f>
        <v>11642</v>
      </c>
      <c r="P80" s="1">
        <f>VLOOKUP($B80,Revenue_Generated!$B$1:$D$301,2,FALSE)</f>
        <v>93566</v>
      </c>
      <c r="Q80" s="6">
        <f>VLOOKUP($B80,Revenue_Generated!$B$1:$D$301,3,FALSE)</f>
        <v>65035</v>
      </c>
    </row>
    <row r="81" spans="1:17" x14ac:dyDescent="0.3">
      <c r="A81" s="5">
        <v>80</v>
      </c>
      <c r="B81" s="1" t="s">
        <v>86</v>
      </c>
      <c r="C81" s="1" t="s">
        <v>311</v>
      </c>
      <c r="D81" s="1">
        <v>6837</v>
      </c>
      <c r="E81" s="1">
        <v>8859</v>
      </c>
      <c r="F81" s="1">
        <v>2023</v>
      </c>
      <c r="G81" s="1">
        <v>7</v>
      </c>
      <c r="H81" s="1">
        <v>2</v>
      </c>
      <c r="I81" s="1">
        <v>2023</v>
      </c>
      <c r="J81" s="1">
        <v>4</v>
      </c>
      <c r="K81" s="1">
        <v>25</v>
      </c>
      <c r="L81" s="1">
        <f>VLOOKUP($B81,User_Engagements!$B$2:$F$301,2,FALSE)</f>
        <v>882263</v>
      </c>
      <c r="M81" s="1">
        <f>VLOOKUP(B81,User_Engagements!$B$2:$F$301,3,FALSE)</f>
        <v>130717</v>
      </c>
      <c r="N81" s="1">
        <f>VLOOKUP($B81,User_Engagements!$B$2:$F$301,4,FALSE)</f>
        <v>1199</v>
      </c>
      <c r="O81" s="1">
        <f>VLOOKUP($B81,User_Engagements!$B$2:$F$301,5,FALSE)</f>
        <v>22118</v>
      </c>
      <c r="P81" s="1">
        <f>VLOOKUP($B81,Revenue_Generated!$B$1:$D$301,2,FALSE)</f>
        <v>32928</v>
      </c>
      <c r="Q81" s="6">
        <f>VLOOKUP($B81,Revenue_Generated!$B$1:$D$301,3,FALSE)</f>
        <v>63675</v>
      </c>
    </row>
    <row r="82" spans="1:17" x14ac:dyDescent="0.3">
      <c r="A82" s="5">
        <v>81</v>
      </c>
      <c r="B82" s="1" t="s">
        <v>87</v>
      </c>
      <c r="C82" s="1" t="s">
        <v>308</v>
      </c>
      <c r="D82" s="1">
        <v>4383</v>
      </c>
      <c r="E82" s="1">
        <v>27882</v>
      </c>
      <c r="F82" s="1">
        <v>2023</v>
      </c>
      <c r="G82" s="1">
        <v>12</v>
      </c>
      <c r="H82" s="1">
        <v>6</v>
      </c>
      <c r="I82" s="1">
        <v>2023</v>
      </c>
      <c r="J82" s="1">
        <v>8</v>
      </c>
      <c r="K82" s="1">
        <v>21</v>
      </c>
      <c r="L82" s="1">
        <f>VLOOKUP($B82,User_Engagements!$B$2:$F$301,2,FALSE)</f>
        <v>672893</v>
      </c>
      <c r="M82" s="1">
        <f>VLOOKUP(B82,User_Engagements!$B$2:$F$301,3,FALSE)</f>
        <v>92910</v>
      </c>
      <c r="N82" s="1">
        <f>VLOOKUP($B82,User_Engagements!$B$2:$F$301,4,FALSE)</f>
        <v>2656</v>
      </c>
      <c r="O82" s="1">
        <f>VLOOKUP($B82,User_Engagements!$B$2:$F$301,5,FALSE)</f>
        <v>16006</v>
      </c>
      <c r="P82" s="1">
        <f>VLOOKUP($B82,Revenue_Generated!$B$1:$D$301,2,FALSE)</f>
        <v>28181</v>
      </c>
      <c r="Q82" s="6">
        <f>VLOOKUP($B82,Revenue_Generated!$B$1:$D$301,3,FALSE)</f>
        <v>46356</v>
      </c>
    </row>
    <row r="83" spans="1:17" x14ac:dyDescent="0.3">
      <c r="A83" s="5">
        <v>82</v>
      </c>
      <c r="B83" s="1" t="s">
        <v>88</v>
      </c>
      <c r="C83" s="1" t="s">
        <v>310</v>
      </c>
      <c r="D83" s="1">
        <v>3555</v>
      </c>
      <c r="E83" s="1">
        <v>22709</v>
      </c>
      <c r="F83" s="1">
        <v>2023</v>
      </c>
      <c r="G83" s="1">
        <v>7</v>
      </c>
      <c r="H83" s="1">
        <v>29</v>
      </c>
      <c r="I83" s="1">
        <v>2023</v>
      </c>
      <c r="J83" s="1">
        <v>11</v>
      </c>
      <c r="K83" s="1">
        <v>18</v>
      </c>
      <c r="L83" s="1">
        <f>VLOOKUP($B83,User_Engagements!$B$2:$F$301,2,FALSE)</f>
        <v>299096</v>
      </c>
      <c r="M83" s="1">
        <f>VLOOKUP(B83,User_Engagements!$B$2:$F$301,3,FALSE)</f>
        <v>8331</v>
      </c>
      <c r="N83" s="1">
        <f>VLOOKUP($B83,User_Engagements!$B$2:$F$301,4,FALSE)</f>
        <v>5930</v>
      </c>
      <c r="O83" s="1">
        <f>VLOOKUP($B83,User_Engagements!$B$2:$F$301,5,FALSE)</f>
        <v>17353</v>
      </c>
      <c r="P83" s="1">
        <f>VLOOKUP($B83,Revenue_Generated!$B$1:$D$301,2,FALSE)</f>
        <v>68361</v>
      </c>
      <c r="Q83" s="6">
        <f>VLOOKUP($B83,Revenue_Generated!$B$1:$D$301,3,FALSE)</f>
        <v>16886</v>
      </c>
    </row>
    <row r="84" spans="1:17" x14ac:dyDescent="0.3">
      <c r="A84" s="5">
        <v>83</v>
      </c>
      <c r="B84" s="1" t="s">
        <v>89</v>
      </c>
      <c r="C84" s="1" t="s">
        <v>310</v>
      </c>
      <c r="D84" s="1">
        <v>5600</v>
      </c>
      <c r="E84" s="1">
        <v>13292</v>
      </c>
      <c r="F84" s="1">
        <v>2023</v>
      </c>
      <c r="G84" s="1">
        <v>5</v>
      </c>
      <c r="H84" s="1">
        <v>29</v>
      </c>
      <c r="I84" s="1">
        <v>2023</v>
      </c>
      <c r="J84" s="1">
        <v>12</v>
      </c>
      <c r="K84" s="1">
        <v>26</v>
      </c>
      <c r="L84" s="1">
        <f>VLOOKUP($B84,User_Engagements!$B$2:$F$301,2,FALSE)</f>
        <v>898069</v>
      </c>
      <c r="M84" s="1">
        <f>VLOOKUP(B84,User_Engagements!$B$2:$F$301,3,FALSE)</f>
        <v>155377</v>
      </c>
      <c r="N84" s="1">
        <f>VLOOKUP($B84,User_Engagements!$B$2:$F$301,4,FALSE)</f>
        <v>43916</v>
      </c>
      <c r="O84" s="1">
        <f>VLOOKUP($B84,User_Engagements!$B$2:$F$301,5,FALSE)</f>
        <v>29040</v>
      </c>
      <c r="P84" s="1">
        <f>VLOOKUP($B84,Revenue_Generated!$B$1:$D$301,2,FALSE)</f>
        <v>18086</v>
      </c>
      <c r="Q84" s="6">
        <f>VLOOKUP($B84,Revenue_Generated!$B$1:$D$301,3,FALSE)</f>
        <v>24730</v>
      </c>
    </row>
    <row r="85" spans="1:17" x14ac:dyDescent="0.3">
      <c r="A85" s="5">
        <v>84</v>
      </c>
      <c r="B85" s="1" t="s">
        <v>90</v>
      </c>
      <c r="C85" s="1" t="s">
        <v>309</v>
      </c>
      <c r="D85" s="1">
        <v>6305</v>
      </c>
      <c r="E85" s="1">
        <v>25816</v>
      </c>
      <c r="F85" s="1">
        <v>2023</v>
      </c>
      <c r="G85" s="1">
        <v>9</v>
      </c>
      <c r="H85" s="1">
        <v>17</v>
      </c>
      <c r="I85" s="1">
        <v>2023</v>
      </c>
      <c r="J85" s="1">
        <v>8</v>
      </c>
      <c r="K85" s="1">
        <v>14</v>
      </c>
      <c r="L85" s="1">
        <f>VLOOKUP($B85,User_Engagements!$B$2:$F$301,2,FALSE)</f>
        <v>526647</v>
      </c>
      <c r="M85" s="1">
        <f>VLOOKUP(B85,User_Engagements!$B$2:$F$301,3,FALSE)</f>
        <v>199900</v>
      </c>
      <c r="N85" s="1">
        <f>VLOOKUP($B85,User_Engagements!$B$2:$F$301,4,FALSE)</f>
        <v>46064</v>
      </c>
      <c r="O85" s="1">
        <f>VLOOKUP($B85,User_Engagements!$B$2:$F$301,5,FALSE)</f>
        <v>28770</v>
      </c>
      <c r="P85" s="1">
        <f>VLOOKUP($B85,Revenue_Generated!$B$1:$D$301,2,FALSE)</f>
        <v>24044</v>
      </c>
      <c r="Q85" s="6">
        <f>VLOOKUP($B85,Revenue_Generated!$B$1:$D$301,3,FALSE)</f>
        <v>69376</v>
      </c>
    </row>
    <row r="86" spans="1:17" x14ac:dyDescent="0.3">
      <c r="A86" s="5">
        <v>85</v>
      </c>
      <c r="B86" s="1" t="s">
        <v>91</v>
      </c>
      <c r="C86" s="1" t="s">
        <v>308</v>
      </c>
      <c r="D86" s="1">
        <v>7758</v>
      </c>
      <c r="E86" s="1">
        <v>11720</v>
      </c>
      <c r="F86" s="1">
        <v>2023</v>
      </c>
      <c r="G86" s="1">
        <v>5</v>
      </c>
      <c r="H86" s="1">
        <v>7</v>
      </c>
      <c r="I86" s="1">
        <v>2023</v>
      </c>
      <c r="J86" s="1">
        <v>10</v>
      </c>
      <c r="K86" s="1">
        <v>19</v>
      </c>
      <c r="L86" s="1">
        <f>VLOOKUP($B86,User_Engagements!$B$2:$F$301,2,FALSE)</f>
        <v>18527</v>
      </c>
      <c r="M86" s="1">
        <f>VLOOKUP(B86,User_Engagements!$B$2:$F$301,3,FALSE)</f>
        <v>197387</v>
      </c>
      <c r="N86" s="1">
        <f>VLOOKUP($B86,User_Engagements!$B$2:$F$301,4,FALSE)</f>
        <v>21511</v>
      </c>
      <c r="O86" s="1">
        <f>VLOOKUP($B86,User_Engagements!$B$2:$F$301,5,FALSE)</f>
        <v>26649</v>
      </c>
      <c r="P86" s="1">
        <f>VLOOKUP($B86,Revenue_Generated!$B$1:$D$301,2,FALSE)</f>
        <v>85805</v>
      </c>
      <c r="Q86" s="6">
        <f>VLOOKUP($B86,Revenue_Generated!$B$1:$D$301,3,FALSE)</f>
        <v>67636</v>
      </c>
    </row>
    <row r="87" spans="1:17" x14ac:dyDescent="0.3">
      <c r="A87" s="5">
        <v>86</v>
      </c>
      <c r="B87" s="1" t="s">
        <v>92</v>
      </c>
      <c r="C87" s="1" t="s">
        <v>308</v>
      </c>
      <c r="D87" s="1">
        <v>8762</v>
      </c>
      <c r="E87" s="1">
        <v>5372</v>
      </c>
      <c r="F87" s="1">
        <v>2023</v>
      </c>
      <c r="G87" s="1">
        <v>10</v>
      </c>
      <c r="H87" s="1">
        <v>26</v>
      </c>
      <c r="I87" s="1">
        <v>2023</v>
      </c>
      <c r="J87" s="1">
        <v>8</v>
      </c>
      <c r="K87" s="1">
        <v>26</v>
      </c>
      <c r="L87" s="1">
        <f>VLOOKUP($B87,User_Engagements!$B$2:$F$301,2,FALSE)</f>
        <v>382559</v>
      </c>
      <c r="M87" s="1">
        <f>VLOOKUP(B87,User_Engagements!$B$2:$F$301,3,FALSE)</f>
        <v>144688</v>
      </c>
      <c r="N87" s="1">
        <f>VLOOKUP($B87,User_Engagements!$B$2:$F$301,4,FALSE)</f>
        <v>24738</v>
      </c>
      <c r="O87" s="1">
        <f>VLOOKUP($B87,User_Engagements!$B$2:$F$301,5,FALSE)</f>
        <v>9565</v>
      </c>
      <c r="P87" s="1">
        <f>VLOOKUP($B87,Revenue_Generated!$B$1:$D$301,2,FALSE)</f>
        <v>5733</v>
      </c>
      <c r="Q87" s="6">
        <f>VLOOKUP($B87,Revenue_Generated!$B$1:$D$301,3,FALSE)</f>
        <v>35278</v>
      </c>
    </row>
    <row r="88" spans="1:17" x14ac:dyDescent="0.3">
      <c r="A88" s="5">
        <v>87</v>
      </c>
      <c r="B88" s="1" t="s">
        <v>93</v>
      </c>
      <c r="C88" s="1" t="s">
        <v>310</v>
      </c>
      <c r="D88" s="1">
        <v>4308</v>
      </c>
      <c r="E88" s="1">
        <v>8168</v>
      </c>
      <c r="F88" s="1">
        <v>2023</v>
      </c>
      <c r="G88" s="1">
        <v>3</v>
      </c>
      <c r="H88" s="1">
        <v>7</v>
      </c>
      <c r="I88" s="1">
        <v>2023</v>
      </c>
      <c r="J88" s="1">
        <v>6</v>
      </c>
      <c r="K88" s="1">
        <v>21</v>
      </c>
      <c r="L88" s="1">
        <f>VLOOKUP($B88,User_Engagements!$B$2:$F$301,2,FALSE)</f>
        <v>628281</v>
      </c>
      <c r="M88" s="1">
        <f>VLOOKUP(B88,User_Engagements!$B$2:$F$301,3,FALSE)</f>
        <v>66851</v>
      </c>
      <c r="N88" s="1">
        <f>VLOOKUP($B88,User_Engagements!$B$2:$F$301,4,FALSE)</f>
        <v>34345</v>
      </c>
      <c r="O88" s="1">
        <f>VLOOKUP($B88,User_Engagements!$B$2:$F$301,5,FALSE)</f>
        <v>8156</v>
      </c>
      <c r="P88" s="1">
        <f>VLOOKUP($B88,Revenue_Generated!$B$1:$D$301,2,FALSE)</f>
        <v>38964</v>
      </c>
      <c r="Q88" s="6">
        <f>VLOOKUP($B88,Revenue_Generated!$B$1:$D$301,3,FALSE)</f>
        <v>4727</v>
      </c>
    </row>
    <row r="89" spans="1:17" x14ac:dyDescent="0.3">
      <c r="A89" s="5">
        <v>88</v>
      </c>
      <c r="B89" s="1" t="s">
        <v>94</v>
      </c>
      <c r="C89" s="1" t="s">
        <v>311</v>
      </c>
      <c r="D89" s="1">
        <v>1165</v>
      </c>
      <c r="E89" s="1">
        <v>22890</v>
      </c>
      <c r="F89" s="1">
        <v>2023</v>
      </c>
      <c r="G89" s="1">
        <v>1</v>
      </c>
      <c r="H89" s="1">
        <v>21</v>
      </c>
      <c r="I89" s="1">
        <v>2023</v>
      </c>
      <c r="J89" s="1">
        <v>3</v>
      </c>
      <c r="K89" s="1">
        <v>29</v>
      </c>
      <c r="L89" s="1">
        <f>VLOOKUP($B89,User_Engagements!$B$2:$F$301,2,FALSE)</f>
        <v>910057</v>
      </c>
      <c r="M89" s="1">
        <f>VLOOKUP(B89,User_Engagements!$B$2:$F$301,3,FALSE)</f>
        <v>174211</v>
      </c>
      <c r="N89" s="1">
        <f>VLOOKUP($B89,User_Engagements!$B$2:$F$301,4,FALSE)</f>
        <v>542</v>
      </c>
      <c r="O89" s="1">
        <f>VLOOKUP($B89,User_Engagements!$B$2:$F$301,5,FALSE)</f>
        <v>703</v>
      </c>
      <c r="P89" s="1">
        <f>VLOOKUP($B89,Revenue_Generated!$B$1:$D$301,2,FALSE)</f>
        <v>99985</v>
      </c>
      <c r="Q89" s="6">
        <f>VLOOKUP($B89,Revenue_Generated!$B$1:$D$301,3,FALSE)</f>
        <v>42714</v>
      </c>
    </row>
    <row r="90" spans="1:17" x14ac:dyDescent="0.3">
      <c r="A90" s="5">
        <v>89</v>
      </c>
      <c r="B90" s="1" t="s">
        <v>95</v>
      </c>
      <c r="C90" s="1" t="s">
        <v>307</v>
      </c>
      <c r="D90" s="1">
        <v>2415</v>
      </c>
      <c r="E90" s="1">
        <v>34547</v>
      </c>
      <c r="F90" s="1">
        <v>2023</v>
      </c>
      <c r="G90" s="1">
        <v>10</v>
      </c>
      <c r="H90" s="1">
        <v>20</v>
      </c>
      <c r="I90" s="1">
        <v>2023</v>
      </c>
      <c r="J90" s="1">
        <v>10</v>
      </c>
      <c r="K90" s="1">
        <v>17</v>
      </c>
      <c r="L90" s="1">
        <f>VLOOKUP($B90,User_Engagements!$B$2:$F$301,2,FALSE)</f>
        <v>633254</v>
      </c>
      <c r="M90" s="1">
        <f>VLOOKUP(B90,User_Engagements!$B$2:$F$301,3,FALSE)</f>
        <v>63000</v>
      </c>
      <c r="N90" s="1">
        <f>VLOOKUP($B90,User_Engagements!$B$2:$F$301,4,FALSE)</f>
        <v>21168</v>
      </c>
      <c r="O90" s="1">
        <f>VLOOKUP($B90,User_Engagements!$B$2:$F$301,5,FALSE)</f>
        <v>554</v>
      </c>
      <c r="P90" s="1">
        <f>VLOOKUP($B90,Revenue_Generated!$B$1:$D$301,2,FALSE)</f>
        <v>44404</v>
      </c>
      <c r="Q90" s="6">
        <f>VLOOKUP($B90,Revenue_Generated!$B$1:$D$301,3,FALSE)</f>
        <v>60346</v>
      </c>
    </row>
    <row r="91" spans="1:17" x14ac:dyDescent="0.3">
      <c r="A91" s="5">
        <v>90</v>
      </c>
      <c r="B91" s="1" t="s">
        <v>96</v>
      </c>
      <c r="C91" s="1" t="s">
        <v>311</v>
      </c>
      <c r="D91" s="1">
        <v>2821</v>
      </c>
      <c r="E91" s="1">
        <v>36109</v>
      </c>
      <c r="F91" s="1">
        <v>2023</v>
      </c>
      <c r="G91" s="1">
        <v>11</v>
      </c>
      <c r="H91" s="1">
        <v>21</v>
      </c>
      <c r="I91" s="1">
        <v>2023</v>
      </c>
      <c r="J91" s="1">
        <v>2</v>
      </c>
      <c r="K91" s="1">
        <v>24</v>
      </c>
      <c r="L91" s="1">
        <f>VLOOKUP($B91,User_Engagements!$B$2:$F$301,2,FALSE)</f>
        <v>680169</v>
      </c>
      <c r="M91" s="1">
        <f>VLOOKUP(B91,User_Engagements!$B$2:$F$301,3,FALSE)</f>
        <v>72117</v>
      </c>
      <c r="N91" s="1">
        <f>VLOOKUP($B91,User_Engagements!$B$2:$F$301,4,FALSE)</f>
        <v>43492</v>
      </c>
      <c r="O91" s="1">
        <f>VLOOKUP($B91,User_Engagements!$B$2:$F$301,5,FALSE)</f>
        <v>417</v>
      </c>
      <c r="P91" s="1">
        <f>VLOOKUP($B91,Revenue_Generated!$B$1:$D$301,2,FALSE)</f>
        <v>58088</v>
      </c>
      <c r="Q91" s="6">
        <f>VLOOKUP($B91,Revenue_Generated!$B$1:$D$301,3,FALSE)</f>
        <v>56200</v>
      </c>
    </row>
    <row r="92" spans="1:17" x14ac:dyDescent="0.3">
      <c r="A92" s="5">
        <v>91</v>
      </c>
      <c r="B92" s="1" t="s">
        <v>97</v>
      </c>
      <c r="C92" s="1" t="s">
        <v>308</v>
      </c>
      <c r="D92" s="1">
        <v>1523</v>
      </c>
      <c r="E92" s="1">
        <v>17629</v>
      </c>
      <c r="F92" s="1">
        <v>2023</v>
      </c>
      <c r="G92" s="1">
        <v>4</v>
      </c>
      <c r="H92" s="1">
        <v>23</v>
      </c>
      <c r="I92" s="1">
        <v>2023</v>
      </c>
      <c r="J92" s="1">
        <v>9</v>
      </c>
      <c r="K92" s="1">
        <v>7</v>
      </c>
      <c r="L92" s="1">
        <f>VLOOKUP($B92,User_Engagements!$B$2:$F$301,2,FALSE)</f>
        <v>817827</v>
      </c>
      <c r="M92" s="1">
        <f>VLOOKUP(B92,User_Engagements!$B$2:$F$301,3,FALSE)</f>
        <v>76249</v>
      </c>
      <c r="N92" s="1">
        <f>VLOOKUP($B92,User_Engagements!$B$2:$F$301,4,FALSE)</f>
        <v>33893</v>
      </c>
      <c r="O92" s="1">
        <f>VLOOKUP($B92,User_Engagements!$B$2:$F$301,5,FALSE)</f>
        <v>9259</v>
      </c>
      <c r="P92" s="1">
        <f>VLOOKUP($B92,Revenue_Generated!$B$1:$D$301,2,FALSE)</f>
        <v>68305</v>
      </c>
      <c r="Q92" s="6">
        <f>VLOOKUP($B92,Revenue_Generated!$B$1:$D$301,3,FALSE)</f>
        <v>38190</v>
      </c>
    </row>
    <row r="93" spans="1:17" x14ac:dyDescent="0.3">
      <c r="A93" s="5">
        <v>92</v>
      </c>
      <c r="B93" s="1" t="s">
        <v>98</v>
      </c>
      <c r="C93" s="1" t="s">
        <v>309</v>
      </c>
      <c r="D93" s="1">
        <v>8228</v>
      </c>
      <c r="E93" s="1">
        <v>11424</v>
      </c>
      <c r="F93" s="1">
        <v>2023</v>
      </c>
      <c r="G93" s="1">
        <v>5</v>
      </c>
      <c r="H93" s="1">
        <v>19</v>
      </c>
      <c r="I93" s="1">
        <v>2023</v>
      </c>
      <c r="J93" s="1">
        <v>5</v>
      </c>
      <c r="K93" s="1">
        <v>19</v>
      </c>
      <c r="L93" s="1">
        <f>VLOOKUP($B93,User_Engagements!$B$2:$F$301,2,FALSE)</f>
        <v>837198</v>
      </c>
      <c r="M93" s="1">
        <f>VLOOKUP(B93,User_Engagements!$B$2:$F$301,3,FALSE)</f>
        <v>17694</v>
      </c>
      <c r="N93" s="1">
        <f>VLOOKUP($B93,User_Engagements!$B$2:$F$301,4,FALSE)</f>
        <v>14136</v>
      </c>
      <c r="O93" s="1">
        <f>VLOOKUP($B93,User_Engagements!$B$2:$F$301,5,FALSE)</f>
        <v>25403</v>
      </c>
      <c r="P93" s="1">
        <f>VLOOKUP($B93,Revenue_Generated!$B$1:$D$301,2,FALSE)</f>
        <v>57673</v>
      </c>
      <c r="Q93" s="6">
        <f>VLOOKUP($B93,Revenue_Generated!$B$1:$D$301,3,FALSE)</f>
        <v>69800</v>
      </c>
    </row>
    <row r="94" spans="1:17" x14ac:dyDescent="0.3">
      <c r="A94" s="5">
        <v>93</v>
      </c>
      <c r="B94" s="1" t="s">
        <v>99</v>
      </c>
      <c r="C94" s="1" t="s">
        <v>311</v>
      </c>
      <c r="D94" s="1">
        <v>9295</v>
      </c>
      <c r="E94" s="1">
        <v>46986</v>
      </c>
      <c r="F94" s="1">
        <v>2023</v>
      </c>
      <c r="G94" s="1">
        <v>8</v>
      </c>
      <c r="H94" s="1">
        <v>26</v>
      </c>
      <c r="I94" s="1">
        <v>2023</v>
      </c>
      <c r="J94" s="1">
        <v>10</v>
      </c>
      <c r="K94" s="1">
        <v>27</v>
      </c>
      <c r="L94" s="1">
        <f>VLOOKUP($B94,User_Engagements!$B$2:$F$301,2,FALSE)</f>
        <v>150061</v>
      </c>
      <c r="M94" s="1">
        <f>VLOOKUP(B94,User_Engagements!$B$2:$F$301,3,FALSE)</f>
        <v>155890</v>
      </c>
      <c r="N94" s="1">
        <f>VLOOKUP($B94,User_Engagements!$B$2:$F$301,4,FALSE)</f>
        <v>17201</v>
      </c>
      <c r="O94" s="1">
        <f>VLOOKUP($B94,User_Engagements!$B$2:$F$301,5,FALSE)</f>
        <v>19661</v>
      </c>
      <c r="P94" s="1">
        <f>VLOOKUP($B94,Revenue_Generated!$B$1:$D$301,2,FALSE)</f>
        <v>33371</v>
      </c>
      <c r="Q94" s="6">
        <f>VLOOKUP($B94,Revenue_Generated!$B$1:$D$301,3,FALSE)</f>
        <v>69678</v>
      </c>
    </row>
    <row r="95" spans="1:17" x14ac:dyDescent="0.3">
      <c r="A95" s="5">
        <v>94</v>
      </c>
      <c r="B95" s="1" t="s">
        <v>100</v>
      </c>
      <c r="C95" s="1" t="s">
        <v>311</v>
      </c>
      <c r="D95" s="1">
        <v>1699</v>
      </c>
      <c r="E95" s="1">
        <v>28037</v>
      </c>
      <c r="F95" s="1">
        <v>2023</v>
      </c>
      <c r="G95" s="1">
        <v>12</v>
      </c>
      <c r="H95" s="1">
        <v>27</v>
      </c>
      <c r="I95" s="1">
        <v>2023</v>
      </c>
      <c r="J95" s="1">
        <v>6</v>
      </c>
      <c r="K95" s="1">
        <v>17</v>
      </c>
      <c r="L95" s="1">
        <f>VLOOKUP($B95,User_Engagements!$B$2:$F$301,2,FALSE)</f>
        <v>249369</v>
      </c>
      <c r="M95" s="1">
        <f>VLOOKUP(B95,User_Engagements!$B$2:$F$301,3,FALSE)</f>
        <v>99316</v>
      </c>
      <c r="N95" s="1">
        <f>VLOOKUP($B95,User_Engagements!$B$2:$F$301,4,FALSE)</f>
        <v>9918</v>
      </c>
      <c r="O95" s="1">
        <f>VLOOKUP($B95,User_Engagements!$B$2:$F$301,5,FALSE)</f>
        <v>1047</v>
      </c>
      <c r="P95" s="1">
        <f>VLOOKUP($B95,Revenue_Generated!$B$1:$D$301,2,FALSE)</f>
        <v>62249</v>
      </c>
      <c r="Q95" s="6">
        <f>VLOOKUP($B95,Revenue_Generated!$B$1:$D$301,3,FALSE)</f>
        <v>22598</v>
      </c>
    </row>
    <row r="96" spans="1:17" x14ac:dyDescent="0.3">
      <c r="A96" s="5">
        <v>95</v>
      </c>
      <c r="B96" s="1" t="s">
        <v>101</v>
      </c>
      <c r="C96" s="1" t="s">
        <v>308</v>
      </c>
      <c r="D96" s="1">
        <v>7273</v>
      </c>
      <c r="E96" s="1">
        <v>41295</v>
      </c>
      <c r="F96" s="1">
        <v>2023</v>
      </c>
      <c r="G96" s="1">
        <v>12</v>
      </c>
      <c r="H96" s="1">
        <v>14</v>
      </c>
      <c r="I96" s="1">
        <v>2023</v>
      </c>
      <c r="J96" s="1">
        <v>6</v>
      </c>
      <c r="K96" s="1">
        <v>11</v>
      </c>
      <c r="L96" s="1">
        <f>VLOOKUP($B96,User_Engagements!$B$2:$F$301,2,FALSE)</f>
        <v>938637</v>
      </c>
      <c r="M96" s="1">
        <f>VLOOKUP(B96,User_Engagements!$B$2:$F$301,3,FALSE)</f>
        <v>164295</v>
      </c>
      <c r="N96" s="1">
        <f>VLOOKUP($B96,User_Engagements!$B$2:$F$301,4,FALSE)</f>
        <v>46292</v>
      </c>
      <c r="O96" s="1">
        <f>VLOOKUP($B96,User_Engagements!$B$2:$F$301,5,FALSE)</f>
        <v>6008</v>
      </c>
      <c r="P96" s="1">
        <f>VLOOKUP($B96,Revenue_Generated!$B$1:$D$301,2,FALSE)</f>
        <v>13486</v>
      </c>
      <c r="Q96" s="6">
        <f>VLOOKUP($B96,Revenue_Generated!$B$1:$D$301,3,FALSE)</f>
        <v>11053</v>
      </c>
    </row>
    <row r="97" spans="1:17" x14ac:dyDescent="0.3">
      <c r="A97" s="5">
        <v>96</v>
      </c>
      <c r="B97" s="1" t="s">
        <v>102</v>
      </c>
      <c r="C97" s="1" t="s">
        <v>310</v>
      </c>
      <c r="D97" s="1">
        <v>1448</v>
      </c>
      <c r="E97" s="1">
        <v>40019</v>
      </c>
      <c r="F97" s="1">
        <v>2023</v>
      </c>
      <c r="G97" s="1">
        <v>2</v>
      </c>
      <c r="H97" s="1">
        <v>13</v>
      </c>
      <c r="I97" s="1">
        <v>2023</v>
      </c>
      <c r="J97" s="1">
        <v>7</v>
      </c>
      <c r="K97" s="1">
        <v>30</v>
      </c>
      <c r="L97" s="1">
        <f>VLOOKUP($B97,User_Engagements!$B$2:$F$301,2,FALSE)</f>
        <v>163699</v>
      </c>
      <c r="M97" s="1">
        <f>VLOOKUP(B97,User_Engagements!$B$2:$F$301,3,FALSE)</f>
        <v>5329</v>
      </c>
      <c r="N97" s="1">
        <f>VLOOKUP($B97,User_Engagements!$B$2:$F$301,4,FALSE)</f>
        <v>31951</v>
      </c>
      <c r="O97" s="1">
        <f>VLOOKUP($B97,User_Engagements!$B$2:$F$301,5,FALSE)</f>
        <v>13787</v>
      </c>
      <c r="P97" s="1">
        <f>VLOOKUP($B97,Revenue_Generated!$B$1:$D$301,2,FALSE)</f>
        <v>64610</v>
      </c>
      <c r="Q97" s="6">
        <f>VLOOKUP($B97,Revenue_Generated!$B$1:$D$301,3,FALSE)</f>
        <v>49311</v>
      </c>
    </row>
    <row r="98" spans="1:17" x14ac:dyDescent="0.3">
      <c r="A98" s="5">
        <v>97</v>
      </c>
      <c r="B98" s="1" t="s">
        <v>103</v>
      </c>
      <c r="C98" s="1" t="s">
        <v>308</v>
      </c>
      <c r="D98" s="1">
        <v>9146</v>
      </c>
      <c r="E98" s="1">
        <v>38011</v>
      </c>
      <c r="F98" s="1">
        <v>2023</v>
      </c>
      <c r="G98" s="1">
        <v>3</v>
      </c>
      <c r="H98" s="1">
        <v>5</v>
      </c>
      <c r="I98" s="1">
        <v>2023</v>
      </c>
      <c r="J98" s="1">
        <v>7</v>
      </c>
      <c r="K98" s="1">
        <v>7</v>
      </c>
      <c r="L98" s="1">
        <f>VLOOKUP($B98,User_Engagements!$B$2:$F$301,2,FALSE)</f>
        <v>959786</v>
      </c>
      <c r="M98" s="1">
        <f>VLOOKUP(B98,User_Engagements!$B$2:$F$301,3,FALSE)</f>
        <v>167479</v>
      </c>
      <c r="N98" s="1">
        <f>VLOOKUP($B98,User_Engagements!$B$2:$F$301,4,FALSE)</f>
        <v>46329</v>
      </c>
      <c r="O98" s="1">
        <f>VLOOKUP($B98,User_Engagements!$B$2:$F$301,5,FALSE)</f>
        <v>13399</v>
      </c>
      <c r="P98" s="1">
        <f>VLOOKUP($B98,Revenue_Generated!$B$1:$D$301,2,FALSE)</f>
        <v>89475</v>
      </c>
      <c r="Q98" s="6">
        <f>VLOOKUP($B98,Revenue_Generated!$B$1:$D$301,3,FALSE)</f>
        <v>73694</v>
      </c>
    </row>
    <row r="99" spans="1:17" x14ac:dyDescent="0.3">
      <c r="A99" s="5">
        <v>98</v>
      </c>
      <c r="B99" s="1" t="s">
        <v>104</v>
      </c>
      <c r="C99" s="1" t="s">
        <v>311</v>
      </c>
      <c r="D99" s="1">
        <v>4467</v>
      </c>
      <c r="E99" s="1">
        <v>37540</v>
      </c>
      <c r="F99" s="1">
        <v>2023</v>
      </c>
      <c r="G99" s="1">
        <v>9</v>
      </c>
      <c r="H99" s="1">
        <v>23</v>
      </c>
      <c r="I99" s="1">
        <v>2023</v>
      </c>
      <c r="J99" s="1">
        <v>8</v>
      </c>
      <c r="K99" s="1">
        <v>15</v>
      </c>
      <c r="L99" s="1">
        <f>VLOOKUP($B99,User_Engagements!$B$2:$F$301,2,FALSE)</f>
        <v>545399</v>
      </c>
      <c r="M99" s="1">
        <f>VLOOKUP(B99,User_Engagements!$B$2:$F$301,3,FALSE)</f>
        <v>70419</v>
      </c>
      <c r="N99" s="1">
        <f>VLOOKUP($B99,User_Engagements!$B$2:$F$301,4,FALSE)</f>
        <v>37964</v>
      </c>
      <c r="O99" s="1">
        <f>VLOOKUP($B99,User_Engagements!$B$2:$F$301,5,FALSE)</f>
        <v>12344</v>
      </c>
      <c r="P99" s="1">
        <f>VLOOKUP($B99,Revenue_Generated!$B$1:$D$301,2,FALSE)</f>
        <v>57614</v>
      </c>
      <c r="Q99" s="6">
        <f>VLOOKUP($B99,Revenue_Generated!$B$1:$D$301,3,FALSE)</f>
        <v>28369</v>
      </c>
    </row>
    <row r="100" spans="1:17" x14ac:dyDescent="0.3">
      <c r="A100" s="5">
        <v>99</v>
      </c>
      <c r="B100" s="1" t="s">
        <v>105</v>
      </c>
      <c r="C100" s="1" t="s">
        <v>311</v>
      </c>
      <c r="D100" s="1">
        <v>7517</v>
      </c>
      <c r="E100" s="1">
        <v>18151</v>
      </c>
      <c r="F100" s="1">
        <v>2023</v>
      </c>
      <c r="G100" s="1">
        <v>4</v>
      </c>
      <c r="H100" s="1">
        <v>2</v>
      </c>
      <c r="I100" s="1">
        <v>2023</v>
      </c>
      <c r="J100" s="1">
        <v>11</v>
      </c>
      <c r="K100" s="1">
        <v>13</v>
      </c>
      <c r="L100" s="1">
        <f>VLOOKUP($B100,User_Engagements!$B$2:$F$301,2,FALSE)</f>
        <v>564239</v>
      </c>
      <c r="M100" s="1">
        <f>VLOOKUP(B100,User_Engagements!$B$2:$F$301,3,FALSE)</f>
        <v>3345</v>
      </c>
      <c r="N100" s="1">
        <f>VLOOKUP($B100,User_Engagements!$B$2:$F$301,4,FALSE)</f>
        <v>18381</v>
      </c>
      <c r="O100" s="1">
        <f>VLOOKUP($B100,User_Engagements!$B$2:$F$301,5,FALSE)</f>
        <v>28012</v>
      </c>
      <c r="P100" s="1">
        <f>VLOOKUP($B100,Revenue_Generated!$B$1:$D$301,2,FALSE)</f>
        <v>85075</v>
      </c>
      <c r="Q100" s="6">
        <f>VLOOKUP($B100,Revenue_Generated!$B$1:$D$301,3,FALSE)</f>
        <v>46659</v>
      </c>
    </row>
    <row r="101" spans="1:17" x14ac:dyDescent="0.3">
      <c r="A101" s="5">
        <v>100</v>
      </c>
      <c r="B101" s="1" t="s">
        <v>106</v>
      </c>
      <c r="C101" s="1" t="s">
        <v>309</v>
      </c>
      <c r="D101" s="1">
        <v>4087</v>
      </c>
      <c r="E101" s="1">
        <v>9161</v>
      </c>
      <c r="F101" s="1">
        <v>2023</v>
      </c>
      <c r="G101" s="1">
        <v>4</v>
      </c>
      <c r="H101" s="1">
        <v>22</v>
      </c>
      <c r="I101" s="1">
        <v>2023</v>
      </c>
      <c r="J101" s="1">
        <v>11</v>
      </c>
      <c r="K101" s="1">
        <v>22</v>
      </c>
      <c r="L101" s="1">
        <f>VLOOKUP($B101,User_Engagements!$B$2:$F$301,2,FALSE)</f>
        <v>374242</v>
      </c>
      <c r="M101" s="1">
        <f>VLOOKUP(B101,User_Engagements!$B$2:$F$301,3,FALSE)</f>
        <v>72196</v>
      </c>
      <c r="N101" s="1">
        <f>VLOOKUP($B101,User_Engagements!$B$2:$F$301,4,FALSE)</f>
        <v>16510</v>
      </c>
      <c r="O101" s="1">
        <f>VLOOKUP($B101,User_Engagements!$B$2:$F$301,5,FALSE)</f>
        <v>21127</v>
      </c>
      <c r="P101" s="1">
        <f>VLOOKUP($B101,Revenue_Generated!$B$1:$D$301,2,FALSE)</f>
        <v>65596</v>
      </c>
      <c r="Q101" s="6">
        <f>VLOOKUP($B101,Revenue_Generated!$B$1:$D$301,3,FALSE)</f>
        <v>40525</v>
      </c>
    </row>
    <row r="102" spans="1:17" x14ac:dyDescent="0.3">
      <c r="A102" s="5">
        <v>101</v>
      </c>
      <c r="B102" s="1" t="s">
        <v>107</v>
      </c>
      <c r="C102" s="1" t="s">
        <v>311</v>
      </c>
      <c r="D102" s="1">
        <v>1131</v>
      </c>
      <c r="E102" s="1">
        <v>7512</v>
      </c>
      <c r="F102" s="1">
        <v>2023</v>
      </c>
      <c r="G102" s="1">
        <v>12</v>
      </c>
      <c r="H102" s="1">
        <v>6</v>
      </c>
      <c r="I102" s="1">
        <v>2023</v>
      </c>
      <c r="J102" s="1">
        <v>1</v>
      </c>
      <c r="K102" s="1">
        <v>16</v>
      </c>
      <c r="L102" s="1">
        <f>VLOOKUP($B102,User_Engagements!$B$2:$F$301,2,FALSE)</f>
        <v>279896</v>
      </c>
      <c r="M102" s="1">
        <f>VLOOKUP(B102,User_Engagements!$B$2:$F$301,3,FALSE)</f>
        <v>27063</v>
      </c>
      <c r="N102" s="1">
        <f>VLOOKUP($B102,User_Engagements!$B$2:$F$301,4,FALSE)</f>
        <v>30207</v>
      </c>
      <c r="O102" s="1">
        <f>VLOOKUP($B102,User_Engagements!$B$2:$F$301,5,FALSE)</f>
        <v>5173</v>
      </c>
      <c r="P102" s="1">
        <f>VLOOKUP($B102,Revenue_Generated!$B$1:$D$301,2,FALSE)</f>
        <v>79546</v>
      </c>
      <c r="Q102" s="6">
        <f>VLOOKUP($B102,Revenue_Generated!$B$1:$D$301,3,FALSE)</f>
        <v>17377</v>
      </c>
    </row>
    <row r="103" spans="1:17" x14ac:dyDescent="0.3">
      <c r="A103" s="5">
        <v>102</v>
      </c>
      <c r="B103" s="1" t="s">
        <v>108</v>
      </c>
      <c r="C103" s="1" t="s">
        <v>309</v>
      </c>
      <c r="D103" s="1">
        <v>1213</v>
      </c>
      <c r="E103" s="1">
        <v>49430</v>
      </c>
      <c r="F103" s="1">
        <v>2023</v>
      </c>
      <c r="G103" s="1">
        <v>11</v>
      </c>
      <c r="H103" s="1">
        <v>29</v>
      </c>
      <c r="I103" s="1">
        <v>2023</v>
      </c>
      <c r="J103" s="1">
        <v>6</v>
      </c>
      <c r="K103" s="1">
        <v>3</v>
      </c>
      <c r="L103" s="1">
        <f>VLOOKUP($B103,User_Engagements!$B$2:$F$301,2,FALSE)</f>
        <v>354319</v>
      </c>
      <c r="M103" s="1">
        <f>VLOOKUP(B103,User_Engagements!$B$2:$F$301,3,FALSE)</f>
        <v>162574</v>
      </c>
      <c r="N103" s="1">
        <f>VLOOKUP($B103,User_Engagements!$B$2:$F$301,4,FALSE)</f>
        <v>32847</v>
      </c>
      <c r="O103" s="1">
        <f>VLOOKUP($B103,User_Engagements!$B$2:$F$301,5,FALSE)</f>
        <v>14461</v>
      </c>
      <c r="P103" s="1">
        <f>VLOOKUP($B103,Revenue_Generated!$B$1:$D$301,2,FALSE)</f>
        <v>71259</v>
      </c>
      <c r="Q103" s="6">
        <f>VLOOKUP($B103,Revenue_Generated!$B$1:$D$301,3,FALSE)</f>
        <v>11753</v>
      </c>
    </row>
    <row r="104" spans="1:17" x14ac:dyDescent="0.3">
      <c r="A104" s="5">
        <v>103</v>
      </c>
      <c r="B104" s="1" t="s">
        <v>109</v>
      </c>
      <c r="C104" s="1" t="s">
        <v>311</v>
      </c>
      <c r="D104" s="1">
        <v>4356</v>
      </c>
      <c r="E104" s="1">
        <v>34807</v>
      </c>
      <c r="F104" s="1">
        <v>2023</v>
      </c>
      <c r="G104" s="1">
        <v>10</v>
      </c>
      <c r="H104" s="1">
        <v>2</v>
      </c>
      <c r="I104" s="1">
        <v>2023</v>
      </c>
      <c r="J104" s="1">
        <v>7</v>
      </c>
      <c r="K104" s="1">
        <v>30</v>
      </c>
      <c r="L104" s="1">
        <f>VLOOKUP($B104,User_Engagements!$B$2:$F$301,2,FALSE)</f>
        <v>138641</v>
      </c>
      <c r="M104" s="1">
        <f>VLOOKUP(B104,User_Engagements!$B$2:$F$301,3,FALSE)</f>
        <v>20977</v>
      </c>
      <c r="N104" s="1">
        <f>VLOOKUP($B104,User_Engagements!$B$2:$F$301,4,FALSE)</f>
        <v>10065</v>
      </c>
      <c r="O104" s="1">
        <f>VLOOKUP($B104,User_Engagements!$B$2:$F$301,5,FALSE)</f>
        <v>20252</v>
      </c>
      <c r="P104" s="1">
        <f>VLOOKUP($B104,Revenue_Generated!$B$1:$D$301,2,FALSE)</f>
        <v>58322</v>
      </c>
      <c r="Q104" s="6">
        <f>VLOOKUP($B104,Revenue_Generated!$B$1:$D$301,3,FALSE)</f>
        <v>5900</v>
      </c>
    </row>
    <row r="105" spans="1:17" x14ac:dyDescent="0.3">
      <c r="A105" s="5">
        <v>104</v>
      </c>
      <c r="B105" s="1" t="s">
        <v>110</v>
      </c>
      <c r="C105" s="1" t="s">
        <v>310</v>
      </c>
      <c r="D105" s="1">
        <v>2614</v>
      </c>
      <c r="E105" s="1">
        <v>27383</v>
      </c>
      <c r="F105" s="1">
        <v>2023</v>
      </c>
      <c r="G105" s="1">
        <v>11</v>
      </c>
      <c r="H105" s="1">
        <v>27</v>
      </c>
      <c r="I105" s="1">
        <v>2023</v>
      </c>
      <c r="J105" s="1">
        <v>8</v>
      </c>
      <c r="K105" s="1">
        <v>23</v>
      </c>
      <c r="L105" s="1">
        <f>VLOOKUP($B105,User_Engagements!$B$2:$F$301,2,FALSE)</f>
        <v>493171</v>
      </c>
      <c r="M105" s="1">
        <f>VLOOKUP(B105,User_Engagements!$B$2:$F$301,3,FALSE)</f>
        <v>152285</v>
      </c>
      <c r="N105" s="1">
        <f>VLOOKUP($B105,User_Engagements!$B$2:$F$301,4,FALSE)</f>
        <v>8860</v>
      </c>
      <c r="O105" s="1">
        <f>VLOOKUP($B105,User_Engagements!$B$2:$F$301,5,FALSE)</f>
        <v>27965</v>
      </c>
      <c r="P105" s="1">
        <f>VLOOKUP($B105,Revenue_Generated!$B$1:$D$301,2,FALSE)</f>
        <v>71086</v>
      </c>
      <c r="Q105" s="6">
        <f>VLOOKUP($B105,Revenue_Generated!$B$1:$D$301,3,FALSE)</f>
        <v>37720</v>
      </c>
    </row>
    <row r="106" spans="1:17" x14ac:dyDescent="0.3">
      <c r="A106" s="5">
        <v>105</v>
      </c>
      <c r="B106" s="1" t="s">
        <v>111</v>
      </c>
      <c r="C106" s="1" t="s">
        <v>311</v>
      </c>
      <c r="D106" s="1">
        <v>3927</v>
      </c>
      <c r="E106" s="1">
        <v>44109</v>
      </c>
      <c r="F106" s="1">
        <v>2023</v>
      </c>
      <c r="G106" s="1">
        <v>8</v>
      </c>
      <c r="H106" s="1">
        <v>15</v>
      </c>
      <c r="I106" s="1">
        <v>2024</v>
      </c>
      <c r="J106" s="1">
        <v>1</v>
      </c>
      <c r="K106" s="1">
        <v>6</v>
      </c>
      <c r="L106" s="1">
        <f>VLOOKUP($B106,User_Engagements!$B$2:$F$301,2,FALSE)</f>
        <v>49538</v>
      </c>
      <c r="M106" s="1">
        <f>VLOOKUP(B106,User_Engagements!$B$2:$F$301,3,FALSE)</f>
        <v>176089</v>
      </c>
      <c r="N106" s="1">
        <f>VLOOKUP($B106,User_Engagements!$B$2:$F$301,4,FALSE)</f>
        <v>8350</v>
      </c>
      <c r="O106" s="1">
        <f>VLOOKUP($B106,User_Engagements!$B$2:$F$301,5,FALSE)</f>
        <v>27087</v>
      </c>
      <c r="P106" s="1">
        <f>VLOOKUP($B106,Revenue_Generated!$B$1:$D$301,2,FALSE)</f>
        <v>3982</v>
      </c>
      <c r="Q106" s="6">
        <f>VLOOKUP($B106,Revenue_Generated!$B$1:$D$301,3,FALSE)</f>
        <v>1389</v>
      </c>
    </row>
    <row r="107" spans="1:17" x14ac:dyDescent="0.3">
      <c r="A107" s="5">
        <v>106</v>
      </c>
      <c r="B107" s="1" t="s">
        <v>112</v>
      </c>
      <c r="C107" s="1" t="s">
        <v>309</v>
      </c>
      <c r="D107" s="1">
        <v>5940</v>
      </c>
      <c r="E107" s="1">
        <v>13993</v>
      </c>
      <c r="F107" s="1">
        <v>2023</v>
      </c>
      <c r="G107" s="1">
        <v>8</v>
      </c>
      <c r="H107" s="1">
        <v>14</v>
      </c>
      <c r="I107" s="1">
        <v>2023</v>
      </c>
      <c r="J107" s="1">
        <v>6</v>
      </c>
      <c r="K107" s="1">
        <v>27</v>
      </c>
      <c r="L107" s="1">
        <f>VLOOKUP($B107,User_Engagements!$B$2:$F$301,2,FALSE)</f>
        <v>901121</v>
      </c>
      <c r="M107" s="1">
        <f>VLOOKUP(B107,User_Engagements!$B$2:$F$301,3,FALSE)</f>
        <v>21247</v>
      </c>
      <c r="N107" s="1">
        <f>VLOOKUP($B107,User_Engagements!$B$2:$F$301,4,FALSE)</f>
        <v>27765</v>
      </c>
      <c r="O107" s="1">
        <f>VLOOKUP($B107,User_Engagements!$B$2:$F$301,5,FALSE)</f>
        <v>6272</v>
      </c>
      <c r="P107" s="1">
        <f>VLOOKUP($B107,Revenue_Generated!$B$1:$D$301,2,FALSE)</f>
        <v>66186</v>
      </c>
      <c r="Q107" s="6">
        <f>VLOOKUP($B107,Revenue_Generated!$B$1:$D$301,3,FALSE)</f>
        <v>60724</v>
      </c>
    </row>
    <row r="108" spans="1:17" x14ac:dyDescent="0.3">
      <c r="A108" s="5">
        <v>107</v>
      </c>
      <c r="B108" s="1" t="s">
        <v>113</v>
      </c>
      <c r="C108" s="1" t="s">
        <v>309</v>
      </c>
      <c r="D108" s="1">
        <v>2291</v>
      </c>
      <c r="E108" s="1">
        <v>26634</v>
      </c>
      <c r="F108" s="1">
        <v>2023</v>
      </c>
      <c r="G108" s="1">
        <v>5</v>
      </c>
      <c r="H108" s="1">
        <v>12</v>
      </c>
      <c r="I108" s="1">
        <v>2023</v>
      </c>
      <c r="J108" s="1">
        <v>3</v>
      </c>
      <c r="K108" s="1">
        <v>7</v>
      </c>
      <c r="L108" s="1">
        <f>VLOOKUP($B108,User_Engagements!$B$2:$F$301,2,FALSE)</f>
        <v>992702</v>
      </c>
      <c r="M108" s="1">
        <f>VLOOKUP(B108,User_Engagements!$B$2:$F$301,3,FALSE)</f>
        <v>134981</v>
      </c>
      <c r="N108" s="1">
        <f>VLOOKUP($B108,User_Engagements!$B$2:$F$301,4,FALSE)</f>
        <v>30010</v>
      </c>
      <c r="O108" s="1">
        <f>VLOOKUP($B108,User_Engagements!$B$2:$F$301,5,FALSE)</f>
        <v>21253</v>
      </c>
      <c r="P108" s="1">
        <f>VLOOKUP($B108,Revenue_Generated!$B$1:$D$301,2,FALSE)</f>
        <v>30386</v>
      </c>
      <c r="Q108" s="6">
        <f>VLOOKUP($B108,Revenue_Generated!$B$1:$D$301,3,FALSE)</f>
        <v>30641</v>
      </c>
    </row>
    <row r="109" spans="1:17" x14ac:dyDescent="0.3">
      <c r="A109" s="5">
        <v>108</v>
      </c>
      <c r="B109" s="1" t="s">
        <v>114</v>
      </c>
      <c r="C109" s="1" t="s">
        <v>309</v>
      </c>
      <c r="D109" s="1">
        <v>2383</v>
      </c>
      <c r="E109" s="1">
        <v>25855</v>
      </c>
      <c r="F109" s="1">
        <v>2023</v>
      </c>
      <c r="G109" s="1">
        <v>8</v>
      </c>
      <c r="H109" s="1">
        <v>17</v>
      </c>
      <c r="I109" s="1">
        <v>2023</v>
      </c>
      <c r="J109" s="1">
        <v>9</v>
      </c>
      <c r="K109" s="1">
        <v>15</v>
      </c>
      <c r="L109" s="1">
        <f>VLOOKUP($B109,User_Engagements!$B$2:$F$301,2,FALSE)</f>
        <v>511047</v>
      </c>
      <c r="M109" s="1">
        <f>VLOOKUP(B109,User_Engagements!$B$2:$F$301,3,FALSE)</f>
        <v>11563</v>
      </c>
      <c r="N109" s="1">
        <f>VLOOKUP($B109,User_Engagements!$B$2:$F$301,4,FALSE)</f>
        <v>15299</v>
      </c>
      <c r="O109" s="1">
        <f>VLOOKUP($B109,User_Engagements!$B$2:$F$301,5,FALSE)</f>
        <v>5452</v>
      </c>
      <c r="P109" s="1">
        <f>VLOOKUP($B109,Revenue_Generated!$B$1:$D$301,2,FALSE)</f>
        <v>94951</v>
      </c>
      <c r="Q109" s="6">
        <f>VLOOKUP($B109,Revenue_Generated!$B$1:$D$301,3,FALSE)</f>
        <v>10240</v>
      </c>
    </row>
    <row r="110" spans="1:17" x14ac:dyDescent="0.3">
      <c r="A110" s="5">
        <v>109</v>
      </c>
      <c r="B110" s="1" t="s">
        <v>115</v>
      </c>
      <c r="C110" s="1" t="s">
        <v>311</v>
      </c>
      <c r="D110" s="1">
        <v>5845</v>
      </c>
      <c r="E110" s="1">
        <v>8983</v>
      </c>
      <c r="F110" s="1">
        <v>2023</v>
      </c>
      <c r="G110" s="1">
        <v>11</v>
      </c>
      <c r="H110" s="1">
        <v>11</v>
      </c>
      <c r="I110" s="1">
        <v>2024</v>
      </c>
      <c r="J110" s="1">
        <v>1</v>
      </c>
      <c r="K110" s="1">
        <v>9</v>
      </c>
      <c r="L110" s="1">
        <f>VLOOKUP($B110,User_Engagements!$B$2:$F$301,2,FALSE)</f>
        <v>462106</v>
      </c>
      <c r="M110" s="1">
        <f>VLOOKUP(B110,User_Engagements!$B$2:$F$301,3,FALSE)</f>
        <v>103793</v>
      </c>
      <c r="N110" s="1">
        <f>VLOOKUP($B110,User_Engagements!$B$2:$F$301,4,FALSE)</f>
        <v>39232</v>
      </c>
      <c r="O110" s="1">
        <f>VLOOKUP($B110,User_Engagements!$B$2:$F$301,5,FALSE)</f>
        <v>6961</v>
      </c>
      <c r="P110" s="1">
        <f>VLOOKUP($B110,Revenue_Generated!$B$1:$D$301,2,FALSE)</f>
        <v>11024</v>
      </c>
      <c r="Q110" s="6">
        <f>VLOOKUP($B110,Revenue_Generated!$B$1:$D$301,3,FALSE)</f>
        <v>13498</v>
      </c>
    </row>
    <row r="111" spans="1:17" x14ac:dyDescent="0.3">
      <c r="A111" s="5">
        <v>110</v>
      </c>
      <c r="B111" s="1" t="s">
        <v>116</v>
      </c>
      <c r="C111" s="1" t="s">
        <v>309</v>
      </c>
      <c r="D111" s="1">
        <v>6538</v>
      </c>
      <c r="E111" s="1">
        <v>42703</v>
      </c>
      <c r="F111" s="1">
        <v>2023</v>
      </c>
      <c r="G111" s="1">
        <v>5</v>
      </c>
      <c r="H111" s="1">
        <v>9</v>
      </c>
      <c r="I111" s="1">
        <v>2023</v>
      </c>
      <c r="J111" s="1">
        <v>2</v>
      </c>
      <c r="K111" s="1">
        <v>5</v>
      </c>
      <c r="L111" s="1">
        <f>VLOOKUP($B111,User_Engagements!$B$2:$F$301,2,FALSE)</f>
        <v>812506</v>
      </c>
      <c r="M111" s="1">
        <f>VLOOKUP(B111,User_Engagements!$B$2:$F$301,3,FALSE)</f>
        <v>141087</v>
      </c>
      <c r="N111" s="1">
        <f>VLOOKUP($B111,User_Engagements!$B$2:$F$301,4,FALSE)</f>
        <v>32049</v>
      </c>
      <c r="O111" s="1">
        <f>VLOOKUP($B111,User_Engagements!$B$2:$F$301,5,FALSE)</f>
        <v>20610</v>
      </c>
      <c r="P111" s="1">
        <f>VLOOKUP($B111,Revenue_Generated!$B$1:$D$301,2,FALSE)</f>
        <v>33808</v>
      </c>
      <c r="Q111" s="6">
        <f>VLOOKUP($B111,Revenue_Generated!$B$1:$D$301,3,FALSE)</f>
        <v>54676</v>
      </c>
    </row>
    <row r="112" spans="1:17" x14ac:dyDescent="0.3">
      <c r="A112" s="5">
        <v>111</v>
      </c>
      <c r="B112" s="1" t="s">
        <v>117</v>
      </c>
      <c r="C112" s="1" t="s">
        <v>307</v>
      </c>
      <c r="D112" s="1">
        <v>4070</v>
      </c>
      <c r="E112" s="1">
        <v>44709</v>
      </c>
      <c r="F112" s="1">
        <v>2023</v>
      </c>
      <c r="G112" s="1">
        <v>10</v>
      </c>
      <c r="H112" s="1">
        <v>23</v>
      </c>
      <c r="I112" s="1">
        <v>2023</v>
      </c>
      <c r="J112" s="1">
        <v>7</v>
      </c>
      <c r="K112" s="1">
        <v>6</v>
      </c>
      <c r="L112" s="1">
        <f>VLOOKUP($B112,User_Engagements!$B$2:$F$301,2,FALSE)</f>
        <v>506920</v>
      </c>
      <c r="M112" s="1">
        <f>VLOOKUP(B112,User_Engagements!$B$2:$F$301,3,FALSE)</f>
        <v>170807</v>
      </c>
      <c r="N112" s="1">
        <f>VLOOKUP($B112,User_Engagements!$B$2:$F$301,4,FALSE)</f>
        <v>25067</v>
      </c>
      <c r="O112" s="1">
        <f>VLOOKUP($B112,User_Engagements!$B$2:$F$301,5,FALSE)</f>
        <v>25813</v>
      </c>
      <c r="P112" s="1">
        <f>VLOOKUP($B112,Revenue_Generated!$B$1:$D$301,2,FALSE)</f>
        <v>99203</v>
      </c>
      <c r="Q112" s="6">
        <f>VLOOKUP($B112,Revenue_Generated!$B$1:$D$301,3,FALSE)</f>
        <v>3687</v>
      </c>
    </row>
    <row r="113" spans="1:17" x14ac:dyDescent="0.3">
      <c r="A113" s="5">
        <v>112</v>
      </c>
      <c r="B113" s="1" t="s">
        <v>118</v>
      </c>
      <c r="C113" s="1" t="s">
        <v>310</v>
      </c>
      <c r="D113" s="1">
        <v>1656</v>
      </c>
      <c r="E113" s="1">
        <v>24169</v>
      </c>
      <c r="F113" s="1">
        <v>2023</v>
      </c>
      <c r="G113" s="1">
        <v>1</v>
      </c>
      <c r="H113" s="1">
        <v>25</v>
      </c>
      <c r="I113" s="1">
        <v>2023</v>
      </c>
      <c r="J113" s="1">
        <v>5</v>
      </c>
      <c r="K113" s="1">
        <v>14</v>
      </c>
      <c r="L113" s="1">
        <f>VLOOKUP($B113,User_Engagements!$B$2:$F$301,2,FALSE)</f>
        <v>827663</v>
      </c>
      <c r="M113" s="1">
        <f>VLOOKUP(B113,User_Engagements!$B$2:$F$301,3,FALSE)</f>
        <v>13320</v>
      </c>
      <c r="N113" s="1">
        <f>VLOOKUP($B113,User_Engagements!$B$2:$F$301,4,FALSE)</f>
        <v>43390</v>
      </c>
      <c r="O113" s="1">
        <f>VLOOKUP($B113,User_Engagements!$B$2:$F$301,5,FALSE)</f>
        <v>1638</v>
      </c>
      <c r="P113" s="1">
        <f>VLOOKUP($B113,Revenue_Generated!$B$1:$D$301,2,FALSE)</f>
        <v>87110</v>
      </c>
      <c r="Q113" s="6">
        <f>VLOOKUP($B113,Revenue_Generated!$B$1:$D$301,3,FALSE)</f>
        <v>67749</v>
      </c>
    </row>
    <row r="114" spans="1:17" x14ac:dyDescent="0.3">
      <c r="A114" s="5">
        <v>113</v>
      </c>
      <c r="B114" s="1" t="s">
        <v>119</v>
      </c>
      <c r="C114" s="1" t="s">
        <v>311</v>
      </c>
      <c r="D114" s="1">
        <v>3593</v>
      </c>
      <c r="E114" s="1">
        <v>19640</v>
      </c>
      <c r="F114" s="1">
        <v>2023</v>
      </c>
      <c r="G114" s="1">
        <v>7</v>
      </c>
      <c r="H114" s="1">
        <v>6</v>
      </c>
      <c r="I114" s="1">
        <v>2023</v>
      </c>
      <c r="J114" s="1">
        <v>5</v>
      </c>
      <c r="K114" s="1">
        <v>24</v>
      </c>
      <c r="L114" s="1">
        <f>VLOOKUP($B114,User_Engagements!$B$2:$F$301,2,FALSE)</f>
        <v>359535</v>
      </c>
      <c r="M114" s="1">
        <f>VLOOKUP(B114,User_Engagements!$B$2:$F$301,3,FALSE)</f>
        <v>46031</v>
      </c>
      <c r="N114" s="1">
        <f>VLOOKUP($B114,User_Engagements!$B$2:$F$301,4,FALSE)</f>
        <v>39285</v>
      </c>
      <c r="O114" s="1">
        <f>VLOOKUP($B114,User_Engagements!$B$2:$F$301,5,FALSE)</f>
        <v>5059</v>
      </c>
      <c r="P114" s="1">
        <f>VLOOKUP($B114,Revenue_Generated!$B$1:$D$301,2,FALSE)</f>
        <v>95203</v>
      </c>
      <c r="Q114" s="6">
        <f>VLOOKUP($B114,Revenue_Generated!$B$1:$D$301,3,FALSE)</f>
        <v>60289</v>
      </c>
    </row>
    <row r="115" spans="1:17" x14ac:dyDescent="0.3">
      <c r="A115" s="5">
        <v>114</v>
      </c>
      <c r="B115" s="1" t="s">
        <v>120</v>
      </c>
      <c r="C115" s="1" t="s">
        <v>309</v>
      </c>
      <c r="D115" s="1">
        <v>4105</v>
      </c>
      <c r="E115" s="1">
        <v>5945</v>
      </c>
      <c r="F115" s="1">
        <v>2023</v>
      </c>
      <c r="G115" s="1">
        <v>10</v>
      </c>
      <c r="H115" s="1">
        <v>20</v>
      </c>
      <c r="I115" s="1">
        <v>2024</v>
      </c>
      <c r="J115" s="1">
        <v>1</v>
      </c>
      <c r="K115" s="1">
        <v>16</v>
      </c>
      <c r="L115" s="1">
        <f>VLOOKUP($B115,User_Engagements!$B$2:$F$301,2,FALSE)</f>
        <v>793403</v>
      </c>
      <c r="M115" s="1">
        <f>VLOOKUP(B115,User_Engagements!$B$2:$F$301,3,FALSE)</f>
        <v>1011</v>
      </c>
      <c r="N115" s="1">
        <f>VLOOKUP($B115,User_Engagements!$B$2:$F$301,4,FALSE)</f>
        <v>6952</v>
      </c>
      <c r="O115" s="1">
        <f>VLOOKUP($B115,User_Engagements!$B$2:$F$301,5,FALSE)</f>
        <v>22972</v>
      </c>
      <c r="P115" s="1">
        <f>VLOOKUP($B115,Revenue_Generated!$B$1:$D$301,2,FALSE)</f>
        <v>57484</v>
      </c>
      <c r="Q115" s="6">
        <f>VLOOKUP($B115,Revenue_Generated!$B$1:$D$301,3,FALSE)</f>
        <v>575</v>
      </c>
    </row>
    <row r="116" spans="1:17" x14ac:dyDescent="0.3">
      <c r="A116" s="5">
        <v>115</v>
      </c>
      <c r="B116" s="1" t="s">
        <v>121</v>
      </c>
      <c r="C116" s="1" t="s">
        <v>310</v>
      </c>
      <c r="D116" s="1">
        <v>8340</v>
      </c>
      <c r="E116" s="1">
        <v>5848</v>
      </c>
      <c r="F116" s="1">
        <v>2023</v>
      </c>
      <c r="G116" s="1">
        <v>12</v>
      </c>
      <c r="H116" s="1">
        <v>22</v>
      </c>
      <c r="I116" s="1">
        <v>2023</v>
      </c>
      <c r="J116" s="1">
        <v>5</v>
      </c>
      <c r="K116" s="1">
        <v>1</v>
      </c>
      <c r="L116" s="1">
        <f>VLOOKUP($B116,User_Engagements!$B$2:$F$301,2,FALSE)</f>
        <v>957163</v>
      </c>
      <c r="M116" s="1">
        <f>VLOOKUP(B116,User_Engagements!$B$2:$F$301,3,FALSE)</f>
        <v>135938</v>
      </c>
      <c r="N116" s="1">
        <f>VLOOKUP($B116,User_Engagements!$B$2:$F$301,4,FALSE)</f>
        <v>27155</v>
      </c>
      <c r="O116" s="1">
        <f>VLOOKUP($B116,User_Engagements!$B$2:$F$301,5,FALSE)</f>
        <v>24619</v>
      </c>
      <c r="P116" s="1">
        <f>VLOOKUP($B116,Revenue_Generated!$B$1:$D$301,2,FALSE)</f>
        <v>27722</v>
      </c>
      <c r="Q116" s="6">
        <f>VLOOKUP($B116,Revenue_Generated!$B$1:$D$301,3,FALSE)</f>
        <v>19973</v>
      </c>
    </row>
    <row r="117" spans="1:17" x14ac:dyDescent="0.3">
      <c r="A117" s="5">
        <v>116</v>
      </c>
      <c r="B117" s="1" t="s">
        <v>122</v>
      </c>
      <c r="C117" s="1" t="s">
        <v>311</v>
      </c>
      <c r="D117" s="1">
        <v>2510</v>
      </c>
      <c r="E117" s="1">
        <v>33856</v>
      </c>
      <c r="F117" s="1">
        <v>2023</v>
      </c>
      <c r="G117" s="1">
        <v>11</v>
      </c>
      <c r="H117" s="1">
        <v>22</v>
      </c>
      <c r="I117" s="1">
        <v>2023</v>
      </c>
      <c r="J117" s="1">
        <v>7</v>
      </c>
      <c r="K117" s="1">
        <v>29</v>
      </c>
      <c r="L117" s="1">
        <f>VLOOKUP($B117,User_Engagements!$B$2:$F$301,2,FALSE)</f>
        <v>798109</v>
      </c>
      <c r="M117" s="1">
        <f>VLOOKUP(B117,User_Engagements!$B$2:$F$301,3,FALSE)</f>
        <v>17154</v>
      </c>
      <c r="N117" s="1">
        <f>VLOOKUP($B117,User_Engagements!$B$2:$F$301,4,FALSE)</f>
        <v>44866</v>
      </c>
      <c r="O117" s="1">
        <f>VLOOKUP($B117,User_Engagements!$B$2:$F$301,5,FALSE)</f>
        <v>5358</v>
      </c>
      <c r="P117" s="1">
        <f>VLOOKUP($B117,Revenue_Generated!$B$1:$D$301,2,FALSE)</f>
        <v>46627</v>
      </c>
      <c r="Q117" s="6">
        <f>VLOOKUP($B117,Revenue_Generated!$B$1:$D$301,3,FALSE)</f>
        <v>28619</v>
      </c>
    </row>
    <row r="118" spans="1:17" x14ac:dyDescent="0.3">
      <c r="A118" s="5">
        <v>117</v>
      </c>
      <c r="B118" s="1" t="s">
        <v>123</v>
      </c>
      <c r="C118" s="1" t="s">
        <v>310</v>
      </c>
      <c r="D118" s="1">
        <v>2130</v>
      </c>
      <c r="E118" s="1">
        <v>12640</v>
      </c>
      <c r="F118" s="1">
        <v>2023</v>
      </c>
      <c r="G118" s="1">
        <v>5</v>
      </c>
      <c r="H118" s="1">
        <v>15</v>
      </c>
      <c r="I118" s="1">
        <v>2023</v>
      </c>
      <c r="J118" s="1">
        <v>8</v>
      </c>
      <c r="K118" s="1">
        <v>29</v>
      </c>
      <c r="L118" s="1">
        <f>VLOOKUP($B118,User_Engagements!$B$2:$F$301,2,FALSE)</f>
        <v>817886</v>
      </c>
      <c r="M118" s="1">
        <f>VLOOKUP(B118,User_Engagements!$B$2:$F$301,3,FALSE)</f>
        <v>27204</v>
      </c>
      <c r="N118" s="1">
        <f>VLOOKUP($B118,User_Engagements!$B$2:$F$301,4,FALSE)</f>
        <v>17856</v>
      </c>
      <c r="O118" s="1">
        <f>VLOOKUP($B118,User_Engagements!$B$2:$F$301,5,FALSE)</f>
        <v>1019</v>
      </c>
      <c r="P118" s="1">
        <f>VLOOKUP($B118,Revenue_Generated!$B$1:$D$301,2,FALSE)</f>
        <v>60993</v>
      </c>
      <c r="Q118" s="6">
        <f>VLOOKUP($B118,Revenue_Generated!$B$1:$D$301,3,FALSE)</f>
        <v>72483</v>
      </c>
    </row>
    <row r="119" spans="1:17" x14ac:dyDescent="0.3">
      <c r="A119" s="5">
        <v>118</v>
      </c>
      <c r="B119" s="1" t="s">
        <v>124</v>
      </c>
      <c r="C119" s="1" t="s">
        <v>307</v>
      </c>
      <c r="D119" s="1">
        <v>1595</v>
      </c>
      <c r="E119" s="1">
        <v>31042</v>
      </c>
      <c r="F119" s="1">
        <v>2023</v>
      </c>
      <c r="G119" s="1">
        <v>1</v>
      </c>
      <c r="H119" s="1">
        <v>4</v>
      </c>
      <c r="I119" s="1">
        <v>2023</v>
      </c>
      <c r="J119" s="1">
        <v>6</v>
      </c>
      <c r="K119" s="1">
        <v>5</v>
      </c>
      <c r="L119" s="1">
        <f>VLOOKUP($B119,User_Engagements!$B$2:$F$301,2,FALSE)</f>
        <v>81685</v>
      </c>
      <c r="M119" s="1">
        <f>VLOOKUP(B119,User_Engagements!$B$2:$F$301,3,FALSE)</f>
        <v>180183</v>
      </c>
      <c r="N119" s="1">
        <f>VLOOKUP($B119,User_Engagements!$B$2:$F$301,4,FALSE)</f>
        <v>20061</v>
      </c>
      <c r="O119" s="1">
        <f>VLOOKUP($B119,User_Engagements!$B$2:$F$301,5,FALSE)</f>
        <v>12437</v>
      </c>
      <c r="P119" s="1">
        <f>VLOOKUP($B119,Revenue_Generated!$B$1:$D$301,2,FALSE)</f>
        <v>8295</v>
      </c>
      <c r="Q119" s="6">
        <f>VLOOKUP($B119,Revenue_Generated!$B$1:$D$301,3,FALSE)</f>
        <v>830</v>
      </c>
    </row>
    <row r="120" spans="1:17" x14ac:dyDescent="0.3">
      <c r="A120" s="5">
        <v>119</v>
      </c>
      <c r="B120" s="1" t="s">
        <v>125</v>
      </c>
      <c r="C120" s="1" t="s">
        <v>311</v>
      </c>
      <c r="D120" s="1">
        <v>5850</v>
      </c>
      <c r="E120" s="1">
        <v>18189</v>
      </c>
      <c r="F120" s="1">
        <v>2023</v>
      </c>
      <c r="G120" s="1">
        <v>8</v>
      </c>
      <c r="H120" s="1">
        <v>15</v>
      </c>
      <c r="I120" s="1">
        <v>2023</v>
      </c>
      <c r="J120" s="1">
        <v>10</v>
      </c>
      <c r="K120" s="1">
        <v>14</v>
      </c>
      <c r="L120" s="1">
        <f>VLOOKUP($B120,User_Engagements!$B$2:$F$301,2,FALSE)</f>
        <v>34983</v>
      </c>
      <c r="M120" s="1">
        <f>VLOOKUP(B120,User_Engagements!$B$2:$F$301,3,FALSE)</f>
        <v>66483</v>
      </c>
      <c r="N120" s="1">
        <f>VLOOKUP($B120,User_Engagements!$B$2:$F$301,4,FALSE)</f>
        <v>8108</v>
      </c>
      <c r="O120" s="1">
        <f>VLOOKUP($B120,User_Engagements!$B$2:$F$301,5,FALSE)</f>
        <v>13259</v>
      </c>
      <c r="P120" s="1">
        <f>VLOOKUP($B120,Revenue_Generated!$B$1:$D$301,2,FALSE)</f>
        <v>30626</v>
      </c>
      <c r="Q120" s="6">
        <f>VLOOKUP($B120,Revenue_Generated!$B$1:$D$301,3,FALSE)</f>
        <v>7272</v>
      </c>
    </row>
    <row r="121" spans="1:17" x14ac:dyDescent="0.3">
      <c r="A121" s="5">
        <v>120</v>
      </c>
      <c r="B121" s="1" t="s">
        <v>126</v>
      </c>
      <c r="C121" s="1" t="s">
        <v>309</v>
      </c>
      <c r="D121" s="1">
        <v>2440</v>
      </c>
      <c r="E121" s="1">
        <v>35515</v>
      </c>
      <c r="F121" s="1">
        <v>2023</v>
      </c>
      <c r="G121" s="1">
        <v>6</v>
      </c>
      <c r="H121" s="1">
        <v>18</v>
      </c>
      <c r="I121" s="1">
        <v>2023</v>
      </c>
      <c r="J121" s="1">
        <v>5</v>
      </c>
      <c r="K121" s="1">
        <v>14</v>
      </c>
      <c r="L121" s="1">
        <f>VLOOKUP($B121,User_Engagements!$B$2:$F$301,2,FALSE)</f>
        <v>917306</v>
      </c>
      <c r="M121" s="1">
        <f>VLOOKUP(B121,User_Engagements!$B$2:$F$301,3,FALSE)</f>
        <v>168809</v>
      </c>
      <c r="N121" s="1">
        <f>VLOOKUP($B121,User_Engagements!$B$2:$F$301,4,FALSE)</f>
        <v>20254</v>
      </c>
      <c r="O121" s="1">
        <f>VLOOKUP($B121,User_Engagements!$B$2:$F$301,5,FALSE)</f>
        <v>18097</v>
      </c>
      <c r="P121" s="1">
        <f>VLOOKUP($B121,Revenue_Generated!$B$1:$D$301,2,FALSE)</f>
        <v>2311</v>
      </c>
      <c r="Q121" s="6">
        <f>VLOOKUP($B121,Revenue_Generated!$B$1:$D$301,3,FALSE)</f>
        <v>20201</v>
      </c>
    </row>
    <row r="122" spans="1:17" x14ac:dyDescent="0.3">
      <c r="A122" s="5">
        <v>121</v>
      </c>
      <c r="B122" s="1" t="s">
        <v>127</v>
      </c>
      <c r="C122" s="1" t="s">
        <v>308</v>
      </c>
      <c r="D122" s="1">
        <v>6015</v>
      </c>
      <c r="E122" s="1">
        <v>7093</v>
      </c>
      <c r="F122" s="1">
        <v>2023</v>
      </c>
      <c r="G122" s="1">
        <v>10</v>
      </c>
      <c r="H122" s="1">
        <v>12</v>
      </c>
      <c r="I122" s="1">
        <v>2023</v>
      </c>
      <c r="J122" s="1">
        <v>2</v>
      </c>
      <c r="K122" s="1">
        <v>18</v>
      </c>
      <c r="L122" s="1">
        <f>VLOOKUP($B122,User_Engagements!$B$2:$F$301,2,FALSE)</f>
        <v>474487</v>
      </c>
      <c r="M122" s="1">
        <f>VLOOKUP(B122,User_Engagements!$B$2:$F$301,3,FALSE)</f>
        <v>98847</v>
      </c>
      <c r="N122" s="1">
        <f>VLOOKUP($B122,User_Engagements!$B$2:$F$301,4,FALSE)</f>
        <v>8063</v>
      </c>
      <c r="O122" s="1">
        <f>VLOOKUP($B122,User_Engagements!$B$2:$F$301,5,FALSE)</f>
        <v>19660</v>
      </c>
      <c r="P122" s="1">
        <f>VLOOKUP($B122,Revenue_Generated!$B$1:$D$301,2,FALSE)</f>
        <v>69400</v>
      </c>
      <c r="Q122" s="6">
        <f>VLOOKUP($B122,Revenue_Generated!$B$1:$D$301,3,FALSE)</f>
        <v>17754</v>
      </c>
    </row>
    <row r="123" spans="1:17" x14ac:dyDescent="0.3">
      <c r="A123" s="5">
        <v>122</v>
      </c>
      <c r="B123" s="1" t="s">
        <v>128</v>
      </c>
      <c r="C123" s="1" t="s">
        <v>309</v>
      </c>
      <c r="D123" s="1">
        <v>1324</v>
      </c>
      <c r="E123" s="1">
        <v>42856</v>
      </c>
      <c r="F123" s="1">
        <v>2023</v>
      </c>
      <c r="G123" s="1">
        <v>11</v>
      </c>
      <c r="H123" s="1">
        <v>21</v>
      </c>
      <c r="I123" s="1">
        <v>2023</v>
      </c>
      <c r="J123" s="1">
        <v>6</v>
      </c>
      <c r="K123" s="1">
        <v>16</v>
      </c>
      <c r="L123" s="1">
        <f>VLOOKUP($B123,User_Engagements!$B$2:$F$301,2,FALSE)</f>
        <v>287553</v>
      </c>
      <c r="M123" s="1">
        <f>VLOOKUP(B123,User_Engagements!$B$2:$F$301,3,FALSE)</f>
        <v>196239</v>
      </c>
      <c r="N123" s="1">
        <f>VLOOKUP($B123,User_Engagements!$B$2:$F$301,4,FALSE)</f>
        <v>43114</v>
      </c>
      <c r="O123" s="1">
        <f>VLOOKUP($B123,User_Engagements!$B$2:$F$301,5,FALSE)</f>
        <v>16997</v>
      </c>
      <c r="P123" s="1">
        <f>VLOOKUP($B123,Revenue_Generated!$B$1:$D$301,2,FALSE)</f>
        <v>73683</v>
      </c>
      <c r="Q123" s="6">
        <f>VLOOKUP($B123,Revenue_Generated!$B$1:$D$301,3,FALSE)</f>
        <v>38865</v>
      </c>
    </row>
    <row r="124" spans="1:17" x14ac:dyDescent="0.3">
      <c r="A124" s="5">
        <v>123</v>
      </c>
      <c r="B124" s="1" t="s">
        <v>129</v>
      </c>
      <c r="C124" s="1" t="s">
        <v>311</v>
      </c>
      <c r="D124" s="1">
        <v>6535</v>
      </c>
      <c r="E124" s="1">
        <v>47558</v>
      </c>
      <c r="F124" s="1">
        <v>2023</v>
      </c>
      <c r="G124" s="1">
        <v>1</v>
      </c>
      <c r="H124" s="1">
        <v>27</v>
      </c>
      <c r="I124" s="1">
        <v>2023</v>
      </c>
      <c r="J124" s="1">
        <v>2</v>
      </c>
      <c r="K124" s="1">
        <v>23</v>
      </c>
      <c r="L124" s="1">
        <f>VLOOKUP($B124,User_Engagements!$B$2:$F$301,2,FALSE)</f>
        <v>846965</v>
      </c>
      <c r="M124" s="1">
        <f>VLOOKUP(B124,User_Engagements!$B$2:$F$301,3,FALSE)</f>
        <v>171866</v>
      </c>
      <c r="N124" s="1">
        <f>VLOOKUP($B124,User_Engagements!$B$2:$F$301,4,FALSE)</f>
        <v>33771</v>
      </c>
      <c r="O124" s="1">
        <f>VLOOKUP($B124,User_Engagements!$B$2:$F$301,5,FALSE)</f>
        <v>8577</v>
      </c>
      <c r="P124" s="1">
        <f>VLOOKUP($B124,Revenue_Generated!$B$1:$D$301,2,FALSE)</f>
        <v>60518</v>
      </c>
      <c r="Q124" s="6">
        <f>VLOOKUP($B124,Revenue_Generated!$B$1:$D$301,3,FALSE)</f>
        <v>69563</v>
      </c>
    </row>
    <row r="125" spans="1:17" x14ac:dyDescent="0.3">
      <c r="A125" s="5">
        <v>124</v>
      </c>
      <c r="B125" s="1" t="s">
        <v>130</v>
      </c>
      <c r="C125" s="1" t="s">
        <v>309</v>
      </c>
      <c r="D125" s="1">
        <v>9854</v>
      </c>
      <c r="E125" s="1">
        <v>29166</v>
      </c>
      <c r="F125" s="1">
        <v>2023</v>
      </c>
      <c r="G125" s="1">
        <v>8</v>
      </c>
      <c r="H125" s="1">
        <v>13</v>
      </c>
      <c r="I125" s="1">
        <v>2023</v>
      </c>
      <c r="J125" s="1">
        <v>9</v>
      </c>
      <c r="K125" s="1">
        <v>30</v>
      </c>
      <c r="L125" s="1">
        <f>VLOOKUP($B125,User_Engagements!$B$2:$F$301,2,FALSE)</f>
        <v>629366</v>
      </c>
      <c r="M125" s="1">
        <f>VLOOKUP(B125,User_Engagements!$B$2:$F$301,3,FALSE)</f>
        <v>45259</v>
      </c>
      <c r="N125" s="1">
        <f>VLOOKUP($B125,User_Engagements!$B$2:$F$301,4,FALSE)</f>
        <v>35609</v>
      </c>
      <c r="O125" s="1">
        <f>VLOOKUP($B125,User_Engagements!$B$2:$F$301,5,FALSE)</f>
        <v>18765</v>
      </c>
      <c r="P125" s="1">
        <f>VLOOKUP($B125,Revenue_Generated!$B$1:$D$301,2,FALSE)</f>
        <v>62760</v>
      </c>
      <c r="Q125" s="6">
        <f>VLOOKUP($B125,Revenue_Generated!$B$1:$D$301,3,FALSE)</f>
        <v>17844</v>
      </c>
    </row>
    <row r="126" spans="1:17" x14ac:dyDescent="0.3">
      <c r="A126" s="5">
        <v>125</v>
      </c>
      <c r="B126" s="1" t="s">
        <v>131</v>
      </c>
      <c r="C126" s="1" t="s">
        <v>308</v>
      </c>
      <c r="D126" s="1">
        <v>8232</v>
      </c>
      <c r="E126" s="1">
        <v>31794</v>
      </c>
      <c r="F126" s="1">
        <v>2023</v>
      </c>
      <c r="G126" s="1">
        <v>9</v>
      </c>
      <c r="H126" s="1">
        <v>6</v>
      </c>
      <c r="I126" s="1">
        <v>2023</v>
      </c>
      <c r="J126" s="1">
        <v>10</v>
      </c>
      <c r="K126" s="1">
        <v>9</v>
      </c>
      <c r="L126" s="1">
        <f>VLOOKUP($B126,User_Engagements!$B$2:$F$301,2,FALSE)</f>
        <v>658779</v>
      </c>
      <c r="M126" s="1">
        <f>VLOOKUP(B126,User_Engagements!$B$2:$F$301,3,FALSE)</f>
        <v>35851</v>
      </c>
      <c r="N126" s="1">
        <f>VLOOKUP($B126,User_Engagements!$B$2:$F$301,4,FALSE)</f>
        <v>12251</v>
      </c>
      <c r="O126" s="1">
        <f>VLOOKUP($B126,User_Engagements!$B$2:$F$301,5,FALSE)</f>
        <v>26806</v>
      </c>
      <c r="P126" s="1">
        <f>VLOOKUP($B126,Revenue_Generated!$B$1:$D$301,2,FALSE)</f>
        <v>33293</v>
      </c>
      <c r="Q126" s="6">
        <f>VLOOKUP($B126,Revenue_Generated!$B$1:$D$301,3,FALSE)</f>
        <v>14644</v>
      </c>
    </row>
    <row r="127" spans="1:17" x14ac:dyDescent="0.3">
      <c r="A127" s="5">
        <v>126</v>
      </c>
      <c r="B127" s="1" t="s">
        <v>132</v>
      </c>
      <c r="C127" s="1" t="s">
        <v>308</v>
      </c>
      <c r="D127" s="1">
        <v>8909</v>
      </c>
      <c r="E127" s="1">
        <v>22143</v>
      </c>
      <c r="F127" s="1">
        <v>2023</v>
      </c>
      <c r="G127" s="1">
        <v>7</v>
      </c>
      <c r="H127" s="1">
        <v>21</v>
      </c>
      <c r="I127" s="1">
        <v>2023</v>
      </c>
      <c r="J127" s="1">
        <v>1</v>
      </c>
      <c r="K127" s="1">
        <v>22</v>
      </c>
      <c r="L127" s="1">
        <f>VLOOKUP($B127,User_Engagements!$B$2:$F$301,2,FALSE)</f>
        <v>421509</v>
      </c>
      <c r="M127" s="1">
        <f>VLOOKUP(B127,User_Engagements!$B$2:$F$301,3,FALSE)</f>
        <v>3381</v>
      </c>
      <c r="N127" s="1">
        <f>VLOOKUP($B127,User_Engagements!$B$2:$F$301,4,FALSE)</f>
        <v>13916</v>
      </c>
      <c r="O127" s="1">
        <f>VLOOKUP($B127,User_Engagements!$B$2:$F$301,5,FALSE)</f>
        <v>19864</v>
      </c>
      <c r="P127" s="1">
        <f>VLOOKUP($B127,Revenue_Generated!$B$1:$D$301,2,FALSE)</f>
        <v>54751</v>
      </c>
      <c r="Q127" s="6">
        <f>VLOOKUP($B127,Revenue_Generated!$B$1:$D$301,3,FALSE)</f>
        <v>36279</v>
      </c>
    </row>
    <row r="128" spans="1:17" x14ac:dyDescent="0.3">
      <c r="A128" s="5">
        <v>127</v>
      </c>
      <c r="B128" s="1" t="s">
        <v>133</v>
      </c>
      <c r="C128" s="1" t="s">
        <v>308</v>
      </c>
      <c r="D128" s="1">
        <v>1079</v>
      </c>
      <c r="E128" s="1">
        <v>25880</v>
      </c>
      <c r="F128" s="1">
        <v>2023</v>
      </c>
      <c r="G128" s="1">
        <v>7</v>
      </c>
      <c r="H128" s="1">
        <v>17</v>
      </c>
      <c r="I128" s="1">
        <v>2024</v>
      </c>
      <c r="J128" s="1">
        <v>2</v>
      </c>
      <c r="K128" s="1">
        <v>1</v>
      </c>
      <c r="L128" s="1">
        <f>VLOOKUP($B128,User_Engagements!$B$2:$F$301,2,FALSE)</f>
        <v>983752</v>
      </c>
      <c r="M128" s="1">
        <f>VLOOKUP(B128,User_Engagements!$B$2:$F$301,3,FALSE)</f>
        <v>199945</v>
      </c>
      <c r="N128" s="1">
        <f>VLOOKUP($B128,User_Engagements!$B$2:$F$301,4,FALSE)</f>
        <v>10366</v>
      </c>
      <c r="O128" s="1">
        <f>VLOOKUP($B128,User_Engagements!$B$2:$F$301,5,FALSE)</f>
        <v>24327</v>
      </c>
      <c r="P128" s="1">
        <f>VLOOKUP($B128,Revenue_Generated!$B$1:$D$301,2,FALSE)</f>
        <v>19087</v>
      </c>
      <c r="Q128" s="6">
        <f>VLOOKUP($B128,Revenue_Generated!$B$1:$D$301,3,FALSE)</f>
        <v>27898</v>
      </c>
    </row>
    <row r="129" spans="1:17" x14ac:dyDescent="0.3">
      <c r="A129" s="5">
        <v>128</v>
      </c>
      <c r="B129" s="1" t="s">
        <v>134</v>
      </c>
      <c r="C129" s="1" t="s">
        <v>309</v>
      </c>
      <c r="D129" s="1">
        <v>9275</v>
      </c>
      <c r="E129" s="1">
        <v>41155</v>
      </c>
      <c r="F129" s="1">
        <v>2023</v>
      </c>
      <c r="G129" s="1">
        <v>5</v>
      </c>
      <c r="H129" s="1">
        <v>16</v>
      </c>
      <c r="I129" s="1">
        <v>2023</v>
      </c>
      <c r="J129" s="1">
        <v>10</v>
      </c>
      <c r="K129" s="1">
        <v>5</v>
      </c>
      <c r="L129" s="1">
        <f>VLOOKUP($B129,User_Engagements!$B$2:$F$301,2,FALSE)</f>
        <v>206011</v>
      </c>
      <c r="M129" s="1">
        <f>VLOOKUP(B129,User_Engagements!$B$2:$F$301,3,FALSE)</f>
        <v>62381</v>
      </c>
      <c r="N129" s="1">
        <f>VLOOKUP($B129,User_Engagements!$B$2:$F$301,4,FALSE)</f>
        <v>36575</v>
      </c>
      <c r="O129" s="1">
        <f>VLOOKUP($B129,User_Engagements!$B$2:$F$301,5,FALSE)</f>
        <v>26777</v>
      </c>
      <c r="P129" s="1">
        <f>VLOOKUP($B129,Revenue_Generated!$B$1:$D$301,2,FALSE)</f>
        <v>22516</v>
      </c>
      <c r="Q129" s="6">
        <f>VLOOKUP($B129,Revenue_Generated!$B$1:$D$301,3,FALSE)</f>
        <v>3568</v>
      </c>
    </row>
    <row r="130" spans="1:17" x14ac:dyDescent="0.3">
      <c r="A130" s="5">
        <v>129</v>
      </c>
      <c r="B130" s="1" t="s">
        <v>135</v>
      </c>
      <c r="C130" s="1" t="s">
        <v>311</v>
      </c>
      <c r="D130" s="1">
        <v>7927</v>
      </c>
      <c r="E130" s="1">
        <v>10785</v>
      </c>
      <c r="F130" s="1">
        <v>2023</v>
      </c>
      <c r="G130" s="1">
        <v>5</v>
      </c>
      <c r="H130" s="1">
        <v>6</v>
      </c>
      <c r="I130" s="1">
        <v>2023</v>
      </c>
      <c r="J130" s="1">
        <v>4</v>
      </c>
      <c r="K130" s="1">
        <v>28</v>
      </c>
      <c r="L130" s="1">
        <f>VLOOKUP($B130,User_Engagements!$B$2:$F$301,2,FALSE)</f>
        <v>735144</v>
      </c>
      <c r="M130" s="1">
        <f>VLOOKUP(B130,User_Engagements!$B$2:$F$301,3,FALSE)</f>
        <v>183352</v>
      </c>
      <c r="N130" s="1">
        <f>VLOOKUP($B130,User_Engagements!$B$2:$F$301,4,FALSE)</f>
        <v>49033</v>
      </c>
      <c r="O130" s="1">
        <f>VLOOKUP($B130,User_Engagements!$B$2:$F$301,5,FALSE)</f>
        <v>2339</v>
      </c>
      <c r="P130" s="1">
        <f>VLOOKUP($B130,Revenue_Generated!$B$1:$D$301,2,FALSE)</f>
        <v>77628</v>
      </c>
      <c r="Q130" s="6">
        <f>VLOOKUP($B130,Revenue_Generated!$B$1:$D$301,3,FALSE)</f>
        <v>69499</v>
      </c>
    </row>
    <row r="131" spans="1:17" x14ac:dyDescent="0.3">
      <c r="A131" s="5">
        <v>130</v>
      </c>
      <c r="B131" s="1" t="s">
        <v>136</v>
      </c>
      <c r="C131" s="1" t="s">
        <v>309</v>
      </c>
      <c r="D131" s="1">
        <v>6130</v>
      </c>
      <c r="E131" s="1">
        <v>43030</v>
      </c>
      <c r="F131" s="1">
        <v>2023</v>
      </c>
      <c r="G131" s="1">
        <v>4</v>
      </c>
      <c r="H131" s="1">
        <v>5</v>
      </c>
      <c r="I131" s="1">
        <v>2023</v>
      </c>
      <c r="J131" s="1">
        <v>12</v>
      </c>
      <c r="K131" s="1">
        <v>13</v>
      </c>
      <c r="L131" s="1">
        <f>VLOOKUP($B131,User_Engagements!$B$2:$F$301,2,FALSE)</f>
        <v>226401</v>
      </c>
      <c r="M131" s="1">
        <f>VLOOKUP(B131,User_Engagements!$B$2:$F$301,3,FALSE)</f>
        <v>90401</v>
      </c>
      <c r="N131" s="1">
        <f>VLOOKUP($B131,User_Engagements!$B$2:$F$301,4,FALSE)</f>
        <v>21013</v>
      </c>
      <c r="O131" s="1">
        <f>VLOOKUP($B131,User_Engagements!$B$2:$F$301,5,FALSE)</f>
        <v>10727</v>
      </c>
      <c r="P131" s="1">
        <f>VLOOKUP($B131,Revenue_Generated!$B$1:$D$301,2,FALSE)</f>
        <v>81204</v>
      </c>
      <c r="Q131" s="6">
        <f>VLOOKUP($B131,Revenue_Generated!$B$1:$D$301,3,FALSE)</f>
        <v>8129</v>
      </c>
    </row>
    <row r="132" spans="1:17" x14ac:dyDescent="0.3">
      <c r="A132" s="5">
        <v>131</v>
      </c>
      <c r="B132" s="1" t="s">
        <v>137</v>
      </c>
      <c r="C132" s="1" t="s">
        <v>308</v>
      </c>
      <c r="D132" s="1">
        <v>6620</v>
      </c>
      <c r="E132" s="1">
        <v>5877</v>
      </c>
      <c r="F132" s="1">
        <v>2023</v>
      </c>
      <c r="G132" s="1">
        <v>3</v>
      </c>
      <c r="H132" s="1">
        <v>14</v>
      </c>
      <c r="I132" s="1">
        <v>2024</v>
      </c>
      <c r="J132" s="1">
        <v>1</v>
      </c>
      <c r="K132" s="1">
        <v>21</v>
      </c>
      <c r="L132" s="1">
        <f>VLOOKUP($B132,User_Engagements!$B$2:$F$301,2,FALSE)</f>
        <v>859429</v>
      </c>
      <c r="M132" s="1">
        <f>VLOOKUP(B132,User_Engagements!$B$2:$F$301,3,FALSE)</f>
        <v>152844</v>
      </c>
      <c r="N132" s="1">
        <f>VLOOKUP($B132,User_Engagements!$B$2:$F$301,4,FALSE)</f>
        <v>15992</v>
      </c>
      <c r="O132" s="1">
        <f>VLOOKUP($B132,User_Engagements!$B$2:$F$301,5,FALSE)</f>
        <v>3913</v>
      </c>
      <c r="P132" s="1">
        <f>VLOOKUP($B132,Revenue_Generated!$B$1:$D$301,2,FALSE)</f>
        <v>5466</v>
      </c>
      <c r="Q132" s="6">
        <f>VLOOKUP($B132,Revenue_Generated!$B$1:$D$301,3,FALSE)</f>
        <v>33350</v>
      </c>
    </row>
    <row r="133" spans="1:17" x14ac:dyDescent="0.3">
      <c r="A133" s="5">
        <v>132</v>
      </c>
      <c r="B133" s="1" t="s">
        <v>138</v>
      </c>
      <c r="C133" s="1" t="s">
        <v>307</v>
      </c>
      <c r="D133" s="1">
        <v>2731</v>
      </c>
      <c r="E133" s="1">
        <v>12997</v>
      </c>
      <c r="F133" s="1">
        <v>2023</v>
      </c>
      <c r="G133" s="1">
        <v>9</v>
      </c>
      <c r="H133" s="1">
        <v>4</v>
      </c>
      <c r="I133" s="1">
        <v>2023</v>
      </c>
      <c r="J133" s="1">
        <v>12</v>
      </c>
      <c r="K133" s="1">
        <v>23</v>
      </c>
      <c r="L133" s="1">
        <f>VLOOKUP($B133,User_Engagements!$B$2:$F$301,2,FALSE)</f>
        <v>229102</v>
      </c>
      <c r="M133" s="1">
        <f>VLOOKUP(B133,User_Engagements!$B$2:$F$301,3,FALSE)</f>
        <v>43850</v>
      </c>
      <c r="N133" s="1">
        <f>VLOOKUP($B133,User_Engagements!$B$2:$F$301,4,FALSE)</f>
        <v>19419</v>
      </c>
      <c r="O133" s="1">
        <f>VLOOKUP($B133,User_Engagements!$B$2:$F$301,5,FALSE)</f>
        <v>5150</v>
      </c>
      <c r="P133" s="1">
        <f>VLOOKUP($B133,Revenue_Generated!$B$1:$D$301,2,FALSE)</f>
        <v>33731</v>
      </c>
      <c r="Q133" s="6">
        <f>VLOOKUP($B133,Revenue_Generated!$B$1:$D$301,3,FALSE)</f>
        <v>26629</v>
      </c>
    </row>
    <row r="134" spans="1:17" x14ac:dyDescent="0.3">
      <c r="A134" s="5">
        <v>133</v>
      </c>
      <c r="B134" s="1" t="s">
        <v>139</v>
      </c>
      <c r="C134" s="1" t="s">
        <v>308</v>
      </c>
      <c r="D134" s="1">
        <v>2360</v>
      </c>
      <c r="E134" s="1">
        <v>33853</v>
      </c>
      <c r="F134" s="1">
        <v>2023</v>
      </c>
      <c r="G134" s="1">
        <v>12</v>
      </c>
      <c r="H134" s="1">
        <v>7</v>
      </c>
      <c r="I134" s="1">
        <v>2024</v>
      </c>
      <c r="J134" s="1">
        <v>2</v>
      </c>
      <c r="K134" s="1">
        <v>2</v>
      </c>
      <c r="L134" s="1">
        <f>VLOOKUP($B134,User_Engagements!$B$2:$F$301,2,FALSE)</f>
        <v>521122</v>
      </c>
      <c r="M134" s="1">
        <f>VLOOKUP(B134,User_Engagements!$B$2:$F$301,3,FALSE)</f>
        <v>15109</v>
      </c>
      <c r="N134" s="1">
        <f>VLOOKUP($B134,User_Engagements!$B$2:$F$301,4,FALSE)</f>
        <v>6684</v>
      </c>
      <c r="O134" s="1">
        <f>VLOOKUP($B134,User_Engagements!$B$2:$F$301,5,FALSE)</f>
        <v>16408</v>
      </c>
      <c r="P134" s="1">
        <f>VLOOKUP($B134,Revenue_Generated!$B$1:$D$301,2,FALSE)</f>
        <v>22423</v>
      </c>
      <c r="Q134" s="6">
        <f>VLOOKUP($B134,Revenue_Generated!$B$1:$D$301,3,FALSE)</f>
        <v>4343</v>
      </c>
    </row>
    <row r="135" spans="1:17" x14ac:dyDescent="0.3">
      <c r="A135" s="5">
        <v>134</v>
      </c>
      <c r="B135" s="1" t="s">
        <v>140</v>
      </c>
      <c r="C135" s="1" t="s">
        <v>308</v>
      </c>
      <c r="D135" s="1">
        <v>6440</v>
      </c>
      <c r="E135" s="1">
        <v>5081</v>
      </c>
      <c r="F135" s="1">
        <v>2023</v>
      </c>
      <c r="G135" s="1">
        <v>5</v>
      </c>
      <c r="H135" s="1">
        <v>16</v>
      </c>
      <c r="I135" s="1">
        <v>2024</v>
      </c>
      <c r="J135" s="1">
        <v>1</v>
      </c>
      <c r="K135" s="1">
        <v>21</v>
      </c>
      <c r="L135" s="1">
        <f>VLOOKUP($B135,User_Engagements!$B$2:$F$301,2,FALSE)</f>
        <v>448335</v>
      </c>
      <c r="M135" s="1">
        <f>VLOOKUP(B135,User_Engagements!$B$2:$F$301,3,FALSE)</f>
        <v>102524</v>
      </c>
      <c r="N135" s="1">
        <f>VLOOKUP($B135,User_Engagements!$B$2:$F$301,4,FALSE)</f>
        <v>24609</v>
      </c>
      <c r="O135" s="1">
        <f>VLOOKUP($B135,User_Engagements!$B$2:$F$301,5,FALSE)</f>
        <v>7581</v>
      </c>
      <c r="P135" s="1">
        <f>VLOOKUP($B135,Revenue_Generated!$B$1:$D$301,2,FALSE)</f>
        <v>34292</v>
      </c>
      <c r="Q135" s="6">
        <f>VLOOKUP($B135,Revenue_Generated!$B$1:$D$301,3,FALSE)</f>
        <v>44658</v>
      </c>
    </row>
    <row r="136" spans="1:17" x14ac:dyDescent="0.3">
      <c r="A136" s="5">
        <v>135</v>
      </c>
      <c r="B136" s="1" t="s">
        <v>141</v>
      </c>
      <c r="C136" s="1" t="s">
        <v>311</v>
      </c>
      <c r="D136" s="1">
        <v>1363</v>
      </c>
      <c r="E136" s="1">
        <v>40014</v>
      </c>
      <c r="F136" s="1">
        <v>2023</v>
      </c>
      <c r="G136" s="1">
        <v>7</v>
      </c>
      <c r="H136" s="1">
        <v>15</v>
      </c>
      <c r="I136" s="1">
        <v>2023</v>
      </c>
      <c r="J136" s="1">
        <v>7</v>
      </c>
      <c r="K136" s="1">
        <v>13</v>
      </c>
      <c r="L136" s="1">
        <f>VLOOKUP($B136,User_Engagements!$B$2:$F$301,2,FALSE)</f>
        <v>588905</v>
      </c>
      <c r="M136" s="1">
        <f>VLOOKUP(B136,User_Engagements!$B$2:$F$301,3,FALSE)</f>
        <v>153301</v>
      </c>
      <c r="N136" s="1">
        <f>VLOOKUP($B136,User_Engagements!$B$2:$F$301,4,FALSE)</f>
        <v>29211</v>
      </c>
      <c r="O136" s="1">
        <f>VLOOKUP($B136,User_Engagements!$B$2:$F$301,5,FALSE)</f>
        <v>6813</v>
      </c>
      <c r="P136" s="1">
        <f>VLOOKUP($B136,Revenue_Generated!$B$1:$D$301,2,FALSE)</f>
        <v>56279</v>
      </c>
      <c r="Q136" s="6">
        <f>VLOOKUP($B136,Revenue_Generated!$B$1:$D$301,3,FALSE)</f>
        <v>54048</v>
      </c>
    </row>
    <row r="137" spans="1:17" x14ac:dyDescent="0.3">
      <c r="A137" s="5">
        <v>136</v>
      </c>
      <c r="B137" s="1" t="s">
        <v>142</v>
      </c>
      <c r="C137" s="1" t="s">
        <v>309</v>
      </c>
      <c r="D137" s="1">
        <v>5562</v>
      </c>
      <c r="E137" s="1">
        <v>17316</v>
      </c>
      <c r="F137" s="1">
        <v>2023</v>
      </c>
      <c r="G137" s="1">
        <v>8</v>
      </c>
      <c r="H137" s="1">
        <v>2</v>
      </c>
      <c r="I137" s="1">
        <v>2023</v>
      </c>
      <c r="J137" s="1">
        <v>11</v>
      </c>
      <c r="K137" s="1">
        <v>19</v>
      </c>
      <c r="L137" s="1">
        <f>VLOOKUP($B137,User_Engagements!$B$2:$F$301,2,FALSE)</f>
        <v>503085</v>
      </c>
      <c r="M137" s="1">
        <f>VLOOKUP(B137,User_Engagements!$B$2:$F$301,3,FALSE)</f>
        <v>111434</v>
      </c>
      <c r="N137" s="1">
        <f>VLOOKUP($B137,User_Engagements!$B$2:$F$301,4,FALSE)</f>
        <v>2788</v>
      </c>
      <c r="O137" s="1">
        <f>VLOOKUP($B137,User_Engagements!$B$2:$F$301,5,FALSE)</f>
        <v>17992</v>
      </c>
      <c r="P137" s="1">
        <f>VLOOKUP($B137,Revenue_Generated!$B$1:$D$301,2,FALSE)</f>
        <v>50809</v>
      </c>
      <c r="Q137" s="6">
        <f>VLOOKUP($B137,Revenue_Generated!$B$1:$D$301,3,FALSE)</f>
        <v>56101</v>
      </c>
    </row>
    <row r="138" spans="1:17" x14ac:dyDescent="0.3">
      <c r="A138" s="5">
        <v>137</v>
      </c>
      <c r="B138" s="1" t="s">
        <v>143</v>
      </c>
      <c r="C138" s="1" t="s">
        <v>311</v>
      </c>
      <c r="D138" s="1">
        <v>3386</v>
      </c>
      <c r="E138" s="1">
        <v>37389</v>
      </c>
      <c r="F138" s="1">
        <v>2023</v>
      </c>
      <c r="G138" s="1">
        <v>4</v>
      </c>
      <c r="H138" s="1">
        <v>19</v>
      </c>
      <c r="I138" s="1">
        <v>2023</v>
      </c>
      <c r="J138" s="1">
        <v>10</v>
      </c>
      <c r="K138" s="1">
        <v>1</v>
      </c>
      <c r="L138" s="1">
        <f>VLOOKUP($B138,User_Engagements!$B$2:$F$301,2,FALSE)</f>
        <v>623669</v>
      </c>
      <c r="M138" s="1">
        <f>VLOOKUP(B138,User_Engagements!$B$2:$F$301,3,FALSE)</f>
        <v>143430</v>
      </c>
      <c r="N138" s="1">
        <f>VLOOKUP($B138,User_Engagements!$B$2:$F$301,4,FALSE)</f>
        <v>32458</v>
      </c>
      <c r="O138" s="1">
        <f>VLOOKUP($B138,User_Engagements!$B$2:$F$301,5,FALSE)</f>
        <v>1422</v>
      </c>
      <c r="P138" s="1">
        <f>VLOOKUP($B138,Revenue_Generated!$B$1:$D$301,2,FALSE)</f>
        <v>23951</v>
      </c>
      <c r="Q138" s="6">
        <f>VLOOKUP($B138,Revenue_Generated!$B$1:$D$301,3,FALSE)</f>
        <v>15998</v>
      </c>
    </row>
    <row r="139" spans="1:17" x14ac:dyDescent="0.3">
      <c r="A139" s="5">
        <v>138</v>
      </c>
      <c r="B139" s="1" t="s">
        <v>144</v>
      </c>
      <c r="C139" s="1" t="s">
        <v>309</v>
      </c>
      <c r="D139" s="1">
        <v>9889</v>
      </c>
      <c r="E139" s="1">
        <v>17772</v>
      </c>
      <c r="F139" s="1">
        <v>2023</v>
      </c>
      <c r="G139" s="1">
        <v>11</v>
      </c>
      <c r="H139" s="1">
        <v>20</v>
      </c>
      <c r="I139" s="1">
        <v>2023</v>
      </c>
      <c r="J139" s="1">
        <v>12</v>
      </c>
      <c r="K139" s="1">
        <v>14</v>
      </c>
      <c r="L139" s="1">
        <f>VLOOKUP($B139,User_Engagements!$B$2:$F$301,2,FALSE)</f>
        <v>881345</v>
      </c>
      <c r="M139" s="1">
        <f>VLOOKUP(B139,User_Engagements!$B$2:$F$301,3,FALSE)</f>
        <v>186622</v>
      </c>
      <c r="N139" s="1">
        <f>VLOOKUP($B139,User_Engagements!$B$2:$F$301,4,FALSE)</f>
        <v>16887</v>
      </c>
      <c r="O139" s="1">
        <f>VLOOKUP($B139,User_Engagements!$B$2:$F$301,5,FALSE)</f>
        <v>4128</v>
      </c>
      <c r="P139" s="1">
        <f>VLOOKUP($B139,Revenue_Generated!$B$1:$D$301,2,FALSE)</f>
        <v>9095</v>
      </c>
      <c r="Q139" s="6">
        <f>VLOOKUP($B139,Revenue_Generated!$B$1:$D$301,3,FALSE)</f>
        <v>59039</v>
      </c>
    </row>
    <row r="140" spans="1:17" x14ac:dyDescent="0.3">
      <c r="A140" s="5">
        <v>139</v>
      </c>
      <c r="B140" s="1" t="s">
        <v>145</v>
      </c>
      <c r="C140" s="1" t="s">
        <v>308</v>
      </c>
      <c r="D140" s="1">
        <v>4478</v>
      </c>
      <c r="E140" s="1">
        <v>49983</v>
      </c>
      <c r="F140" s="1">
        <v>2023</v>
      </c>
      <c r="G140" s="1">
        <v>4</v>
      </c>
      <c r="H140" s="1">
        <v>13</v>
      </c>
      <c r="I140" s="1">
        <v>2023</v>
      </c>
      <c r="J140" s="1">
        <v>6</v>
      </c>
      <c r="K140" s="1">
        <v>22</v>
      </c>
      <c r="L140" s="1">
        <f>VLOOKUP($B140,User_Engagements!$B$2:$F$301,2,FALSE)</f>
        <v>490424</v>
      </c>
      <c r="M140" s="1">
        <f>VLOOKUP(B140,User_Engagements!$B$2:$F$301,3,FALSE)</f>
        <v>165905</v>
      </c>
      <c r="N140" s="1">
        <f>VLOOKUP($B140,User_Engagements!$B$2:$F$301,4,FALSE)</f>
        <v>47659</v>
      </c>
      <c r="O140" s="1">
        <f>VLOOKUP($B140,User_Engagements!$B$2:$F$301,5,FALSE)</f>
        <v>7261</v>
      </c>
      <c r="P140" s="1">
        <f>VLOOKUP($B140,Revenue_Generated!$B$1:$D$301,2,FALSE)</f>
        <v>76375</v>
      </c>
      <c r="Q140" s="6">
        <f>VLOOKUP($B140,Revenue_Generated!$B$1:$D$301,3,FALSE)</f>
        <v>21699</v>
      </c>
    </row>
    <row r="141" spans="1:17" x14ac:dyDescent="0.3">
      <c r="A141" s="5">
        <v>140</v>
      </c>
      <c r="B141" s="1" t="s">
        <v>146</v>
      </c>
      <c r="C141" s="1" t="s">
        <v>308</v>
      </c>
      <c r="D141" s="1">
        <v>8951</v>
      </c>
      <c r="E141" s="1">
        <v>25978</v>
      </c>
      <c r="F141" s="1">
        <v>2023</v>
      </c>
      <c r="G141" s="1">
        <v>12</v>
      </c>
      <c r="H141" s="1">
        <v>7</v>
      </c>
      <c r="I141" s="1">
        <v>2023</v>
      </c>
      <c r="J141" s="1">
        <v>1</v>
      </c>
      <c r="K141" s="1">
        <v>25</v>
      </c>
      <c r="L141" s="1">
        <f>VLOOKUP($B141,User_Engagements!$B$2:$F$301,2,FALSE)</f>
        <v>80129</v>
      </c>
      <c r="M141" s="1">
        <f>VLOOKUP(B141,User_Engagements!$B$2:$F$301,3,FALSE)</f>
        <v>33407</v>
      </c>
      <c r="N141" s="1">
        <f>VLOOKUP($B141,User_Engagements!$B$2:$F$301,4,FALSE)</f>
        <v>19606</v>
      </c>
      <c r="O141" s="1">
        <f>VLOOKUP($B141,User_Engagements!$B$2:$F$301,5,FALSE)</f>
        <v>29752</v>
      </c>
      <c r="P141" s="1">
        <f>VLOOKUP($B141,Revenue_Generated!$B$1:$D$301,2,FALSE)</f>
        <v>6789</v>
      </c>
      <c r="Q141" s="6">
        <f>VLOOKUP($B141,Revenue_Generated!$B$1:$D$301,3,FALSE)</f>
        <v>36442</v>
      </c>
    </row>
    <row r="142" spans="1:17" x14ac:dyDescent="0.3">
      <c r="A142" s="5">
        <v>141</v>
      </c>
      <c r="B142" s="1" t="s">
        <v>147</v>
      </c>
      <c r="C142" s="1" t="s">
        <v>308</v>
      </c>
      <c r="D142" s="1">
        <v>4399</v>
      </c>
      <c r="E142" s="1">
        <v>9274</v>
      </c>
      <c r="F142" s="1">
        <v>2023</v>
      </c>
      <c r="G142" s="1">
        <v>11</v>
      </c>
      <c r="H142" s="1">
        <v>24</v>
      </c>
      <c r="I142" s="1">
        <v>2023</v>
      </c>
      <c r="J142" s="1">
        <v>5</v>
      </c>
      <c r="K142" s="1">
        <v>11</v>
      </c>
      <c r="L142" s="1">
        <f>VLOOKUP($B142,User_Engagements!$B$2:$F$301,2,FALSE)</f>
        <v>86138</v>
      </c>
      <c r="M142" s="1">
        <f>VLOOKUP(B142,User_Engagements!$B$2:$F$301,3,FALSE)</f>
        <v>76434</v>
      </c>
      <c r="N142" s="1">
        <f>VLOOKUP($B142,User_Engagements!$B$2:$F$301,4,FALSE)</f>
        <v>36354</v>
      </c>
      <c r="O142" s="1">
        <f>VLOOKUP($B142,User_Engagements!$B$2:$F$301,5,FALSE)</f>
        <v>959</v>
      </c>
      <c r="P142" s="1">
        <f>VLOOKUP($B142,Revenue_Generated!$B$1:$D$301,2,FALSE)</f>
        <v>40351</v>
      </c>
      <c r="Q142" s="6">
        <f>VLOOKUP($B142,Revenue_Generated!$B$1:$D$301,3,FALSE)</f>
        <v>70706</v>
      </c>
    </row>
    <row r="143" spans="1:17" x14ac:dyDescent="0.3">
      <c r="A143" s="5">
        <v>142</v>
      </c>
      <c r="B143" s="1" t="s">
        <v>148</v>
      </c>
      <c r="C143" s="1" t="s">
        <v>309</v>
      </c>
      <c r="D143" s="1">
        <v>5409</v>
      </c>
      <c r="E143" s="1">
        <v>8670</v>
      </c>
      <c r="F143" s="1">
        <v>2023</v>
      </c>
      <c r="G143" s="1">
        <v>3</v>
      </c>
      <c r="H143" s="1">
        <v>25</v>
      </c>
      <c r="I143" s="1">
        <v>2023</v>
      </c>
      <c r="J143" s="1">
        <v>5</v>
      </c>
      <c r="K143" s="1">
        <v>12</v>
      </c>
      <c r="L143" s="1">
        <f>VLOOKUP($B143,User_Engagements!$B$2:$F$301,2,FALSE)</f>
        <v>197615</v>
      </c>
      <c r="M143" s="1">
        <f>VLOOKUP(B143,User_Engagements!$B$2:$F$301,3,FALSE)</f>
        <v>41787</v>
      </c>
      <c r="N143" s="1">
        <f>VLOOKUP($B143,User_Engagements!$B$2:$F$301,4,FALSE)</f>
        <v>3721</v>
      </c>
      <c r="O143" s="1">
        <f>VLOOKUP($B143,User_Engagements!$B$2:$F$301,5,FALSE)</f>
        <v>17663</v>
      </c>
      <c r="P143" s="1">
        <f>VLOOKUP($B143,Revenue_Generated!$B$1:$D$301,2,FALSE)</f>
        <v>36265</v>
      </c>
      <c r="Q143" s="6">
        <f>VLOOKUP($B143,Revenue_Generated!$B$1:$D$301,3,FALSE)</f>
        <v>40919</v>
      </c>
    </row>
    <row r="144" spans="1:17" x14ac:dyDescent="0.3">
      <c r="A144" s="5">
        <v>143</v>
      </c>
      <c r="B144" s="1" t="s">
        <v>149</v>
      </c>
      <c r="C144" s="1" t="s">
        <v>308</v>
      </c>
      <c r="D144" s="1">
        <v>3874</v>
      </c>
      <c r="E144" s="1">
        <v>11325</v>
      </c>
      <c r="F144" s="1">
        <v>2023</v>
      </c>
      <c r="G144" s="1">
        <v>8</v>
      </c>
      <c r="H144" s="1">
        <v>12</v>
      </c>
      <c r="I144" s="1">
        <v>2023</v>
      </c>
      <c r="J144" s="1">
        <v>7</v>
      </c>
      <c r="K144" s="1">
        <v>16</v>
      </c>
      <c r="L144" s="1">
        <f>VLOOKUP($B144,User_Engagements!$B$2:$F$301,2,FALSE)</f>
        <v>391031</v>
      </c>
      <c r="M144" s="1">
        <f>VLOOKUP(B144,User_Engagements!$B$2:$F$301,3,FALSE)</f>
        <v>36910</v>
      </c>
      <c r="N144" s="1">
        <f>VLOOKUP($B144,User_Engagements!$B$2:$F$301,4,FALSE)</f>
        <v>2018</v>
      </c>
      <c r="O144" s="1">
        <f>VLOOKUP($B144,User_Engagements!$B$2:$F$301,5,FALSE)</f>
        <v>28867</v>
      </c>
      <c r="P144" s="1">
        <f>VLOOKUP($B144,Revenue_Generated!$B$1:$D$301,2,FALSE)</f>
        <v>15848</v>
      </c>
      <c r="Q144" s="6">
        <f>VLOOKUP($B144,Revenue_Generated!$B$1:$D$301,3,FALSE)</f>
        <v>56134</v>
      </c>
    </row>
    <row r="145" spans="1:17" x14ac:dyDescent="0.3">
      <c r="A145" s="5">
        <v>144</v>
      </c>
      <c r="B145" s="1" t="s">
        <v>150</v>
      </c>
      <c r="C145" s="1" t="s">
        <v>311</v>
      </c>
      <c r="D145" s="1">
        <v>3317</v>
      </c>
      <c r="E145" s="1">
        <v>31378</v>
      </c>
      <c r="F145" s="1">
        <v>2023</v>
      </c>
      <c r="G145" s="1">
        <v>9</v>
      </c>
      <c r="H145" s="1">
        <v>14</v>
      </c>
      <c r="I145" s="1">
        <v>2023</v>
      </c>
      <c r="J145" s="1">
        <v>9</v>
      </c>
      <c r="K145" s="1">
        <v>8</v>
      </c>
      <c r="L145" s="1">
        <f>VLOOKUP($B145,User_Engagements!$B$2:$F$301,2,FALSE)</f>
        <v>373787</v>
      </c>
      <c r="M145" s="1">
        <f>VLOOKUP(B145,User_Engagements!$B$2:$F$301,3,FALSE)</f>
        <v>96798</v>
      </c>
      <c r="N145" s="1">
        <f>VLOOKUP($B145,User_Engagements!$B$2:$F$301,4,FALSE)</f>
        <v>36941</v>
      </c>
      <c r="O145" s="1">
        <f>VLOOKUP($B145,User_Engagements!$B$2:$F$301,5,FALSE)</f>
        <v>7642</v>
      </c>
      <c r="P145" s="1">
        <f>VLOOKUP($B145,Revenue_Generated!$B$1:$D$301,2,FALSE)</f>
        <v>9983</v>
      </c>
      <c r="Q145" s="6">
        <f>VLOOKUP($B145,Revenue_Generated!$B$1:$D$301,3,FALSE)</f>
        <v>61681</v>
      </c>
    </row>
    <row r="146" spans="1:17" x14ac:dyDescent="0.3">
      <c r="A146" s="5">
        <v>145</v>
      </c>
      <c r="B146" s="1" t="s">
        <v>151</v>
      </c>
      <c r="C146" s="1" t="s">
        <v>311</v>
      </c>
      <c r="D146" s="1">
        <v>7034</v>
      </c>
      <c r="E146" s="1">
        <v>33203</v>
      </c>
      <c r="F146" s="1">
        <v>2023</v>
      </c>
      <c r="G146" s="1">
        <v>5</v>
      </c>
      <c r="H146" s="1">
        <v>14</v>
      </c>
      <c r="I146" s="1">
        <v>2023</v>
      </c>
      <c r="J146" s="1">
        <v>7</v>
      </c>
      <c r="K146" s="1">
        <v>28</v>
      </c>
      <c r="L146" s="1">
        <f>VLOOKUP($B146,User_Engagements!$B$2:$F$301,2,FALSE)</f>
        <v>264264</v>
      </c>
      <c r="M146" s="1">
        <f>VLOOKUP(B146,User_Engagements!$B$2:$F$301,3,FALSE)</f>
        <v>156105</v>
      </c>
      <c r="N146" s="1">
        <f>VLOOKUP($B146,User_Engagements!$B$2:$F$301,4,FALSE)</f>
        <v>13033</v>
      </c>
      <c r="O146" s="1">
        <f>VLOOKUP($B146,User_Engagements!$B$2:$F$301,5,FALSE)</f>
        <v>6831</v>
      </c>
      <c r="P146" s="1">
        <f>VLOOKUP($B146,Revenue_Generated!$B$1:$D$301,2,FALSE)</f>
        <v>6005</v>
      </c>
      <c r="Q146" s="6">
        <f>VLOOKUP($B146,Revenue_Generated!$B$1:$D$301,3,FALSE)</f>
        <v>18281</v>
      </c>
    </row>
    <row r="147" spans="1:17" x14ac:dyDescent="0.3">
      <c r="A147" s="5">
        <v>146</v>
      </c>
      <c r="B147" s="1" t="s">
        <v>152</v>
      </c>
      <c r="C147" s="1" t="s">
        <v>308</v>
      </c>
      <c r="D147" s="1">
        <v>1078</v>
      </c>
      <c r="E147" s="1">
        <v>16195</v>
      </c>
      <c r="F147" s="1">
        <v>2023</v>
      </c>
      <c r="G147" s="1">
        <v>12</v>
      </c>
      <c r="H147" s="1">
        <v>14</v>
      </c>
      <c r="I147" s="1">
        <v>2023</v>
      </c>
      <c r="J147" s="1">
        <v>11</v>
      </c>
      <c r="K147" s="1">
        <v>11</v>
      </c>
      <c r="L147" s="1">
        <f>VLOOKUP($B147,User_Engagements!$B$2:$F$301,2,FALSE)</f>
        <v>526085</v>
      </c>
      <c r="M147" s="1">
        <f>VLOOKUP(B147,User_Engagements!$B$2:$F$301,3,FALSE)</f>
        <v>154427</v>
      </c>
      <c r="N147" s="1">
        <f>VLOOKUP($B147,User_Engagements!$B$2:$F$301,4,FALSE)</f>
        <v>45215</v>
      </c>
      <c r="O147" s="1">
        <f>VLOOKUP($B147,User_Engagements!$B$2:$F$301,5,FALSE)</f>
        <v>8720</v>
      </c>
      <c r="P147" s="1">
        <f>VLOOKUP($B147,Revenue_Generated!$B$1:$D$301,2,FALSE)</f>
        <v>33904</v>
      </c>
      <c r="Q147" s="6">
        <f>VLOOKUP($B147,Revenue_Generated!$B$1:$D$301,3,FALSE)</f>
        <v>34192</v>
      </c>
    </row>
    <row r="148" spans="1:17" x14ac:dyDescent="0.3">
      <c r="A148" s="5">
        <v>147</v>
      </c>
      <c r="B148" s="1" t="s">
        <v>153</v>
      </c>
      <c r="C148" s="1" t="s">
        <v>307</v>
      </c>
      <c r="D148" s="1">
        <v>9142</v>
      </c>
      <c r="E148" s="1">
        <v>31014</v>
      </c>
      <c r="F148" s="1">
        <v>2023</v>
      </c>
      <c r="G148" s="1">
        <v>4</v>
      </c>
      <c r="H148" s="1">
        <v>18</v>
      </c>
      <c r="I148" s="1">
        <v>2023</v>
      </c>
      <c r="J148" s="1">
        <v>4</v>
      </c>
      <c r="K148" s="1">
        <v>5</v>
      </c>
      <c r="L148" s="1">
        <f>VLOOKUP($B148,User_Engagements!$B$2:$F$301,2,FALSE)</f>
        <v>640207</v>
      </c>
      <c r="M148" s="1">
        <f>VLOOKUP(B148,User_Engagements!$B$2:$F$301,3,FALSE)</f>
        <v>33760</v>
      </c>
      <c r="N148" s="1">
        <f>VLOOKUP($B148,User_Engagements!$B$2:$F$301,4,FALSE)</f>
        <v>8244</v>
      </c>
      <c r="O148" s="1">
        <f>VLOOKUP($B148,User_Engagements!$B$2:$F$301,5,FALSE)</f>
        <v>22006</v>
      </c>
      <c r="P148" s="1">
        <f>VLOOKUP($B148,Revenue_Generated!$B$1:$D$301,2,FALSE)</f>
        <v>81340</v>
      </c>
      <c r="Q148" s="6">
        <f>VLOOKUP($B148,Revenue_Generated!$B$1:$D$301,3,FALSE)</f>
        <v>21935</v>
      </c>
    </row>
    <row r="149" spans="1:17" x14ac:dyDescent="0.3">
      <c r="A149" s="5">
        <v>148</v>
      </c>
      <c r="B149" s="1" t="s">
        <v>154</v>
      </c>
      <c r="C149" s="1" t="s">
        <v>309</v>
      </c>
      <c r="D149" s="1">
        <v>6908</v>
      </c>
      <c r="E149" s="1">
        <v>10947</v>
      </c>
      <c r="F149" s="1">
        <v>2023</v>
      </c>
      <c r="G149" s="1">
        <v>1</v>
      </c>
      <c r="H149" s="1">
        <v>8</v>
      </c>
      <c r="I149" s="1">
        <v>2023</v>
      </c>
      <c r="J149" s="1">
        <v>3</v>
      </c>
      <c r="K149" s="1">
        <v>19</v>
      </c>
      <c r="L149" s="1">
        <f>VLOOKUP($B149,User_Engagements!$B$2:$F$301,2,FALSE)</f>
        <v>704465</v>
      </c>
      <c r="M149" s="1">
        <f>VLOOKUP(B149,User_Engagements!$B$2:$F$301,3,FALSE)</f>
        <v>17223</v>
      </c>
      <c r="N149" s="1">
        <f>VLOOKUP($B149,User_Engagements!$B$2:$F$301,4,FALSE)</f>
        <v>21025</v>
      </c>
      <c r="O149" s="1">
        <f>VLOOKUP($B149,User_Engagements!$B$2:$F$301,5,FALSE)</f>
        <v>10052</v>
      </c>
      <c r="P149" s="1">
        <f>VLOOKUP($B149,Revenue_Generated!$B$1:$D$301,2,FALSE)</f>
        <v>80925</v>
      </c>
      <c r="Q149" s="6">
        <f>VLOOKUP($B149,Revenue_Generated!$B$1:$D$301,3,FALSE)</f>
        <v>6869</v>
      </c>
    </row>
    <row r="150" spans="1:17" x14ac:dyDescent="0.3">
      <c r="A150" s="5">
        <v>149</v>
      </c>
      <c r="B150" s="1" t="s">
        <v>155</v>
      </c>
      <c r="C150" s="1" t="s">
        <v>307</v>
      </c>
      <c r="D150" s="1">
        <v>6703</v>
      </c>
      <c r="E150" s="1">
        <v>47126</v>
      </c>
      <c r="F150" s="1">
        <v>2023</v>
      </c>
      <c r="G150" s="1">
        <v>5</v>
      </c>
      <c r="H150" s="1">
        <v>30</v>
      </c>
      <c r="I150" s="1">
        <v>2023</v>
      </c>
      <c r="J150" s="1">
        <v>12</v>
      </c>
      <c r="K150" s="1">
        <v>14</v>
      </c>
      <c r="L150" s="1">
        <f>VLOOKUP($B150,User_Engagements!$B$2:$F$301,2,FALSE)</f>
        <v>539529</v>
      </c>
      <c r="M150" s="1">
        <f>VLOOKUP(B150,User_Engagements!$B$2:$F$301,3,FALSE)</f>
        <v>162317</v>
      </c>
      <c r="N150" s="1">
        <f>VLOOKUP($B150,User_Engagements!$B$2:$F$301,4,FALSE)</f>
        <v>30595</v>
      </c>
      <c r="O150" s="1">
        <f>VLOOKUP($B150,User_Engagements!$B$2:$F$301,5,FALSE)</f>
        <v>8994</v>
      </c>
      <c r="P150" s="1">
        <f>VLOOKUP($B150,Revenue_Generated!$B$1:$D$301,2,FALSE)</f>
        <v>3258</v>
      </c>
      <c r="Q150" s="6">
        <f>VLOOKUP($B150,Revenue_Generated!$B$1:$D$301,3,FALSE)</f>
        <v>22093</v>
      </c>
    </row>
    <row r="151" spans="1:17" x14ac:dyDescent="0.3">
      <c r="A151" s="5">
        <v>150</v>
      </c>
      <c r="B151" s="1" t="s">
        <v>156</v>
      </c>
      <c r="C151" s="1" t="s">
        <v>308</v>
      </c>
      <c r="D151" s="1">
        <v>8413</v>
      </c>
      <c r="E151" s="1">
        <v>18744</v>
      </c>
      <c r="F151" s="1">
        <v>2023</v>
      </c>
      <c r="G151" s="1">
        <v>6</v>
      </c>
      <c r="H151" s="1">
        <v>21</v>
      </c>
      <c r="I151" s="1">
        <v>2023</v>
      </c>
      <c r="J151" s="1">
        <v>3</v>
      </c>
      <c r="K151" s="1">
        <v>4</v>
      </c>
      <c r="L151" s="1">
        <f>VLOOKUP($B151,User_Engagements!$B$2:$F$301,2,FALSE)</f>
        <v>535121</v>
      </c>
      <c r="M151" s="1">
        <f>VLOOKUP(B151,User_Engagements!$B$2:$F$301,3,FALSE)</f>
        <v>191137</v>
      </c>
      <c r="N151" s="1">
        <f>VLOOKUP($B151,User_Engagements!$B$2:$F$301,4,FALSE)</f>
        <v>1066</v>
      </c>
      <c r="O151" s="1">
        <f>VLOOKUP($B151,User_Engagements!$B$2:$F$301,5,FALSE)</f>
        <v>5300</v>
      </c>
      <c r="P151" s="1">
        <f>VLOOKUP($B151,Revenue_Generated!$B$1:$D$301,2,FALSE)</f>
        <v>45813</v>
      </c>
      <c r="Q151" s="6">
        <f>VLOOKUP($B151,Revenue_Generated!$B$1:$D$301,3,FALSE)</f>
        <v>66494</v>
      </c>
    </row>
    <row r="152" spans="1:17" x14ac:dyDescent="0.3">
      <c r="A152" s="5">
        <v>151</v>
      </c>
      <c r="B152" s="1" t="s">
        <v>157</v>
      </c>
      <c r="C152" s="1" t="s">
        <v>307</v>
      </c>
      <c r="D152" s="1">
        <v>4163</v>
      </c>
      <c r="E152" s="1">
        <v>26112</v>
      </c>
      <c r="F152" s="1">
        <v>2023</v>
      </c>
      <c r="G152" s="1">
        <v>2</v>
      </c>
      <c r="H152" s="1">
        <v>16</v>
      </c>
      <c r="I152" s="1">
        <v>2023</v>
      </c>
      <c r="J152" s="1">
        <v>4</v>
      </c>
      <c r="K152" s="1">
        <v>2</v>
      </c>
      <c r="L152" s="1">
        <f>VLOOKUP($B152,User_Engagements!$B$2:$F$301,2,FALSE)</f>
        <v>327476</v>
      </c>
      <c r="M152" s="1">
        <f>VLOOKUP(B152,User_Engagements!$B$2:$F$301,3,FALSE)</f>
        <v>165741</v>
      </c>
      <c r="N152" s="1">
        <f>VLOOKUP($B152,User_Engagements!$B$2:$F$301,4,FALSE)</f>
        <v>3375</v>
      </c>
      <c r="O152" s="1">
        <f>VLOOKUP($B152,User_Engagements!$B$2:$F$301,5,FALSE)</f>
        <v>16461</v>
      </c>
      <c r="P152" s="1">
        <f>VLOOKUP($B152,Revenue_Generated!$B$1:$D$301,2,FALSE)</f>
        <v>15728</v>
      </c>
      <c r="Q152" s="6">
        <f>VLOOKUP($B152,Revenue_Generated!$B$1:$D$301,3,FALSE)</f>
        <v>73609</v>
      </c>
    </row>
    <row r="153" spans="1:17" x14ac:dyDescent="0.3">
      <c r="A153" s="5">
        <v>152</v>
      </c>
      <c r="B153" s="1" t="s">
        <v>158</v>
      </c>
      <c r="C153" s="1" t="s">
        <v>309</v>
      </c>
      <c r="D153" s="1">
        <v>7188</v>
      </c>
      <c r="E153" s="1">
        <v>38848</v>
      </c>
      <c r="F153" s="1">
        <v>2023</v>
      </c>
      <c r="G153" s="1">
        <v>1</v>
      </c>
      <c r="H153" s="1">
        <v>1</v>
      </c>
      <c r="I153" s="1">
        <v>2023</v>
      </c>
      <c r="J153" s="1">
        <v>6</v>
      </c>
      <c r="K153" s="1">
        <v>14</v>
      </c>
      <c r="L153" s="1">
        <f>VLOOKUP($B153,User_Engagements!$B$2:$F$301,2,FALSE)</f>
        <v>417290</v>
      </c>
      <c r="M153" s="1">
        <f>VLOOKUP(B153,User_Engagements!$B$2:$F$301,3,FALSE)</f>
        <v>7799</v>
      </c>
      <c r="N153" s="1">
        <f>VLOOKUP($B153,User_Engagements!$B$2:$F$301,4,FALSE)</f>
        <v>42741</v>
      </c>
      <c r="O153" s="1">
        <f>VLOOKUP($B153,User_Engagements!$B$2:$F$301,5,FALSE)</f>
        <v>16826</v>
      </c>
      <c r="P153" s="1">
        <f>VLOOKUP($B153,Revenue_Generated!$B$1:$D$301,2,FALSE)</f>
        <v>25987</v>
      </c>
      <c r="Q153" s="6">
        <f>VLOOKUP($B153,Revenue_Generated!$B$1:$D$301,3,FALSE)</f>
        <v>51101</v>
      </c>
    </row>
    <row r="154" spans="1:17" x14ac:dyDescent="0.3">
      <c r="A154" s="5">
        <v>153</v>
      </c>
      <c r="B154" s="1" t="s">
        <v>159</v>
      </c>
      <c r="C154" s="1" t="s">
        <v>309</v>
      </c>
      <c r="D154" s="1">
        <v>8951</v>
      </c>
      <c r="E154" s="1">
        <v>25929</v>
      </c>
      <c r="F154" s="1">
        <v>2023</v>
      </c>
      <c r="G154" s="1">
        <v>12</v>
      </c>
      <c r="H154" s="1">
        <v>27</v>
      </c>
      <c r="I154" s="1">
        <v>2023</v>
      </c>
      <c r="J154" s="1">
        <v>5</v>
      </c>
      <c r="K154" s="1">
        <v>16</v>
      </c>
      <c r="L154" s="1">
        <f>VLOOKUP($B154,User_Engagements!$B$2:$F$301,2,FALSE)</f>
        <v>929577</v>
      </c>
      <c r="M154" s="1">
        <f>VLOOKUP(B154,User_Engagements!$B$2:$F$301,3,FALSE)</f>
        <v>132456</v>
      </c>
      <c r="N154" s="1">
        <f>VLOOKUP($B154,User_Engagements!$B$2:$F$301,4,FALSE)</f>
        <v>21251</v>
      </c>
      <c r="O154" s="1">
        <f>VLOOKUP($B154,User_Engagements!$B$2:$F$301,5,FALSE)</f>
        <v>3869</v>
      </c>
      <c r="P154" s="1">
        <f>VLOOKUP($B154,Revenue_Generated!$B$1:$D$301,2,FALSE)</f>
        <v>77965</v>
      </c>
      <c r="Q154" s="6">
        <f>VLOOKUP($B154,Revenue_Generated!$B$1:$D$301,3,FALSE)</f>
        <v>28839</v>
      </c>
    </row>
    <row r="155" spans="1:17" x14ac:dyDescent="0.3">
      <c r="A155" s="5">
        <v>154</v>
      </c>
      <c r="B155" s="1" t="s">
        <v>160</v>
      </c>
      <c r="C155" s="1" t="s">
        <v>307</v>
      </c>
      <c r="D155" s="1">
        <v>2623</v>
      </c>
      <c r="E155" s="1">
        <v>39664</v>
      </c>
      <c r="F155" s="1">
        <v>2023</v>
      </c>
      <c r="G155" s="1">
        <v>6</v>
      </c>
      <c r="H155" s="1">
        <v>29</v>
      </c>
      <c r="I155" s="1">
        <v>2023</v>
      </c>
      <c r="J155" s="1">
        <v>10</v>
      </c>
      <c r="K155" s="1">
        <v>17</v>
      </c>
      <c r="L155" s="1">
        <f>VLOOKUP($B155,User_Engagements!$B$2:$F$301,2,FALSE)</f>
        <v>480988</v>
      </c>
      <c r="M155" s="1">
        <f>VLOOKUP(B155,User_Engagements!$B$2:$F$301,3,FALSE)</f>
        <v>40392</v>
      </c>
      <c r="N155" s="1">
        <f>VLOOKUP($B155,User_Engagements!$B$2:$F$301,4,FALSE)</f>
        <v>20670</v>
      </c>
      <c r="O155" s="1">
        <f>VLOOKUP($B155,User_Engagements!$B$2:$F$301,5,FALSE)</f>
        <v>21761</v>
      </c>
      <c r="P155" s="1">
        <f>VLOOKUP($B155,Revenue_Generated!$B$1:$D$301,2,FALSE)</f>
        <v>99723</v>
      </c>
      <c r="Q155" s="6">
        <f>VLOOKUP($B155,Revenue_Generated!$B$1:$D$301,3,FALSE)</f>
        <v>28470</v>
      </c>
    </row>
    <row r="156" spans="1:17" x14ac:dyDescent="0.3">
      <c r="A156" s="5">
        <v>155</v>
      </c>
      <c r="B156" s="1" t="s">
        <v>161</v>
      </c>
      <c r="C156" s="1" t="s">
        <v>310</v>
      </c>
      <c r="D156" s="1">
        <v>7091</v>
      </c>
      <c r="E156" s="1">
        <v>37647</v>
      </c>
      <c r="F156" s="1">
        <v>2023</v>
      </c>
      <c r="G156" s="1">
        <v>2</v>
      </c>
      <c r="H156" s="1">
        <v>8</v>
      </c>
      <c r="I156" s="1">
        <v>2023</v>
      </c>
      <c r="J156" s="1">
        <v>12</v>
      </c>
      <c r="K156" s="1">
        <v>27</v>
      </c>
      <c r="L156" s="1">
        <f>VLOOKUP($B156,User_Engagements!$B$2:$F$301,2,FALSE)</f>
        <v>606040</v>
      </c>
      <c r="M156" s="1">
        <f>VLOOKUP(B156,User_Engagements!$B$2:$F$301,3,FALSE)</f>
        <v>4581</v>
      </c>
      <c r="N156" s="1">
        <f>VLOOKUP($B156,User_Engagements!$B$2:$F$301,4,FALSE)</f>
        <v>29835</v>
      </c>
      <c r="O156" s="1">
        <f>VLOOKUP($B156,User_Engagements!$B$2:$F$301,5,FALSE)</f>
        <v>5733</v>
      </c>
      <c r="P156" s="1">
        <f>VLOOKUP($B156,Revenue_Generated!$B$1:$D$301,2,FALSE)</f>
        <v>98832</v>
      </c>
      <c r="Q156" s="6">
        <f>VLOOKUP($B156,Revenue_Generated!$B$1:$D$301,3,FALSE)</f>
        <v>18555</v>
      </c>
    </row>
    <row r="157" spans="1:17" x14ac:dyDescent="0.3">
      <c r="A157" s="5">
        <v>156</v>
      </c>
      <c r="B157" s="1" t="s">
        <v>162</v>
      </c>
      <c r="C157" s="1" t="s">
        <v>309</v>
      </c>
      <c r="D157" s="1">
        <v>2613</v>
      </c>
      <c r="E157" s="1">
        <v>48151</v>
      </c>
      <c r="F157" s="1">
        <v>2023</v>
      </c>
      <c r="G157" s="1">
        <v>3</v>
      </c>
      <c r="H157" s="1">
        <v>31</v>
      </c>
      <c r="I157" s="1">
        <v>2023</v>
      </c>
      <c r="J157" s="1">
        <v>1</v>
      </c>
      <c r="K157" s="1">
        <v>29</v>
      </c>
      <c r="L157" s="1">
        <f>VLOOKUP($B157,User_Engagements!$B$2:$F$301,2,FALSE)</f>
        <v>270146</v>
      </c>
      <c r="M157" s="1">
        <f>VLOOKUP(B157,User_Engagements!$B$2:$F$301,3,FALSE)</f>
        <v>1351</v>
      </c>
      <c r="N157" s="1">
        <f>VLOOKUP($B157,User_Engagements!$B$2:$F$301,4,FALSE)</f>
        <v>33625</v>
      </c>
      <c r="O157" s="1">
        <f>VLOOKUP($B157,User_Engagements!$B$2:$F$301,5,FALSE)</f>
        <v>265</v>
      </c>
      <c r="P157" s="1">
        <f>VLOOKUP($B157,Revenue_Generated!$B$1:$D$301,2,FALSE)</f>
        <v>40262</v>
      </c>
      <c r="Q157" s="6">
        <f>VLOOKUP($B157,Revenue_Generated!$B$1:$D$301,3,FALSE)</f>
        <v>9004</v>
      </c>
    </row>
    <row r="158" spans="1:17" x14ac:dyDescent="0.3">
      <c r="A158" s="5">
        <v>157</v>
      </c>
      <c r="B158" s="1" t="s">
        <v>163</v>
      </c>
      <c r="C158" s="1" t="s">
        <v>308</v>
      </c>
      <c r="D158" s="1">
        <v>9702</v>
      </c>
      <c r="E158" s="1">
        <v>46591</v>
      </c>
      <c r="F158" s="1">
        <v>2023</v>
      </c>
      <c r="G158" s="1">
        <v>3</v>
      </c>
      <c r="H158" s="1">
        <v>16</v>
      </c>
      <c r="I158" s="1">
        <v>2023</v>
      </c>
      <c r="J158" s="1">
        <v>8</v>
      </c>
      <c r="K158" s="1">
        <v>26</v>
      </c>
      <c r="L158" s="1">
        <f>VLOOKUP($B158,User_Engagements!$B$2:$F$301,2,FALSE)</f>
        <v>57628</v>
      </c>
      <c r="M158" s="1">
        <f>VLOOKUP(B158,User_Engagements!$B$2:$F$301,3,FALSE)</f>
        <v>84717</v>
      </c>
      <c r="N158" s="1">
        <f>VLOOKUP($B158,User_Engagements!$B$2:$F$301,4,FALSE)</f>
        <v>47498</v>
      </c>
      <c r="O158" s="1">
        <f>VLOOKUP($B158,User_Engagements!$B$2:$F$301,5,FALSE)</f>
        <v>11121</v>
      </c>
      <c r="P158" s="1">
        <f>VLOOKUP($B158,Revenue_Generated!$B$1:$D$301,2,FALSE)</f>
        <v>1972</v>
      </c>
      <c r="Q158" s="6">
        <f>VLOOKUP($B158,Revenue_Generated!$B$1:$D$301,3,FALSE)</f>
        <v>47641</v>
      </c>
    </row>
    <row r="159" spans="1:17" x14ac:dyDescent="0.3">
      <c r="A159" s="5">
        <v>158</v>
      </c>
      <c r="B159" s="1" t="s">
        <v>164</v>
      </c>
      <c r="C159" s="1" t="s">
        <v>308</v>
      </c>
      <c r="D159" s="1">
        <v>8581</v>
      </c>
      <c r="E159" s="1">
        <v>40817</v>
      </c>
      <c r="F159" s="1">
        <v>2023</v>
      </c>
      <c r="G159" s="1">
        <v>8</v>
      </c>
      <c r="H159" s="1">
        <v>15</v>
      </c>
      <c r="I159" s="1">
        <v>2023</v>
      </c>
      <c r="J159" s="1">
        <v>4</v>
      </c>
      <c r="K159" s="1">
        <v>18</v>
      </c>
      <c r="L159" s="1">
        <f>VLOOKUP($B159,User_Engagements!$B$2:$F$301,2,FALSE)</f>
        <v>645027</v>
      </c>
      <c r="M159" s="1">
        <f>VLOOKUP(B159,User_Engagements!$B$2:$F$301,3,FALSE)</f>
        <v>3097</v>
      </c>
      <c r="N159" s="1">
        <f>VLOOKUP($B159,User_Engagements!$B$2:$F$301,4,FALSE)</f>
        <v>39592</v>
      </c>
      <c r="O159" s="1">
        <f>VLOOKUP($B159,User_Engagements!$B$2:$F$301,5,FALSE)</f>
        <v>19664</v>
      </c>
      <c r="P159" s="1">
        <f>VLOOKUP($B159,Revenue_Generated!$B$1:$D$301,2,FALSE)</f>
        <v>98721</v>
      </c>
      <c r="Q159" s="6">
        <f>VLOOKUP($B159,Revenue_Generated!$B$1:$D$301,3,FALSE)</f>
        <v>38818</v>
      </c>
    </row>
    <row r="160" spans="1:17" x14ac:dyDescent="0.3">
      <c r="A160" s="5">
        <v>159</v>
      </c>
      <c r="B160" s="1" t="s">
        <v>165</v>
      </c>
      <c r="C160" s="1" t="s">
        <v>308</v>
      </c>
      <c r="D160" s="1">
        <v>6727</v>
      </c>
      <c r="E160" s="1">
        <v>15548</v>
      </c>
      <c r="F160" s="1">
        <v>2023</v>
      </c>
      <c r="G160" s="1">
        <v>5</v>
      </c>
      <c r="H160" s="1">
        <v>4</v>
      </c>
      <c r="I160" s="1">
        <v>2023</v>
      </c>
      <c r="J160" s="1">
        <v>9</v>
      </c>
      <c r="K160" s="1">
        <v>9</v>
      </c>
      <c r="L160" s="1">
        <f>VLOOKUP($B160,User_Engagements!$B$2:$F$301,2,FALSE)</f>
        <v>171475</v>
      </c>
      <c r="M160" s="1">
        <f>VLOOKUP(B160,User_Engagements!$B$2:$F$301,3,FALSE)</f>
        <v>116064</v>
      </c>
      <c r="N160" s="1">
        <f>VLOOKUP($B160,User_Engagements!$B$2:$F$301,4,FALSE)</f>
        <v>10719</v>
      </c>
      <c r="O160" s="1">
        <f>VLOOKUP($B160,User_Engagements!$B$2:$F$301,5,FALSE)</f>
        <v>14911</v>
      </c>
      <c r="P160" s="1">
        <f>VLOOKUP($B160,Revenue_Generated!$B$1:$D$301,2,FALSE)</f>
        <v>85269</v>
      </c>
      <c r="Q160" s="6">
        <f>VLOOKUP($B160,Revenue_Generated!$B$1:$D$301,3,FALSE)</f>
        <v>22215</v>
      </c>
    </row>
    <row r="161" spans="1:17" x14ac:dyDescent="0.3">
      <c r="A161" s="5">
        <v>160</v>
      </c>
      <c r="B161" s="1" t="s">
        <v>166</v>
      </c>
      <c r="C161" s="1" t="s">
        <v>310</v>
      </c>
      <c r="D161" s="1">
        <v>8812</v>
      </c>
      <c r="E161" s="1">
        <v>44200</v>
      </c>
      <c r="F161" s="1">
        <v>2023</v>
      </c>
      <c r="G161" s="1">
        <v>12</v>
      </c>
      <c r="H161" s="1">
        <v>10</v>
      </c>
      <c r="I161" s="1">
        <v>2023</v>
      </c>
      <c r="J161" s="1">
        <v>5</v>
      </c>
      <c r="K161" s="1">
        <v>1</v>
      </c>
      <c r="L161" s="1">
        <f>VLOOKUP($B161,User_Engagements!$B$2:$F$301,2,FALSE)</f>
        <v>32922</v>
      </c>
      <c r="M161" s="1">
        <f>VLOOKUP(B161,User_Engagements!$B$2:$F$301,3,FALSE)</f>
        <v>45261</v>
      </c>
      <c r="N161" s="1">
        <f>VLOOKUP($B161,User_Engagements!$B$2:$F$301,4,FALSE)</f>
        <v>45707</v>
      </c>
      <c r="O161" s="1">
        <f>VLOOKUP($B161,User_Engagements!$B$2:$F$301,5,FALSE)</f>
        <v>11150</v>
      </c>
      <c r="P161" s="1">
        <f>VLOOKUP($B161,Revenue_Generated!$B$1:$D$301,2,FALSE)</f>
        <v>4920</v>
      </c>
      <c r="Q161" s="6">
        <f>VLOOKUP($B161,Revenue_Generated!$B$1:$D$301,3,FALSE)</f>
        <v>69498</v>
      </c>
    </row>
    <row r="162" spans="1:17" x14ac:dyDescent="0.3">
      <c r="A162" s="5">
        <v>161</v>
      </c>
      <c r="B162" s="1" t="s">
        <v>167</v>
      </c>
      <c r="C162" s="1" t="s">
        <v>308</v>
      </c>
      <c r="D162" s="1">
        <v>6041</v>
      </c>
      <c r="E162" s="1">
        <v>49119</v>
      </c>
      <c r="F162" s="1">
        <v>2023</v>
      </c>
      <c r="G162" s="1">
        <v>4</v>
      </c>
      <c r="H162" s="1">
        <v>7</v>
      </c>
      <c r="I162" s="1">
        <v>2023</v>
      </c>
      <c r="J162" s="1">
        <v>8</v>
      </c>
      <c r="K162" s="1">
        <v>17</v>
      </c>
      <c r="L162" s="1">
        <f>VLOOKUP($B162,User_Engagements!$B$2:$F$301,2,FALSE)</f>
        <v>98583</v>
      </c>
      <c r="M162" s="1">
        <f>VLOOKUP(B162,User_Engagements!$B$2:$F$301,3,FALSE)</f>
        <v>59387</v>
      </c>
      <c r="N162" s="1">
        <f>VLOOKUP($B162,User_Engagements!$B$2:$F$301,4,FALSE)</f>
        <v>4323</v>
      </c>
      <c r="O162" s="1">
        <f>VLOOKUP($B162,User_Engagements!$B$2:$F$301,5,FALSE)</f>
        <v>28608</v>
      </c>
      <c r="P162" s="1">
        <f>VLOOKUP($B162,Revenue_Generated!$B$1:$D$301,2,FALSE)</f>
        <v>94498</v>
      </c>
      <c r="Q162" s="6">
        <f>VLOOKUP($B162,Revenue_Generated!$B$1:$D$301,3,FALSE)</f>
        <v>51068</v>
      </c>
    </row>
    <row r="163" spans="1:17" x14ac:dyDescent="0.3">
      <c r="A163" s="5">
        <v>162</v>
      </c>
      <c r="B163" s="1" t="s">
        <v>168</v>
      </c>
      <c r="C163" s="1" t="s">
        <v>307</v>
      </c>
      <c r="D163" s="1">
        <v>3391</v>
      </c>
      <c r="E163" s="1">
        <v>7978</v>
      </c>
      <c r="F163" s="1">
        <v>2023</v>
      </c>
      <c r="G163" s="1">
        <v>12</v>
      </c>
      <c r="H163" s="1">
        <v>6</v>
      </c>
      <c r="I163" s="1">
        <v>2023</v>
      </c>
      <c r="J163" s="1">
        <v>1</v>
      </c>
      <c r="K163" s="1">
        <v>22</v>
      </c>
      <c r="L163" s="1">
        <f>VLOOKUP($B163,User_Engagements!$B$2:$F$301,2,FALSE)</f>
        <v>420548</v>
      </c>
      <c r="M163" s="1">
        <f>VLOOKUP(B163,User_Engagements!$B$2:$F$301,3,FALSE)</f>
        <v>52656</v>
      </c>
      <c r="N163" s="1">
        <f>VLOOKUP($B163,User_Engagements!$B$2:$F$301,4,FALSE)</f>
        <v>11571</v>
      </c>
      <c r="O163" s="1">
        <f>VLOOKUP($B163,User_Engagements!$B$2:$F$301,5,FALSE)</f>
        <v>7972</v>
      </c>
      <c r="P163" s="1">
        <f>VLOOKUP($B163,Revenue_Generated!$B$1:$D$301,2,FALSE)</f>
        <v>85734</v>
      </c>
      <c r="Q163" s="6">
        <f>VLOOKUP($B163,Revenue_Generated!$B$1:$D$301,3,FALSE)</f>
        <v>40432</v>
      </c>
    </row>
    <row r="164" spans="1:17" x14ac:dyDescent="0.3">
      <c r="A164" s="5">
        <v>163</v>
      </c>
      <c r="B164" s="1" t="s">
        <v>169</v>
      </c>
      <c r="C164" s="1" t="s">
        <v>310</v>
      </c>
      <c r="D164" s="1">
        <v>8888</v>
      </c>
      <c r="E164" s="1">
        <v>27579</v>
      </c>
      <c r="F164" s="1">
        <v>2023</v>
      </c>
      <c r="G164" s="1">
        <v>10</v>
      </c>
      <c r="H164" s="1">
        <v>10</v>
      </c>
      <c r="I164" s="1">
        <v>2023</v>
      </c>
      <c r="J164" s="1">
        <v>4</v>
      </c>
      <c r="K164" s="1">
        <v>26</v>
      </c>
      <c r="L164" s="1">
        <f>VLOOKUP($B164,User_Engagements!$B$2:$F$301,2,FALSE)</f>
        <v>156524</v>
      </c>
      <c r="M164" s="1">
        <f>VLOOKUP(B164,User_Engagements!$B$2:$F$301,3,FALSE)</f>
        <v>162457</v>
      </c>
      <c r="N164" s="1">
        <f>VLOOKUP($B164,User_Engagements!$B$2:$F$301,4,FALSE)</f>
        <v>49265</v>
      </c>
      <c r="O164" s="1">
        <f>VLOOKUP($B164,User_Engagements!$B$2:$F$301,5,FALSE)</f>
        <v>27871</v>
      </c>
      <c r="P164" s="1">
        <f>VLOOKUP($B164,Revenue_Generated!$B$1:$D$301,2,FALSE)</f>
        <v>1746</v>
      </c>
      <c r="Q164" s="6">
        <f>VLOOKUP($B164,Revenue_Generated!$B$1:$D$301,3,FALSE)</f>
        <v>56521</v>
      </c>
    </row>
    <row r="165" spans="1:17" x14ac:dyDescent="0.3">
      <c r="A165" s="5">
        <v>164</v>
      </c>
      <c r="B165" s="1" t="s">
        <v>170</v>
      </c>
      <c r="C165" s="1" t="s">
        <v>309</v>
      </c>
      <c r="D165" s="1">
        <v>8209</v>
      </c>
      <c r="E165" s="1">
        <v>46397</v>
      </c>
      <c r="F165" s="1">
        <v>2023</v>
      </c>
      <c r="G165" s="1">
        <v>7</v>
      </c>
      <c r="H165" s="1">
        <v>26</v>
      </c>
      <c r="I165" s="1">
        <v>2023</v>
      </c>
      <c r="J165" s="1">
        <v>3</v>
      </c>
      <c r="K165" s="1">
        <v>5</v>
      </c>
      <c r="L165" s="1">
        <f>VLOOKUP($B165,User_Engagements!$B$2:$F$301,2,FALSE)</f>
        <v>763166</v>
      </c>
      <c r="M165" s="1">
        <f>VLOOKUP(B165,User_Engagements!$B$2:$F$301,3,FALSE)</f>
        <v>16456</v>
      </c>
      <c r="N165" s="1">
        <f>VLOOKUP($B165,User_Engagements!$B$2:$F$301,4,FALSE)</f>
        <v>41546</v>
      </c>
      <c r="O165" s="1">
        <f>VLOOKUP($B165,User_Engagements!$B$2:$F$301,5,FALSE)</f>
        <v>22163</v>
      </c>
      <c r="P165" s="1">
        <f>VLOOKUP($B165,Revenue_Generated!$B$1:$D$301,2,FALSE)</f>
        <v>67504</v>
      </c>
      <c r="Q165" s="6">
        <f>VLOOKUP($B165,Revenue_Generated!$B$1:$D$301,3,FALSE)</f>
        <v>49007</v>
      </c>
    </row>
    <row r="166" spans="1:17" x14ac:dyDescent="0.3">
      <c r="A166" s="5">
        <v>165</v>
      </c>
      <c r="B166" s="1" t="s">
        <v>171</v>
      </c>
      <c r="C166" s="1" t="s">
        <v>310</v>
      </c>
      <c r="D166" s="1">
        <v>2776</v>
      </c>
      <c r="E166" s="1">
        <v>32396</v>
      </c>
      <c r="F166" s="1">
        <v>2023</v>
      </c>
      <c r="G166" s="1">
        <v>2</v>
      </c>
      <c r="H166" s="1">
        <v>2</v>
      </c>
      <c r="I166" s="1">
        <v>2023</v>
      </c>
      <c r="J166" s="1">
        <v>2</v>
      </c>
      <c r="K166" s="1">
        <v>25</v>
      </c>
      <c r="L166" s="1">
        <f>VLOOKUP($B166,User_Engagements!$B$2:$F$301,2,FALSE)</f>
        <v>946392</v>
      </c>
      <c r="M166" s="1">
        <f>VLOOKUP(B166,User_Engagements!$B$2:$F$301,3,FALSE)</f>
        <v>56814</v>
      </c>
      <c r="N166" s="1">
        <f>VLOOKUP($B166,User_Engagements!$B$2:$F$301,4,FALSE)</f>
        <v>19951</v>
      </c>
      <c r="O166" s="1">
        <f>VLOOKUP($B166,User_Engagements!$B$2:$F$301,5,FALSE)</f>
        <v>28982</v>
      </c>
      <c r="P166" s="1">
        <f>VLOOKUP($B166,Revenue_Generated!$B$1:$D$301,2,FALSE)</f>
        <v>98270</v>
      </c>
      <c r="Q166" s="6">
        <f>VLOOKUP($B166,Revenue_Generated!$B$1:$D$301,3,FALSE)</f>
        <v>21219</v>
      </c>
    </row>
    <row r="167" spans="1:17" x14ac:dyDescent="0.3">
      <c r="A167" s="5">
        <v>166</v>
      </c>
      <c r="B167" s="1" t="s">
        <v>172</v>
      </c>
      <c r="C167" s="1" t="s">
        <v>308</v>
      </c>
      <c r="D167" s="1">
        <v>8087</v>
      </c>
      <c r="E167" s="1">
        <v>10312</v>
      </c>
      <c r="F167" s="1">
        <v>2023</v>
      </c>
      <c r="G167" s="1">
        <v>4</v>
      </c>
      <c r="H167" s="1">
        <v>26</v>
      </c>
      <c r="I167" s="1">
        <v>2023</v>
      </c>
      <c r="J167" s="1">
        <v>6</v>
      </c>
      <c r="K167" s="1">
        <v>23</v>
      </c>
      <c r="L167" s="1">
        <f>VLOOKUP($B167,User_Engagements!$B$2:$F$301,2,FALSE)</f>
        <v>235326</v>
      </c>
      <c r="M167" s="1">
        <f>VLOOKUP(B167,User_Engagements!$B$2:$F$301,3,FALSE)</f>
        <v>162564</v>
      </c>
      <c r="N167" s="1">
        <f>VLOOKUP($B167,User_Engagements!$B$2:$F$301,4,FALSE)</f>
        <v>459</v>
      </c>
      <c r="O167" s="1">
        <f>VLOOKUP($B167,User_Engagements!$B$2:$F$301,5,FALSE)</f>
        <v>21414</v>
      </c>
      <c r="P167" s="1">
        <f>VLOOKUP($B167,Revenue_Generated!$B$1:$D$301,2,FALSE)</f>
        <v>85432</v>
      </c>
      <c r="Q167" s="6">
        <f>VLOOKUP($B167,Revenue_Generated!$B$1:$D$301,3,FALSE)</f>
        <v>54711</v>
      </c>
    </row>
    <row r="168" spans="1:17" x14ac:dyDescent="0.3">
      <c r="A168" s="5">
        <v>167</v>
      </c>
      <c r="B168" s="1" t="s">
        <v>173</v>
      </c>
      <c r="C168" s="1" t="s">
        <v>308</v>
      </c>
      <c r="D168" s="1">
        <v>3321</v>
      </c>
      <c r="E168" s="1">
        <v>41731</v>
      </c>
      <c r="F168" s="1">
        <v>2023</v>
      </c>
      <c r="G168" s="1">
        <v>12</v>
      </c>
      <c r="H168" s="1">
        <v>20</v>
      </c>
      <c r="I168" s="1">
        <v>2023</v>
      </c>
      <c r="J168" s="1">
        <v>6</v>
      </c>
      <c r="K168" s="1">
        <v>8</v>
      </c>
      <c r="L168" s="1">
        <f>VLOOKUP($B168,User_Engagements!$B$2:$F$301,2,FALSE)</f>
        <v>179187</v>
      </c>
      <c r="M168" s="1">
        <f>VLOOKUP(B168,User_Engagements!$B$2:$F$301,3,FALSE)</f>
        <v>178337</v>
      </c>
      <c r="N168" s="1">
        <f>VLOOKUP($B168,User_Engagements!$B$2:$F$301,4,FALSE)</f>
        <v>20911</v>
      </c>
      <c r="O168" s="1">
        <f>VLOOKUP($B168,User_Engagements!$B$2:$F$301,5,FALSE)</f>
        <v>4796</v>
      </c>
      <c r="P168" s="1">
        <f>VLOOKUP($B168,Revenue_Generated!$B$1:$D$301,2,FALSE)</f>
        <v>94429</v>
      </c>
      <c r="Q168" s="6">
        <f>VLOOKUP($B168,Revenue_Generated!$B$1:$D$301,3,FALSE)</f>
        <v>17628</v>
      </c>
    </row>
    <row r="169" spans="1:17" x14ac:dyDescent="0.3">
      <c r="A169" s="5">
        <v>168</v>
      </c>
      <c r="B169" s="1" t="s">
        <v>174</v>
      </c>
      <c r="C169" s="1" t="s">
        <v>307</v>
      </c>
      <c r="D169" s="1">
        <v>2344</v>
      </c>
      <c r="E169" s="1">
        <v>23586</v>
      </c>
      <c r="F169" s="1">
        <v>2023</v>
      </c>
      <c r="G169" s="1">
        <v>11</v>
      </c>
      <c r="H169" s="1">
        <v>12</v>
      </c>
      <c r="I169" s="1">
        <v>2023</v>
      </c>
      <c r="J169" s="1">
        <v>2</v>
      </c>
      <c r="K169" s="1">
        <v>22</v>
      </c>
      <c r="L169" s="1">
        <f>VLOOKUP($B169,User_Engagements!$B$2:$F$301,2,FALSE)</f>
        <v>775987</v>
      </c>
      <c r="M169" s="1">
        <f>VLOOKUP(B169,User_Engagements!$B$2:$F$301,3,FALSE)</f>
        <v>133084</v>
      </c>
      <c r="N169" s="1">
        <f>VLOOKUP($B169,User_Engagements!$B$2:$F$301,4,FALSE)</f>
        <v>14234</v>
      </c>
      <c r="O169" s="1">
        <f>VLOOKUP($B169,User_Engagements!$B$2:$F$301,5,FALSE)</f>
        <v>24689</v>
      </c>
      <c r="P169" s="1">
        <f>VLOOKUP($B169,Revenue_Generated!$B$1:$D$301,2,FALSE)</f>
        <v>44901</v>
      </c>
      <c r="Q169" s="6">
        <f>VLOOKUP($B169,Revenue_Generated!$B$1:$D$301,3,FALSE)</f>
        <v>17309</v>
      </c>
    </row>
    <row r="170" spans="1:17" x14ac:dyDescent="0.3">
      <c r="A170" s="5">
        <v>169</v>
      </c>
      <c r="B170" s="1" t="s">
        <v>175</v>
      </c>
      <c r="C170" s="1" t="s">
        <v>309</v>
      </c>
      <c r="D170" s="1">
        <v>1236</v>
      </c>
      <c r="E170" s="1">
        <v>31068</v>
      </c>
      <c r="F170" s="1">
        <v>2023</v>
      </c>
      <c r="G170" s="1">
        <v>11</v>
      </c>
      <c r="H170" s="1">
        <v>10</v>
      </c>
      <c r="I170" s="1">
        <v>2023</v>
      </c>
      <c r="J170" s="1">
        <v>3</v>
      </c>
      <c r="K170" s="1">
        <v>16</v>
      </c>
      <c r="L170" s="1">
        <f>VLOOKUP($B170,User_Engagements!$B$2:$F$301,2,FALSE)</f>
        <v>45025</v>
      </c>
      <c r="M170" s="1">
        <f>VLOOKUP(B170,User_Engagements!$B$2:$F$301,3,FALSE)</f>
        <v>122523</v>
      </c>
      <c r="N170" s="1">
        <f>VLOOKUP($B170,User_Engagements!$B$2:$F$301,4,FALSE)</f>
        <v>30216</v>
      </c>
      <c r="O170" s="1">
        <f>VLOOKUP($B170,User_Engagements!$B$2:$F$301,5,FALSE)</f>
        <v>12612</v>
      </c>
      <c r="P170" s="1">
        <f>VLOOKUP($B170,Revenue_Generated!$B$1:$D$301,2,FALSE)</f>
        <v>80378</v>
      </c>
      <c r="Q170" s="6">
        <f>VLOOKUP($B170,Revenue_Generated!$B$1:$D$301,3,FALSE)</f>
        <v>3635</v>
      </c>
    </row>
    <row r="171" spans="1:17" x14ac:dyDescent="0.3">
      <c r="A171" s="5">
        <v>170</v>
      </c>
      <c r="B171" s="1" t="s">
        <v>176</v>
      </c>
      <c r="C171" s="1" t="s">
        <v>309</v>
      </c>
      <c r="D171" s="1">
        <v>3127</v>
      </c>
      <c r="E171" s="1">
        <v>40205</v>
      </c>
      <c r="F171" s="1">
        <v>2023</v>
      </c>
      <c r="G171" s="1">
        <v>6</v>
      </c>
      <c r="H171" s="1">
        <v>28</v>
      </c>
      <c r="I171" s="1">
        <v>2023</v>
      </c>
      <c r="J171" s="1">
        <v>5</v>
      </c>
      <c r="K171" s="1">
        <v>9</v>
      </c>
      <c r="L171" s="1">
        <f>VLOOKUP($B171,User_Engagements!$B$2:$F$301,2,FALSE)</f>
        <v>207783</v>
      </c>
      <c r="M171" s="1">
        <f>VLOOKUP(B171,User_Engagements!$B$2:$F$301,3,FALSE)</f>
        <v>172053</v>
      </c>
      <c r="N171" s="1">
        <f>VLOOKUP($B171,User_Engagements!$B$2:$F$301,4,FALSE)</f>
        <v>38070</v>
      </c>
      <c r="O171" s="1">
        <f>VLOOKUP($B171,User_Engagements!$B$2:$F$301,5,FALSE)</f>
        <v>3606</v>
      </c>
      <c r="P171" s="1">
        <f>VLOOKUP($B171,Revenue_Generated!$B$1:$D$301,2,FALSE)</f>
        <v>6066</v>
      </c>
      <c r="Q171" s="6">
        <f>VLOOKUP($B171,Revenue_Generated!$B$1:$D$301,3,FALSE)</f>
        <v>38445</v>
      </c>
    </row>
    <row r="172" spans="1:17" x14ac:dyDescent="0.3">
      <c r="A172" s="5">
        <v>171</v>
      </c>
      <c r="B172" s="1" t="s">
        <v>177</v>
      </c>
      <c r="C172" s="1" t="s">
        <v>310</v>
      </c>
      <c r="D172" s="1">
        <v>7218</v>
      </c>
      <c r="E172" s="1">
        <v>36098</v>
      </c>
      <c r="F172" s="1">
        <v>2023</v>
      </c>
      <c r="G172" s="1">
        <v>6</v>
      </c>
      <c r="H172" s="1">
        <v>23</v>
      </c>
      <c r="I172" s="1">
        <v>2023</v>
      </c>
      <c r="J172" s="1">
        <v>4</v>
      </c>
      <c r="K172" s="1">
        <v>21</v>
      </c>
      <c r="L172" s="1">
        <f>VLOOKUP($B172,User_Engagements!$B$2:$F$301,2,FALSE)</f>
        <v>642893</v>
      </c>
      <c r="M172" s="1">
        <f>VLOOKUP(B172,User_Engagements!$B$2:$F$301,3,FALSE)</f>
        <v>90453</v>
      </c>
      <c r="N172" s="1">
        <f>VLOOKUP($B172,User_Engagements!$B$2:$F$301,4,FALSE)</f>
        <v>26927</v>
      </c>
      <c r="O172" s="1">
        <f>VLOOKUP($B172,User_Engagements!$B$2:$F$301,5,FALSE)</f>
        <v>18682</v>
      </c>
      <c r="P172" s="1">
        <f>VLOOKUP($B172,Revenue_Generated!$B$1:$D$301,2,FALSE)</f>
        <v>68471</v>
      </c>
      <c r="Q172" s="6">
        <f>VLOOKUP($B172,Revenue_Generated!$B$1:$D$301,3,FALSE)</f>
        <v>8280</v>
      </c>
    </row>
    <row r="173" spans="1:17" x14ac:dyDescent="0.3">
      <c r="A173" s="5">
        <v>172</v>
      </c>
      <c r="B173" s="1" t="s">
        <v>178</v>
      </c>
      <c r="C173" s="1" t="s">
        <v>308</v>
      </c>
      <c r="D173" s="1">
        <v>2186</v>
      </c>
      <c r="E173" s="1">
        <v>12000</v>
      </c>
      <c r="F173" s="1">
        <v>2023</v>
      </c>
      <c r="G173" s="1">
        <v>8</v>
      </c>
      <c r="H173" s="1">
        <v>22</v>
      </c>
      <c r="I173" s="1">
        <v>2024</v>
      </c>
      <c r="J173" s="1">
        <v>1</v>
      </c>
      <c r="K173" s="1">
        <v>3</v>
      </c>
      <c r="L173" s="1">
        <f>VLOOKUP($B173,User_Engagements!$B$2:$F$301,2,FALSE)</f>
        <v>359813</v>
      </c>
      <c r="M173" s="1">
        <f>VLOOKUP(B173,User_Engagements!$B$2:$F$301,3,FALSE)</f>
        <v>26933</v>
      </c>
      <c r="N173" s="1">
        <f>VLOOKUP($B173,User_Engagements!$B$2:$F$301,4,FALSE)</f>
        <v>19223</v>
      </c>
      <c r="O173" s="1">
        <f>VLOOKUP($B173,User_Engagements!$B$2:$F$301,5,FALSE)</f>
        <v>4265</v>
      </c>
      <c r="P173" s="1">
        <f>VLOOKUP($B173,Revenue_Generated!$B$1:$D$301,2,FALSE)</f>
        <v>72549</v>
      </c>
      <c r="Q173" s="6">
        <f>VLOOKUP($B173,Revenue_Generated!$B$1:$D$301,3,FALSE)</f>
        <v>39963</v>
      </c>
    </row>
    <row r="174" spans="1:17" x14ac:dyDescent="0.3">
      <c r="A174" s="5">
        <v>173</v>
      </c>
      <c r="B174" s="1" t="s">
        <v>179</v>
      </c>
      <c r="C174" s="1" t="s">
        <v>308</v>
      </c>
      <c r="D174" s="1">
        <v>7822</v>
      </c>
      <c r="E174" s="1">
        <v>7321</v>
      </c>
      <c r="F174" s="1">
        <v>2023</v>
      </c>
      <c r="G174" s="1">
        <v>5</v>
      </c>
      <c r="H174" s="1">
        <v>13</v>
      </c>
      <c r="I174" s="1">
        <v>2023</v>
      </c>
      <c r="J174" s="1">
        <v>8</v>
      </c>
      <c r="K174" s="1">
        <v>12</v>
      </c>
      <c r="L174" s="1">
        <f>VLOOKUP($B174,User_Engagements!$B$2:$F$301,2,FALSE)</f>
        <v>584645</v>
      </c>
      <c r="M174" s="1">
        <f>VLOOKUP(B174,User_Engagements!$B$2:$F$301,3,FALSE)</f>
        <v>55997</v>
      </c>
      <c r="N174" s="1">
        <f>VLOOKUP($B174,User_Engagements!$B$2:$F$301,4,FALSE)</f>
        <v>6406</v>
      </c>
      <c r="O174" s="1">
        <f>VLOOKUP($B174,User_Engagements!$B$2:$F$301,5,FALSE)</f>
        <v>18796</v>
      </c>
      <c r="P174" s="1">
        <f>VLOOKUP($B174,Revenue_Generated!$B$1:$D$301,2,FALSE)</f>
        <v>71488</v>
      </c>
      <c r="Q174" s="6">
        <f>VLOOKUP($B174,Revenue_Generated!$B$1:$D$301,3,FALSE)</f>
        <v>38069</v>
      </c>
    </row>
    <row r="175" spans="1:17" x14ac:dyDescent="0.3">
      <c r="A175" s="5">
        <v>174</v>
      </c>
      <c r="B175" s="1" t="s">
        <v>180</v>
      </c>
      <c r="C175" s="1" t="s">
        <v>310</v>
      </c>
      <c r="D175" s="1">
        <v>4062</v>
      </c>
      <c r="E175" s="1">
        <v>15180</v>
      </c>
      <c r="F175" s="1">
        <v>2023</v>
      </c>
      <c r="G175" s="1">
        <v>4</v>
      </c>
      <c r="H175" s="1">
        <v>4</v>
      </c>
      <c r="I175" s="1">
        <v>2023</v>
      </c>
      <c r="J175" s="1">
        <v>10</v>
      </c>
      <c r="K175" s="1">
        <v>31</v>
      </c>
      <c r="L175" s="1">
        <f>VLOOKUP($B175,User_Engagements!$B$2:$F$301,2,FALSE)</f>
        <v>882972</v>
      </c>
      <c r="M175" s="1">
        <f>VLOOKUP(B175,User_Engagements!$B$2:$F$301,3,FALSE)</f>
        <v>23115</v>
      </c>
      <c r="N175" s="1">
        <f>VLOOKUP($B175,User_Engagements!$B$2:$F$301,4,FALSE)</f>
        <v>32948</v>
      </c>
      <c r="O175" s="1">
        <f>VLOOKUP($B175,User_Engagements!$B$2:$F$301,5,FALSE)</f>
        <v>12027</v>
      </c>
      <c r="P175" s="1">
        <f>VLOOKUP($B175,Revenue_Generated!$B$1:$D$301,2,FALSE)</f>
        <v>31692</v>
      </c>
      <c r="Q175" s="6">
        <f>VLOOKUP($B175,Revenue_Generated!$B$1:$D$301,3,FALSE)</f>
        <v>42919</v>
      </c>
    </row>
    <row r="176" spans="1:17" x14ac:dyDescent="0.3">
      <c r="A176" s="5">
        <v>175</v>
      </c>
      <c r="B176" s="1" t="s">
        <v>181</v>
      </c>
      <c r="C176" s="1" t="s">
        <v>311</v>
      </c>
      <c r="D176" s="1">
        <v>6781</v>
      </c>
      <c r="E176" s="1">
        <v>7360</v>
      </c>
      <c r="F176" s="1">
        <v>2023</v>
      </c>
      <c r="G176" s="1">
        <v>12</v>
      </c>
      <c r="H176" s="1">
        <v>14</v>
      </c>
      <c r="I176" s="1">
        <v>2023</v>
      </c>
      <c r="J176" s="1">
        <v>3</v>
      </c>
      <c r="K176" s="1">
        <v>19</v>
      </c>
      <c r="L176" s="1">
        <f>VLOOKUP($B176,User_Engagements!$B$2:$F$301,2,FALSE)</f>
        <v>244925</v>
      </c>
      <c r="M176" s="1">
        <f>VLOOKUP(B176,User_Engagements!$B$2:$F$301,3,FALSE)</f>
        <v>38712</v>
      </c>
      <c r="N176" s="1">
        <f>VLOOKUP($B176,User_Engagements!$B$2:$F$301,4,FALSE)</f>
        <v>33408</v>
      </c>
      <c r="O176" s="1">
        <f>VLOOKUP($B176,User_Engagements!$B$2:$F$301,5,FALSE)</f>
        <v>15136</v>
      </c>
      <c r="P176" s="1">
        <f>VLOOKUP($B176,Revenue_Generated!$B$1:$D$301,2,FALSE)</f>
        <v>56023</v>
      </c>
      <c r="Q176" s="6">
        <f>VLOOKUP($B176,Revenue_Generated!$B$1:$D$301,3,FALSE)</f>
        <v>50588</v>
      </c>
    </row>
    <row r="177" spans="1:17" x14ac:dyDescent="0.3">
      <c r="A177" s="5">
        <v>176</v>
      </c>
      <c r="B177" s="1" t="s">
        <v>182</v>
      </c>
      <c r="C177" s="1" t="s">
        <v>308</v>
      </c>
      <c r="D177" s="1">
        <v>8970</v>
      </c>
      <c r="E177" s="1">
        <v>15400</v>
      </c>
      <c r="F177" s="1">
        <v>2023</v>
      </c>
      <c r="G177" s="1">
        <v>7</v>
      </c>
      <c r="H177" s="1">
        <v>14</v>
      </c>
      <c r="I177" s="1">
        <v>2023</v>
      </c>
      <c r="J177" s="1">
        <v>4</v>
      </c>
      <c r="K177" s="1">
        <v>19</v>
      </c>
      <c r="L177" s="1">
        <f>VLOOKUP($B177,User_Engagements!$B$2:$F$301,2,FALSE)</f>
        <v>730391</v>
      </c>
      <c r="M177" s="1">
        <f>VLOOKUP(B177,User_Engagements!$B$2:$F$301,3,FALSE)</f>
        <v>157178</v>
      </c>
      <c r="N177" s="1">
        <f>VLOOKUP($B177,User_Engagements!$B$2:$F$301,4,FALSE)</f>
        <v>47597</v>
      </c>
      <c r="O177" s="1">
        <f>VLOOKUP($B177,User_Engagements!$B$2:$F$301,5,FALSE)</f>
        <v>3519</v>
      </c>
      <c r="P177" s="1">
        <f>VLOOKUP($B177,Revenue_Generated!$B$1:$D$301,2,FALSE)</f>
        <v>53032</v>
      </c>
      <c r="Q177" s="6">
        <f>VLOOKUP($B177,Revenue_Generated!$B$1:$D$301,3,FALSE)</f>
        <v>64061</v>
      </c>
    </row>
    <row r="178" spans="1:17" x14ac:dyDescent="0.3">
      <c r="A178" s="5">
        <v>177</v>
      </c>
      <c r="B178" s="1" t="s">
        <v>183</v>
      </c>
      <c r="C178" s="1" t="s">
        <v>309</v>
      </c>
      <c r="D178" s="1">
        <v>9565</v>
      </c>
      <c r="E178" s="1">
        <v>18553</v>
      </c>
      <c r="F178" s="1">
        <v>2023</v>
      </c>
      <c r="G178" s="1">
        <v>7</v>
      </c>
      <c r="H178" s="1">
        <v>5</v>
      </c>
      <c r="I178" s="1">
        <v>2023</v>
      </c>
      <c r="J178" s="1">
        <v>12</v>
      </c>
      <c r="K178" s="1">
        <v>2</v>
      </c>
      <c r="L178" s="1">
        <f>VLOOKUP($B178,User_Engagements!$B$2:$F$301,2,FALSE)</f>
        <v>137482</v>
      </c>
      <c r="M178" s="1">
        <f>VLOOKUP(B178,User_Engagements!$B$2:$F$301,3,FALSE)</f>
        <v>57685</v>
      </c>
      <c r="N178" s="1">
        <f>VLOOKUP($B178,User_Engagements!$B$2:$F$301,4,FALSE)</f>
        <v>28780</v>
      </c>
      <c r="O178" s="1">
        <f>VLOOKUP($B178,User_Engagements!$B$2:$F$301,5,FALSE)</f>
        <v>7742</v>
      </c>
      <c r="P178" s="1">
        <f>VLOOKUP($B178,Revenue_Generated!$B$1:$D$301,2,FALSE)</f>
        <v>74091</v>
      </c>
      <c r="Q178" s="6">
        <f>VLOOKUP($B178,Revenue_Generated!$B$1:$D$301,3,FALSE)</f>
        <v>35835</v>
      </c>
    </row>
    <row r="179" spans="1:17" x14ac:dyDescent="0.3">
      <c r="A179" s="5">
        <v>178</v>
      </c>
      <c r="B179" s="1" t="s">
        <v>184</v>
      </c>
      <c r="C179" s="1" t="s">
        <v>310</v>
      </c>
      <c r="D179" s="1">
        <v>3474</v>
      </c>
      <c r="E179" s="1">
        <v>5337</v>
      </c>
      <c r="F179" s="1">
        <v>2023</v>
      </c>
      <c r="G179" s="1">
        <v>6</v>
      </c>
      <c r="H179" s="1">
        <v>14</v>
      </c>
      <c r="I179" s="1">
        <v>2023</v>
      </c>
      <c r="J179" s="1">
        <v>12</v>
      </c>
      <c r="K179" s="1">
        <v>28</v>
      </c>
      <c r="L179" s="1">
        <f>VLOOKUP($B179,User_Engagements!$B$2:$F$301,2,FALSE)</f>
        <v>228543</v>
      </c>
      <c r="M179" s="1">
        <f>VLOOKUP(B179,User_Engagements!$B$2:$F$301,3,FALSE)</f>
        <v>34662</v>
      </c>
      <c r="N179" s="1">
        <f>VLOOKUP($B179,User_Engagements!$B$2:$F$301,4,FALSE)</f>
        <v>45301</v>
      </c>
      <c r="O179" s="1">
        <f>VLOOKUP($B179,User_Engagements!$B$2:$F$301,5,FALSE)</f>
        <v>13007</v>
      </c>
      <c r="P179" s="1">
        <f>VLOOKUP($B179,Revenue_Generated!$B$1:$D$301,2,FALSE)</f>
        <v>53116</v>
      </c>
      <c r="Q179" s="6">
        <f>VLOOKUP($B179,Revenue_Generated!$B$1:$D$301,3,FALSE)</f>
        <v>9047</v>
      </c>
    </row>
    <row r="180" spans="1:17" x14ac:dyDescent="0.3">
      <c r="A180" s="5">
        <v>179</v>
      </c>
      <c r="B180" s="1" t="s">
        <v>185</v>
      </c>
      <c r="C180" s="1" t="s">
        <v>310</v>
      </c>
      <c r="D180" s="1">
        <v>1611</v>
      </c>
      <c r="E180" s="1">
        <v>35280</v>
      </c>
      <c r="F180" s="1">
        <v>2023</v>
      </c>
      <c r="G180" s="1">
        <v>12</v>
      </c>
      <c r="H180" s="1">
        <v>28</v>
      </c>
      <c r="I180" s="1">
        <v>2023</v>
      </c>
      <c r="J180" s="1">
        <v>6</v>
      </c>
      <c r="K180" s="1">
        <v>15</v>
      </c>
      <c r="L180" s="1">
        <f>VLOOKUP($B180,User_Engagements!$B$2:$F$301,2,FALSE)</f>
        <v>937854</v>
      </c>
      <c r="M180" s="1">
        <f>VLOOKUP(B180,User_Engagements!$B$2:$F$301,3,FALSE)</f>
        <v>185587</v>
      </c>
      <c r="N180" s="1">
        <f>VLOOKUP($B180,User_Engagements!$B$2:$F$301,4,FALSE)</f>
        <v>24912</v>
      </c>
      <c r="O180" s="1">
        <f>VLOOKUP($B180,User_Engagements!$B$2:$F$301,5,FALSE)</f>
        <v>19072</v>
      </c>
      <c r="P180" s="1">
        <f>VLOOKUP($B180,Revenue_Generated!$B$1:$D$301,2,FALSE)</f>
        <v>45207</v>
      </c>
      <c r="Q180" s="6">
        <f>VLOOKUP($B180,Revenue_Generated!$B$1:$D$301,3,FALSE)</f>
        <v>60835</v>
      </c>
    </row>
    <row r="181" spans="1:17" x14ac:dyDescent="0.3">
      <c r="A181" s="5">
        <v>180</v>
      </c>
      <c r="B181" s="1" t="s">
        <v>186</v>
      </c>
      <c r="C181" s="1" t="s">
        <v>307</v>
      </c>
      <c r="D181" s="1">
        <v>7905</v>
      </c>
      <c r="E181" s="1">
        <v>22124</v>
      </c>
      <c r="F181" s="1">
        <v>2023</v>
      </c>
      <c r="G181" s="1">
        <v>7</v>
      </c>
      <c r="H181" s="1">
        <v>10</v>
      </c>
      <c r="I181" s="1">
        <v>2023</v>
      </c>
      <c r="J181" s="1">
        <v>11</v>
      </c>
      <c r="K181" s="1">
        <v>4</v>
      </c>
      <c r="L181" s="1">
        <f>VLOOKUP($B181,User_Engagements!$B$2:$F$301,2,FALSE)</f>
        <v>100791</v>
      </c>
      <c r="M181" s="1">
        <f>VLOOKUP(B181,User_Engagements!$B$2:$F$301,3,FALSE)</f>
        <v>143408</v>
      </c>
      <c r="N181" s="1">
        <f>VLOOKUP($B181,User_Engagements!$B$2:$F$301,4,FALSE)</f>
        <v>25920</v>
      </c>
      <c r="O181" s="1">
        <f>VLOOKUP($B181,User_Engagements!$B$2:$F$301,5,FALSE)</f>
        <v>22938</v>
      </c>
      <c r="P181" s="1">
        <f>VLOOKUP($B181,Revenue_Generated!$B$1:$D$301,2,FALSE)</f>
        <v>62793</v>
      </c>
      <c r="Q181" s="6">
        <f>VLOOKUP($B181,Revenue_Generated!$B$1:$D$301,3,FALSE)</f>
        <v>25785</v>
      </c>
    </row>
    <row r="182" spans="1:17" x14ac:dyDescent="0.3">
      <c r="A182" s="5">
        <v>181</v>
      </c>
      <c r="B182" s="1" t="s">
        <v>187</v>
      </c>
      <c r="C182" s="1" t="s">
        <v>308</v>
      </c>
      <c r="D182" s="1">
        <v>4995</v>
      </c>
      <c r="E182" s="1">
        <v>35111</v>
      </c>
      <c r="F182" s="1">
        <v>2023</v>
      </c>
      <c r="G182" s="1">
        <v>1</v>
      </c>
      <c r="H182" s="1">
        <v>5</v>
      </c>
      <c r="I182" s="1">
        <v>2023</v>
      </c>
      <c r="J182" s="1">
        <v>4</v>
      </c>
      <c r="K182" s="1">
        <v>9</v>
      </c>
      <c r="L182" s="1">
        <f>VLOOKUP($B182,User_Engagements!$B$2:$F$301,2,FALSE)</f>
        <v>992878</v>
      </c>
      <c r="M182" s="1">
        <f>VLOOKUP(B182,User_Engagements!$B$2:$F$301,3,FALSE)</f>
        <v>163532</v>
      </c>
      <c r="N182" s="1">
        <f>VLOOKUP($B182,User_Engagements!$B$2:$F$301,4,FALSE)</f>
        <v>26365</v>
      </c>
      <c r="O182" s="1">
        <f>VLOOKUP($B182,User_Engagements!$B$2:$F$301,5,FALSE)</f>
        <v>127</v>
      </c>
      <c r="P182" s="1">
        <f>VLOOKUP($B182,Revenue_Generated!$B$1:$D$301,2,FALSE)</f>
        <v>36864</v>
      </c>
      <c r="Q182" s="6">
        <f>VLOOKUP($B182,Revenue_Generated!$B$1:$D$301,3,FALSE)</f>
        <v>23918</v>
      </c>
    </row>
    <row r="183" spans="1:17" x14ac:dyDescent="0.3">
      <c r="A183" s="5">
        <v>182</v>
      </c>
      <c r="B183" s="1" t="s">
        <v>188</v>
      </c>
      <c r="C183" s="1" t="s">
        <v>308</v>
      </c>
      <c r="D183" s="1">
        <v>3352</v>
      </c>
      <c r="E183" s="1">
        <v>32977</v>
      </c>
      <c r="F183" s="1">
        <v>2023</v>
      </c>
      <c r="G183" s="1">
        <v>7</v>
      </c>
      <c r="H183" s="1">
        <v>25</v>
      </c>
      <c r="I183" s="1">
        <v>2023</v>
      </c>
      <c r="J183" s="1">
        <v>5</v>
      </c>
      <c r="K183" s="1">
        <v>23</v>
      </c>
      <c r="L183" s="1">
        <f>VLOOKUP($B183,User_Engagements!$B$2:$F$301,2,FALSE)</f>
        <v>179619</v>
      </c>
      <c r="M183" s="1">
        <f>VLOOKUP(B183,User_Engagements!$B$2:$F$301,3,FALSE)</f>
        <v>84529</v>
      </c>
      <c r="N183" s="1">
        <f>VLOOKUP($B183,User_Engagements!$B$2:$F$301,4,FALSE)</f>
        <v>3522</v>
      </c>
      <c r="O183" s="1">
        <f>VLOOKUP($B183,User_Engagements!$B$2:$F$301,5,FALSE)</f>
        <v>24251</v>
      </c>
      <c r="P183" s="1">
        <f>VLOOKUP($B183,Revenue_Generated!$B$1:$D$301,2,FALSE)</f>
        <v>61114</v>
      </c>
      <c r="Q183" s="6">
        <f>VLOOKUP($B183,Revenue_Generated!$B$1:$D$301,3,FALSE)</f>
        <v>70911</v>
      </c>
    </row>
    <row r="184" spans="1:17" x14ac:dyDescent="0.3">
      <c r="A184" s="5">
        <v>183</v>
      </c>
      <c r="B184" s="1" t="s">
        <v>189</v>
      </c>
      <c r="C184" s="1" t="s">
        <v>309</v>
      </c>
      <c r="D184" s="1">
        <v>6503</v>
      </c>
      <c r="E184" s="1">
        <v>41016</v>
      </c>
      <c r="F184" s="1">
        <v>2023</v>
      </c>
      <c r="G184" s="1">
        <v>12</v>
      </c>
      <c r="H184" s="1">
        <v>10</v>
      </c>
      <c r="I184" s="1">
        <v>2023</v>
      </c>
      <c r="J184" s="1">
        <v>10</v>
      </c>
      <c r="K184" s="1">
        <v>4</v>
      </c>
      <c r="L184" s="1">
        <f>VLOOKUP($B184,User_Engagements!$B$2:$F$301,2,FALSE)</f>
        <v>961530</v>
      </c>
      <c r="M184" s="1">
        <f>VLOOKUP(B184,User_Engagements!$B$2:$F$301,3,FALSE)</f>
        <v>180333</v>
      </c>
      <c r="N184" s="1">
        <f>VLOOKUP($B184,User_Engagements!$B$2:$F$301,4,FALSE)</f>
        <v>44255</v>
      </c>
      <c r="O184" s="1">
        <f>VLOOKUP($B184,User_Engagements!$B$2:$F$301,5,FALSE)</f>
        <v>28640</v>
      </c>
      <c r="P184" s="1">
        <f>VLOOKUP($B184,Revenue_Generated!$B$1:$D$301,2,FALSE)</f>
        <v>31504</v>
      </c>
      <c r="Q184" s="6">
        <f>VLOOKUP($B184,Revenue_Generated!$B$1:$D$301,3,FALSE)</f>
        <v>37879</v>
      </c>
    </row>
    <row r="185" spans="1:17" x14ac:dyDescent="0.3">
      <c r="A185" s="5">
        <v>184</v>
      </c>
      <c r="B185" s="1" t="s">
        <v>190</v>
      </c>
      <c r="C185" s="1" t="s">
        <v>311</v>
      </c>
      <c r="D185" s="1">
        <v>2674</v>
      </c>
      <c r="E185" s="1">
        <v>5739</v>
      </c>
      <c r="F185" s="1">
        <v>2023</v>
      </c>
      <c r="G185" s="1">
        <v>8</v>
      </c>
      <c r="H185" s="1">
        <v>15</v>
      </c>
      <c r="I185" s="1">
        <v>2023</v>
      </c>
      <c r="J185" s="1">
        <v>12</v>
      </c>
      <c r="K185" s="1">
        <v>30</v>
      </c>
      <c r="L185" s="1">
        <f>VLOOKUP($B185,User_Engagements!$B$2:$F$301,2,FALSE)</f>
        <v>962173</v>
      </c>
      <c r="M185" s="1">
        <f>VLOOKUP(B185,User_Engagements!$B$2:$F$301,3,FALSE)</f>
        <v>175038</v>
      </c>
      <c r="N185" s="1">
        <f>VLOOKUP($B185,User_Engagements!$B$2:$F$301,4,FALSE)</f>
        <v>32969</v>
      </c>
      <c r="O185" s="1">
        <f>VLOOKUP($B185,User_Engagements!$B$2:$F$301,5,FALSE)</f>
        <v>4846</v>
      </c>
      <c r="P185" s="1">
        <f>VLOOKUP($B185,Revenue_Generated!$B$1:$D$301,2,FALSE)</f>
        <v>15473</v>
      </c>
      <c r="Q185" s="6">
        <f>VLOOKUP($B185,Revenue_Generated!$B$1:$D$301,3,FALSE)</f>
        <v>19206</v>
      </c>
    </row>
    <row r="186" spans="1:17" x14ac:dyDescent="0.3">
      <c r="A186" s="5">
        <v>185</v>
      </c>
      <c r="B186" s="1" t="s">
        <v>191</v>
      </c>
      <c r="C186" s="1" t="s">
        <v>309</v>
      </c>
      <c r="D186" s="1">
        <v>7915</v>
      </c>
      <c r="E186" s="1">
        <v>18728</v>
      </c>
      <c r="F186" s="1">
        <v>2023</v>
      </c>
      <c r="G186" s="1">
        <v>3</v>
      </c>
      <c r="H186" s="1">
        <v>15</v>
      </c>
      <c r="I186" s="1">
        <v>2023</v>
      </c>
      <c r="J186" s="1">
        <v>6</v>
      </c>
      <c r="K186" s="1">
        <v>19</v>
      </c>
      <c r="L186" s="1">
        <f>VLOOKUP($B186,User_Engagements!$B$2:$F$301,2,FALSE)</f>
        <v>15042</v>
      </c>
      <c r="M186" s="1">
        <f>VLOOKUP(B186,User_Engagements!$B$2:$F$301,3,FALSE)</f>
        <v>152849</v>
      </c>
      <c r="N186" s="1">
        <f>VLOOKUP($B186,User_Engagements!$B$2:$F$301,4,FALSE)</f>
        <v>38687</v>
      </c>
      <c r="O186" s="1">
        <f>VLOOKUP($B186,User_Engagements!$B$2:$F$301,5,FALSE)</f>
        <v>638</v>
      </c>
      <c r="P186" s="1">
        <f>VLOOKUP($B186,Revenue_Generated!$B$1:$D$301,2,FALSE)</f>
        <v>80176</v>
      </c>
      <c r="Q186" s="6">
        <f>VLOOKUP($B186,Revenue_Generated!$B$1:$D$301,3,FALSE)</f>
        <v>39319</v>
      </c>
    </row>
    <row r="187" spans="1:17" x14ac:dyDescent="0.3">
      <c r="A187" s="5">
        <v>186</v>
      </c>
      <c r="B187" s="1" t="s">
        <v>192</v>
      </c>
      <c r="C187" s="1" t="s">
        <v>311</v>
      </c>
      <c r="D187" s="1">
        <v>8781</v>
      </c>
      <c r="E187" s="1">
        <v>43158</v>
      </c>
      <c r="F187" s="1">
        <v>2023</v>
      </c>
      <c r="G187" s="1">
        <v>8</v>
      </c>
      <c r="H187" s="1">
        <v>7</v>
      </c>
      <c r="I187" s="1">
        <v>2023</v>
      </c>
      <c r="J187" s="1">
        <v>9</v>
      </c>
      <c r="K187" s="1">
        <v>14</v>
      </c>
      <c r="L187" s="1">
        <f>VLOOKUP($B187,User_Engagements!$B$2:$F$301,2,FALSE)</f>
        <v>222545</v>
      </c>
      <c r="M187" s="1">
        <f>VLOOKUP(B187,User_Engagements!$B$2:$F$301,3,FALSE)</f>
        <v>67299</v>
      </c>
      <c r="N187" s="1">
        <f>VLOOKUP($B187,User_Engagements!$B$2:$F$301,4,FALSE)</f>
        <v>21597</v>
      </c>
      <c r="O187" s="1">
        <f>VLOOKUP($B187,User_Engagements!$B$2:$F$301,5,FALSE)</f>
        <v>13591</v>
      </c>
      <c r="P187" s="1">
        <f>VLOOKUP($B187,Revenue_Generated!$B$1:$D$301,2,FALSE)</f>
        <v>39895</v>
      </c>
      <c r="Q187" s="6">
        <f>VLOOKUP($B187,Revenue_Generated!$B$1:$D$301,3,FALSE)</f>
        <v>15197</v>
      </c>
    </row>
    <row r="188" spans="1:17" x14ac:dyDescent="0.3">
      <c r="A188" s="5">
        <v>187</v>
      </c>
      <c r="B188" s="1" t="s">
        <v>193</v>
      </c>
      <c r="C188" s="1" t="s">
        <v>307</v>
      </c>
      <c r="D188" s="1">
        <v>6726</v>
      </c>
      <c r="E188" s="1">
        <v>26053</v>
      </c>
      <c r="F188" s="1">
        <v>2023</v>
      </c>
      <c r="G188" s="1">
        <v>1</v>
      </c>
      <c r="H188" s="1">
        <v>27</v>
      </c>
      <c r="I188" s="1">
        <v>2023</v>
      </c>
      <c r="J188" s="1">
        <v>4</v>
      </c>
      <c r="K188" s="1">
        <v>9</v>
      </c>
      <c r="L188" s="1">
        <f>VLOOKUP($B188,User_Engagements!$B$2:$F$301,2,FALSE)</f>
        <v>715106</v>
      </c>
      <c r="M188" s="1">
        <f>VLOOKUP(B188,User_Engagements!$B$2:$F$301,3,FALSE)</f>
        <v>168464</v>
      </c>
      <c r="N188" s="1">
        <f>VLOOKUP($B188,User_Engagements!$B$2:$F$301,4,FALSE)</f>
        <v>29855</v>
      </c>
      <c r="O188" s="1">
        <f>VLOOKUP($B188,User_Engagements!$B$2:$F$301,5,FALSE)</f>
        <v>28367</v>
      </c>
      <c r="P188" s="1">
        <f>VLOOKUP($B188,Revenue_Generated!$B$1:$D$301,2,FALSE)</f>
        <v>50449</v>
      </c>
      <c r="Q188" s="6">
        <f>VLOOKUP($B188,Revenue_Generated!$B$1:$D$301,3,FALSE)</f>
        <v>16005</v>
      </c>
    </row>
    <row r="189" spans="1:17" x14ac:dyDescent="0.3">
      <c r="A189" s="5">
        <v>188</v>
      </c>
      <c r="B189" s="1" t="s">
        <v>194</v>
      </c>
      <c r="C189" s="1" t="s">
        <v>309</v>
      </c>
      <c r="D189" s="1">
        <v>2659</v>
      </c>
      <c r="E189" s="1">
        <v>32991</v>
      </c>
      <c r="F189" s="1">
        <v>2023</v>
      </c>
      <c r="G189" s="1">
        <v>1</v>
      </c>
      <c r="H189" s="1">
        <v>23</v>
      </c>
      <c r="I189" s="1">
        <v>2023</v>
      </c>
      <c r="J189" s="1">
        <v>5</v>
      </c>
      <c r="K189" s="1">
        <v>31</v>
      </c>
      <c r="L189" s="1">
        <f>VLOOKUP($B189,User_Engagements!$B$2:$F$301,2,FALSE)</f>
        <v>355550</v>
      </c>
      <c r="M189" s="1">
        <f>VLOOKUP(B189,User_Engagements!$B$2:$F$301,3,FALSE)</f>
        <v>155276</v>
      </c>
      <c r="N189" s="1">
        <f>VLOOKUP($B189,User_Engagements!$B$2:$F$301,4,FALSE)</f>
        <v>42270</v>
      </c>
      <c r="O189" s="1">
        <f>VLOOKUP($B189,User_Engagements!$B$2:$F$301,5,FALSE)</f>
        <v>15519</v>
      </c>
      <c r="P189" s="1">
        <f>VLOOKUP($B189,Revenue_Generated!$B$1:$D$301,2,FALSE)</f>
        <v>31483</v>
      </c>
      <c r="Q189" s="6">
        <f>VLOOKUP($B189,Revenue_Generated!$B$1:$D$301,3,FALSE)</f>
        <v>26211</v>
      </c>
    </row>
    <row r="190" spans="1:17" x14ac:dyDescent="0.3">
      <c r="A190" s="5">
        <v>189</v>
      </c>
      <c r="B190" s="1" t="s">
        <v>195</v>
      </c>
      <c r="C190" s="1" t="s">
        <v>309</v>
      </c>
      <c r="D190" s="1">
        <v>8326</v>
      </c>
      <c r="E190" s="1">
        <v>13604</v>
      </c>
      <c r="F190" s="1">
        <v>2023</v>
      </c>
      <c r="G190" s="1">
        <v>7</v>
      </c>
      <c r="H190" s="1">
        <v>27</v>
      </c>
      <c r="I190" s="1">
        <v>2023</v>
      </c>
      <c r="J190" s="1">
        <v>7</v>
      </c>
      <c r="K190" s="1">
        <v>15</v>
      </c>
      <c r="L190" s="1">
        <f>VLOOKUP($B190,User_Engagements!$B$2:$F$301,2,FALSE)</f>
        <v>73483</v>
      </c>
      <c r="M190" s="1">
        <f>VLOOKUP(B190,User_Engagements!$B$2:$F$301,3,FALSE)</f>
        <v>94071</v>
      </c>
      <c r="N190" s="1">
        <f>VLOOKUP($B190,User_Engagements!$B$2:$F$301,4,FALSE)</f>
        <v>36214</v>
      </c>
      <c r="O190" s="1">
        <f>VLOOKUP($B190,User_Engagements!$B$2:$F$301,5,FALSE)</f>
        <v>28797</v>
      </c>
      <c r="P190" s="1">
        <f>VLOOKUP($B190,Revenue_Generated!$B$1:$D$301,2,FALSE)</f>
        <v>24254</v>
      </c>
      <c r="Q190" s="6">
        <f>VLOOKUP($B190,Revenue_Generated!$B$1:$D$301,3,FALSE)</f>
        <v>55951</v>
      </c>
    </row>
    <row r="191" spans="1:17" x14ac:dyDescent="0.3">
      <c r="A191" s="5">
        <v>190</v>
      </c>
      <c r="B191" s="1" t="s">
        <v>196</v>
      </c>
      <c r="C191" s="1" t="s">
        <v>308</v>
      </c>
      <c r="D191" s="1">
        <v>6323</v>
      </c>
      <c r="E191" s="1">
        <v>9267</v>
      </c>
      <c r="F191" s="1">
        <v>2023</v>
      </c>
      <c r="G191" s="1">
        <v>12</v>
      </c>
      <c r="H191" s="1">
        <v>21</v>
      </c>
      <c r="I191" s="1">
        <v>2023</v>
      </c>
      <c r="J191" s="1">
        <v>4</v>
      </c>
      <c r="K191" s="1">
        <v>6</v>
      </c>
      <c r="L191" s="1">
        <f>VLOOKUP($B191,User_Engagements!$B$2:$F$301,2,FALSE)</f>
        <v>564073</v>
      </c>
      <c r="M191" s="1">
        <f>VLOOKUP(B191,User_Engagements!$B$2:$F$301,3,FALSE)</f>
        <v>37830</v>
      </c>
      <c r="N191" s="1">
        <f>VLOOKUP($B191,User_Engagements!$B$2:$F$301,4,FALSE)</f>
        <v>6768</v>
      </c>
      <c r="O191" s="1">
        <f>VLOOKUP($B191,User_Engagements!$B$2:$F$301,5,FALSE)</f>
        <v>15902</v>
      </c>
      <c r="P191" s="1">
        <f>VLOOKUP($B191,Revenue_Generated!$B$1:$D$301,2,FALSE)</f>
        <v>43307</v>
      </c>
      <c r="Q191" s="6">
        <f>VLOOKUP($B191,Revenue_Generated!$B$1:$D$301,3,FALSE)</f>
        <v>56419</v>
      </c>
    </row>
    <row r="192" spans="1:17" x14ac:dyDescent="0.3">
      <c r="A192" s="5">
        <v>191</v>
      </c>
      <c r="B192" s="1" t="s">
        <v>197</v>
      </c>
      <c r="C192" s="1" t="s">
        <v>309</v>
      </c>
      <c r="D192" s="1">
        <v>4549</v>
      </c>
      <c r="E192" s="1">
        <v>18409</v>
      </c>
      <c r="F192" s="1">
        <v>2023</v>
      </c>
      <c r="G192" s="1">
        <v>4</v>
      </c>
      <c r="H192" s="1">
        <v>1</v>
      </c>
      <c r="I192" s="1">
        <v>2023</v>
      </c>
      <c r="J192" s="1">
        <v>1</v>
      </c>
      <c r="K192" s="1">
        <v>16</v>
      </c>
      <c r="L192" s="1">
        <f>VLOOKUP($B192,User_Engagements!$B$2:$F$301,2,FALSE)</f>
        <v>829301</v>
      </c>
      <c r="M192" s="1">
        <f>VLOOKUP(B192,User_Engagements!$B$2:$F$301,3,FALSE)</f>
        <v>59529</v>
      </c>
      <c r="N192" s="1">
        <f>VLOOKUP($B192,User_Engagements!$B$2:$F$301,4,FALSE)</f>
        <v>3045</v>
      </c>
      <c r="O192" s="1">
        <f>VLOOKUP($B192,User_Engagements!$B$2:$F$301,5,FALSE)</f>
        <v>26651</v>
      </c>
      <c r="P192" s="1">
        <f>VLOOKUP($B192,Revenue_Generated!$B$1:$D$301,2,FALSE)</f>
        <v>72630</v>
      </c>
      <c r="Q192" s="6">
        <f>VLOOKUP($B192,Revenue_Generated!$B$1:$D$301,3,FALSE)</f>
        <v>13501</v>
      </c>
    </row>
    <row r="193" spans="1:17" x14ac:dyDescent="0.3">
      <c r="A193" s="5">
        <v>192</v>
      </c>
      <c r="B193" s="1" t="s">
        <v>198</v>
      </c>
      <c r="C193" s="1" t="s">
        <v>308</v>
      </c>
      <c r="D193" s="1">
        <v>8484</v>
      </c>
      <c r="E193" s="1">
        <v>21562</v>
      </c>
      <c r="F193" s="1">
        <v>2023</v>
      </c>
      <c r="G193" s="1">
        <v>2</v>
      </c>
      <c r="H193" s="1">
        <v>21</v>
      </c>
      <c r="I193" s="1">
        <v>2023</v>
      </c>
      <c r="J193" s="1">
        <v>8</v>
      </c>
      <c r="K193" s="1">
        <v>19</v>
      </c>
      <c r="L193" s="1">
        <f>VLOOKUP($B193,User_Engagements!$B$2:$F$301,2,FALSE)</f>
        <v>430216</v>
      </c>
      <c r="M193" s="1">
        <f>VLOOKUP(B193,User_Engagements!$B$2:$F$301,3,FALSE)</f>
        <v>20218</v>
      </c>
      <c r="N193" s="1">
        <f>VLOOKUP($B193,User_Engagements!$B$2:$F$301,4,FALSE)</f>
        <v>13695</v>
      </c>
      <c r="O193" s="1">
        <f>VLOOKUP($B193,User_Engagements!$B$2:$F$301,5,FALSE)</f>
        <v>10147</v>
      </c>
      <c r="P193" s="1">
        <f>VLOOKUP($B193,Revenue_Generated!$B$1:$D$301,2,FALSE)</f>
        <v>45159</v>
      </c>
      <c r="Q193" s="6">
        <f>VLOOKUP($B193,Revenue_Generated!$B$1:$D$301,3,FALSE)</f>
        <v>19335</v>
      </c>
    </row>
    <row r="194" spans="1:17" x14ac:dyDescent="0.3">
      <c r="A194" s="5">
        <v>193</v>
      </c>
      <c r="B194" s="1" t="s">
        <v>199</v>
      </c>
      <c r="C194" s="1" t="s">
        <v>307</v>
      </c>
      <c r="D194" s="1">
        <v>7835</v>
      </c>
      <c r="E194" s="1">
        <v>27344</v>
      </c>
      <c r="F194" s="1">
        <v>2023</v>
      </c>
      <c r="G194" s="1">
        <v>10</v>
      </c>
      <c r="H194" s="1">
        <v>30</v>
      </c>
      <c r="I194" s="1">
        <v>2023</v>
      </c>
      <c r="J194" s="1">
        <v>8</v>
      </c>
      <c r="K194" s="1">
        <v>11</v>
      </c>
      <c r="L194" s="1">
        <f>VLOOKUP($B194,User_Engagements!$B$2:$F$301,2,FALSE)</f>
        <v>980936</v>
      </c>
      <c r="M194" s="1">
        <f>VLOOKUP(B194,User_Engagements!$B$2:$F$301,3,FALSE)</f>
        <v>47688</v>
      </c>
      <c r="N194" s="1">
        <f>VLOOKUP($B194,User_Engagements!$B$2:$F$301,4,FALSE)</f>
        <v>10279</v>
      </c>
      <c r="O194" s="1">
        <f>VLOOKUP($B194,User_Engagements!$B$2:$F$301,5,FALSE)</f>
        <v>26570</v>
      </c>
      <c r="P194" s="1">
        <f>VLOOKUP($B194,Revenue_Generated!$B$1:$D$301,2,FALSE)</f>
        <v>15039</v>
      </c>
      <c r="Q194" s="6">
        <f>VLOOKUP($B194,Revenue_Generated!$B$1:$D$301,3,FALSE)</f>
        <v>24635</v>
      </c>
    </row>
    <row r="195" spans="1:17" x14ac:dyDescent="0.3">
      <c r="A195" s="5">
        <v>194</v>
      </c>
      <c r="B195" s="1" t="s">
        <v>200</v>
      </c>
      <c r="C195" s="1" t="s">
        <v>311</v>
      </c>
      <c r="D195" s="1">
        <v>7388</v>
      </c>
      <c r="E195" s="1">
        <v>23853</v>
      </c>
      <c r="F195" s="1">
        <v>2023</v>
      </c>
      <c r="G195" s="1">
        <v>7</v>
      </c>
      <c r="H195" s="1">
        <v>28</v>
      </c>
      <c r="I195" s="1">
        <v>2023</v>
      </c>
      <c r="J195" s="1">
        <v>12</v>
      </c>
      <c r="K195" s="1">
        <v>12</v>
      </c>
      <c r="L195" s="1">
        <f>VLOOKUP($B195,User_Engagements!$B$2:$F$301,2,FALSE)</f>
        <v>418136</v>
      </c>
      <c r="M195" s="1">
        <f>VLOOKUP(B195,User_Engagements!$B$2:$F$301,3,FALSE)</f>
        <v>116489</v>
      </c>
      <c r="N195" s="1">
        <f>VLOOKUP($B195,User_Engagements!$B$2:$F$301,4,FALSE)</f>
        <v>10273</v>
      </c>
      <c r="O195" s="1">
        <f>VLOOKUP($B195,User_Engagements!$B$2:$F$301,5,FALSE)</f>
        <v>12141</v>
      </c>
      <c r="P195" s="1">
        <f>VLOOKUP($B195,Revenue_Generated!$B$1:$D$301,2,FALSE)</f>
        <v>87251</v>
      </c>
      <c r="Q195" s="6">
        <f>VLOOKUP($B195,Revenue_Generated!$B$1:$D$301,3,FALSE)</f>
        <v>29017</v>
      </c>
    </row>
    <row r="196" spans="1:17" x14ac:dyDescent="0.3">
      <c r="A196" s="5">
        <v>195</v>
      </c>
      <c r="B196" s="1" t="s">
        <v>201</v>
      </c>
      <c r="C196" s="1" t="s">
        <v>309</v>
      </c>
      <c r="D196" s="1">
        <v>1243</v>
      </c>
      <c r="E196" s="1">
        <v>32256</v>
      </c>
      <c r="F196" s="1">
        <v>2023</v>
      </c>
      <c r="G196" s="1">
        <v>3</v>
      </c>
      <c r="H196" s="1">
        <v>3</v>
      </c>
      <c r="I196" s="1">
        <v>2023</v>
      </c>
      <c r="J196" s="1">
        <v>9</v>
      </c>
      <c r="K196" s="1">
        <v>25</v>
      </c>
      <c r="L196" s="1">
        <f>VLOOKUP($B196,User_Engagements!$B$2:$F$301,2,FALSE)</f>
        <v>901570</v>
      </c>
      <c r="M196" s="1">
        <f>VLOOKUP(B196,User_Engagements!$B$2:$F$301,3,FALSE)</f>
        <v>135275</v>
      </c>
      <c r="N196" s="1">
        <f>VLOOKUP($B196,User_Engagements!$B$2:$F$301,4,FALSE)</f>
        <v>33652</v>
      </c>
      <c r="O196" s="1">
        <f>VLOOKUP($B196,User_Engagements!$B$2:$F$301,5,FALSE)</f>
        <v>6849</v>
      </c>
      <c r="P196" s="1">
        <f>VLOOKUP($B196,Revenue_Generated!$B$1:$D$301,2,FALSE)</f>
        <v>6144</v>
      </c>
      <c r="Q196" s="6">
        <f>VLOOKUP($B196,Revenue_Generated!$B$1:$D$301,3,FALSE)</f>
        <v>28575</v>
      </c>
    </row>
    <row r="197" spans="1:17" x14ac:dyDescent="0.3">
      <c r="A197" s="5">
        <v>196</v>
      </c>
      <c r="B197" s="1" t="s">
        <v>202</v>
      </c>
      <c r="C197" s="1" t="s">
        <v>307</v>
      </c>
      <c r="D197" s="1">
        <v>3581</v>
      </c>
      <c r="E197" s="1">
        <v>48010</v>
      </c>
      <c r="F197" s="1">
        <v>2023</v>
      </c>
      <c r="G197" s="1">
        <v>10</v>
      </c>
      <c r="H197" s="1">
        <v>31</v>
      </c>
      <c r="I197" s="1">
        <v>2023</v>
      </c>
      <c r="J197" s="1">
        <v>5</v>
      </c>
      <c r="K197" s="1">
        <v>27</v>
      </c>
      <c r="L197" s="1">
        <f>VLOOKUP($B197,User_Engagements!$B$2:$F$301,2,FALSE)</f>
        <v>315186</v>
      </c>
      <c r="M197" s="1">
        <f>VLOOKUP(B197,User_Engagements!$B$2:$F$301,3,FALSE)</f>
        <v>65295</v>
      </c>
      <c r="N197" s="1">
        <f>VLOOKUP($B197,User_Engagements!$B$2:$F$301,4,FALSE)</f>
        <v>32127</v>
      </c>
      <c r="O197" s="1">
        <f>VLOOKUP($B197,User_Engagements!$B$2:$F$301,5,FALSE)</f>
        <v>14824</v>
      </c>
      <c r="P197" s="1">
        <f>VLOOKUP($B197,Revenue_Generated!$B$1:$D$301,2,FALSE)</f>
        <v>86588</v>
      </c>
      <c r="Q197" s="6">
        <f>VLOOKUP($B197,Revenue_Generated!$B$1:$D$301,3,FALSE)</f>
        <v>3222</v>
      </c>
    </row>
    <row r="198" spans="1:17" x14ac:dyDescent="0.3">
      <c r="A198" s="5">
        <v>197</v>
      </c>
      <c r="B198" s="1" t="s">
        <v>203</v>
      </c>
      <c r="C198" s="1" t="s">
        <v>308</v>
      </c>
      <c r="D198" s="1">
        <v>4215</v>
      </c>
      <c r="E198" s="1">
        <v>13977</v>
      </c>
      <c r="F198" s="1">
        <v>2023</v>
      </c>
      <c r="G198" s="1">
        <v>4</v>
      </c>
      <c r="H198" s="1">
        <v>15</v>
      </c>
      <c r="I198" s="1">
        <v>2023</v>
      </c>
      <c r="J198" s="1">
        <v>3</v>
      </c>
      <c r="K198" s="1">
        <v>18</v>
      </c>
      <c r="L198" s="1">
        <f>VLOOKUP($B198,User_Engagements!$B$2:$F$301,2,FALSE)</f>
        <v>60138</v>
      </c>
      <c r="M198" s="1">
        <f>VLOOKUP(B198,User_Engagements!$B$2:$F$301,3,FALSE)</f>
        <v>167310</v>
      </c>
      <c r="N198" s="1">
        <f>VLOOKUP($B198,User_Engagements!$B$2:$F$301,4,FALSE)</f>
        <v>36714</v>
      </c>
      <c r="O198" s="1">
        <f>VLOOKUP($B198,User_Engagements!$B$2:$F$301,5,FALSE)</f>
        <v>4818</v>
      </c>
      <c r="P198" s="1">
        <f>VLOOKUP($B198,Revenue_Generated!$B$1:$D$301,2,FALSE)</f>
        <v>88715</v>
      </c>
      <c r="Q198" s="6">
        <f>VLOOKUP($B198,Revenue_Generated!$B$1:$D$301,3,FALSE)</f>
        <v>31294</v>
      </c>
    </row>
    <row r="199" spans="1:17" x14ac:dyDescent="0.3">
      <c r="A199" s="5">
        <v>198</v>
      </c>
      <c r="B199" s="1" t="s">
        <v>204</v>
      </c>
      <c r="C199" s="1" t="s">
        <v>311</v>
      </c>
      <c r="D199" s="1">
        <v>3800</v>
      </c>
      <c r="E199" s="1">
        <v>25623</v>
      </c>
      <c r="F199" s="1">
        <v>2023</v>
      </c>
      <c r="G199" s="1">
        <v>5</v>
      </c>
      <c r="H199" s="1">
        <v>9</v>
      </c>
      <c r="I199" s="1">
        <v>2023</v>
      </c>
      <c r="J199" s="1">
        <v>12</v>
      </c>
      <c r="K199" s="1">
        <v>5</v>
      </c>
      <c r="L199" s="1">
        <f>VLOOKUP($B199,User_Engagements!$B$2:$F$301,2,FALSE)</f>
        <v>444699</v>
      </c>
      <c r="M199" s="1">
        <f>VLOOKUP(B199,User_Engagements!$B$2:$F$301,3,FALSE)</f>
        <v>193460</v>
      </c>
      <c r="N199" s="1">
        <f>VLOOKUP($B199,User_Engagements!$B$2:$F$301,4,FALSE)</f>
        <v>23140</v>
      </c>
      <c r="O199" s="1">
        <f>VLOOKUP($B199,User_Engagements!$B$2:$F$301,5,FALSE)</f>
        <v>25118</v>
      </c>
      <c r="P199" s="1">
        <f>VLOOKUP($B199,Revenue_Generated!$B$1:$D$301,2,FALSE)</f>
        <v>79626</v>
      </c>
      <c r="Q199" s="6">
        <f>VLOOKUP($B199,Revenue_Generated!$B$1:$D$301,3,FALSE)</f>
        <v>4971</v>
      </c>
    </row>
    <row r="200" spans="1:17" x14ac:dyDescent="0.3">
      <c r="A200" s="5">
        <v>199</v>
      </c>
      <c r="B200" s="1" t="s">
        <v>205</v>
      </c>
      <c r="C200" s="1" t="s">
        <v>309</v>
      </c>
      <c r="D200" s="1">
        <v>7410</v>
      </c>
      <c r="E200" s="1">
        <v>22091</v>
      </c>
      <c r="F200" s="1">
        <v>2023</v>
      </c>
      <c r="G200" s="1">
        <v>11</v>
      </c>
      <c r="H200" s="1">
        <v>24</v>
      </c>
      <c r="I200" s="1">
        <v>2023</v>
      </c>
      <c r="J200" s="1">
        <v>6</v>
      </c>
      <c r="K200" s="1">
        <v>9</v>
      </c>
      <c r="L200" s="1">
        <f>VLOOKUP($B200,User_Engagements!$B$2:$F$301,2,FALSE)</f>
        <v>618876</v>
      </c>
      <c r="M200" s="1">
        <f>VLOOKUP(B200,User_Engagements!$B$2:$F$301,3,FALSE)</f>
        <v>138521</v>
      </c>
      <c r="N200" s="1">
        <f>VLOOKUP($B200,User_Engagements!$B$2:$F$301,4,FALSE)</f>
        <v>22635</v>
      </c>
      <c r="O200" s="1">
        <f>VLOOKUP($B200,User_Engagements!$B$2:$F$301,5,FALSE)</f>
        <v>21808</v>
      </c>
      <c r="P200" s="1">
        <f>VLOOKUP($B200,Revenue_Generated!$B$1:$D$301,2,FALSE)</f>
        <v>34628</v>
      </c>
      <c r="Q200" s="6">
        <f>VLOOKUP($B200,Revenue_Generated!$B$1:$D$301,3,FALSE)</f>
        <v>44345</v>
      </c>
    </row>
    <row r="201" spans="1:17" x14ac:dyDescent="0.3">
      <c r="A201" s="5">
        <v>200</v>
      </c>
      <c r="B201" s="1" t="s">
        <v>206</v>
      </c>
      <c r="C201" s="1" t="s">
        <v>309</v>
      </c>
      <c r="D201" s="1">
        <v>2681</v>
      </c>
      <c r="E201" s="1">
        <v>14557</v>
      </c>
      <c r="F201" s="1">
        <v>2023</v>
      </c>
      <c r="G201" s="1">
        <v>4</v>
      </c>
      <c r="H201" s="1">
        <v>5</v>
      </c>
      <c r="I201" s="1">
        <v>2024</v>
      </c>
      <c r="J201" s="1">
        <v>1</v>
      </c>
      <c r="K201" s="1">
        <v>19</v>
      </c>
      <c r="L201" s="1">
        <f>VLOOKUP($B201,User_Engagements!$B$2:$F$301,2,FALSE)</f>
        <v>242587</v>
      </c>
      <c r="M201" s="1">
        <f>VLOOKUP(B201,User_Engagements!$B$2:$F$301,3,FALSE)</f>
        <v>145915</v>
      </c>
      <c r="N201" s="1">
        <f>VLOOKUP($B201,User_Engagements!$B$2:$F$301,4,FALSE)</f>
        <v>34719</v>
      </c>
      <c r="O201" s="1">
        <f>VLOOKUP($B201,User_Engagements!$B$2:$F$301,5,FALSE)</f>
        <v>12034</v>
      </c>
      <c r="P201" s="1">
        <f>VLOOKUP($B201,Revenue_Generated!$B$1:$D$301,2,FALSE)</f>
        <v>39949</v>
      </c>
      <c r="Q201" s="6">
        <f>VLOOKUP($B201,Revenue_Generated!$B$1:$D$301,3,FALSE)</f>
        <v>15312</v>
      </c>
    </row>
    <row r="202" spans="1:17" x14ac:dyDescent="0.3">
      <c r="A202" s="5">
        <v>201</v>
      </c>
      <c r="B202" s="1" t="s">
        <v>207</v>
      </c>
      <c r="C202" s="1" t="s">
        <v>310</v>
      </c>
      <c r="D202" s="1">
        <v>4047</v>
      </c>
      <c r="E202" s="1">
        <v>34426</v>
      </c>
      <c r="F202" s="1">
        <v>2023</v>
      </c>
      <c r="G202" s="1">
        <v>1</v>
      </c>
      <c r="H202" s="1">
        <v>7</v>
      </c>
      <c r="I202" s="1">
        <v>2023</v>
      </c>
      <c r="J202" s="1">
        <v>4</v>
      </c>
      <c r="K202" s="1">
        <v>10</v>
      </c>
      <c r="L202" s="1">
        <f>VLOOKUP($B202,User_Engagements!$B$2:$F$301,2,FALSE)</f>
        <v>807032</v>
      </c>
      <c r="M202" s="1">
        <f>VLOOKUP(B202,User_Engagements!$B$2:$F$301,3,FALSE)</f>
        <v>114500</v>
      </c>
      <c r="N202" s="1">
        <f>VLOOKUP($B202,User_Engagements!$B$2:$F$301,4,FALSE)</f>
        <v>23000</v>
      </c>
      <c r="O202" s="1">
        <f>VLOOKUP($B202,User_Engagements!$B$2:$F$301,5,FALSE)</f>
        <v>5156</v>
      </c>
      <c r="P202" s="1">
        <f>VLOOKUP($B202,Revenue_Generated!$B$1:$D$301,2,FALSE)</f>
        <v>30522</v>
      </c>
      <c r="Q202" s="6">
        <f>VLOOKUP($B202,Revenue_Generated!$B$1:$D$301,3,FALSE)</f>
        <v>51099</v>
      </c>
    </row>
    <row r="203" spans="1:17" x14ac:dyDescent="0.3">
      <c r="A203" s="5">
        <v>202</v>
      </c>
      <c r="B203" s="1" t="s">
        <v>208</v>
      </c>
      <c r="C203" s="1" t="s">
        <v>309</v>
      </c>
      <c r="D203" s="1">
        <v>1797</v>
      </c>
      <c r="E203" s="1">
        <v>24549</v>
      </c>
      <c r="F203" s="1">
        <v>2023</v>
      </c>
      <c r="G203" s="1">
        <v>6</v>
      </c>
      <c r="H203" s="1">
        <v>23</v>
      </c>
      <c r="I203" s="1">
        <v>2023</v>
      </c>
      <c r="J203" s="1">
        <v>5</v>
      </c>
      <c r="K203" s="1">
        <v>12</v>
      </c>
      <c r="L203" s="1">
        <f>VLOOKUP($B203,User_Engagements!$B$2:$F$301,2,FALSE)</f>
        <v>704692</v>
      </c>
      <c r="M203" s="1">
        <f>VLOOKUP(B203,User_Engagements!$B$2:$F$301,3,FALSE)</f>
        <v>52351</v>
      </c>
      <c r="N203" s="1">
        <f>VLOOKUP($B203,User_Engagements!$B$2:$F$301,4,FALSE)</f>
        <v>45667</v>
      </c>
      <c r="O203" s="1">
        <f>VLOOKUP($B203,User_Engagements!$B$2:$F$301,5,FALSE)</f>
        <v>6565</v>
      </c>
      <c r="P203" s="1">
        <f>VLOOKUP($B203,Revenue_Generated!$B$1:$D$301,2,FALSE)</f>
        <v>83999</v>
      </c>
      <c r="Q203" s="6">
        <f>VLOOKUP($B203,Revenue_Generated!$B$1:$D$301,3,FALSE)</f>
        <v>20179</v>
      </c>
    </row>
    <row r="204" spans="1:17" x14ac:dyDescent="0.3">
      <c r="A204" s="5">
        <v>203</v>
      </c>
      <c r="B204" s="1" t="s">
        <v>209</v>
      </c>
      <c r="C204" s="1" t="s">
        <v>307</v>
      </c>
      <c r="D204" s="1">
        <v>8363</v>
      </c>
      <c r="E204" s="1">
        <v>19181</v>
      </c>
      <c r="F204" s="1">
        <v>2023</v>
      </c>
      <c r="G204" s="1">
        <v>9</v>
      </c>
      <c r="H204" s="1">
        <v>3</v>
      </c>
      <c r="I204" s="1">
        <v>2023</v>
      </c>
      <c r="J204" s="1">
        <v>9</v>
      </c>
      <c r="K204" s="1">
        <v>2</v>
      </c>
      <c r="L204" s="1">
        <f>VLOOKUP($B204,User_Engagements!$B$2:$F$301,2,FALSE)</f>
        <v>292494</v>
      </c>
      <c r="M204" s="1">
        <f>VLOOKUP(B204,User_Engagements!$B$2:$F$301,3,FALSE)</f>
        <v>158176</v>
      </c>
      <c r="N204" s="1">
        <f>VLOOKUP($B204,User_Engagements!$B$2:$F$301,4,FALSE)</f>
        <v>39432</v>
      </c>
      <c r="O204" s="1">
        <f>VLOOKUP($B204,User_Engagements!$B$2:$F$301,5,FALSE)</f>
        <v>28318</v>
      </c>
      <c r="P204" s="1">
        <f>VLOOKUP($B204,Revenue_Generated!$B$1:$D$301,2,FALSE)</f>
        <v>6994</v>
      </c>
      <c r="Q204" s="6">
        <f>VLOOKUP($B204,Revenue_Generated!$B$1:$D$301,3,FALSE)</f>
        <v>29076</v>
      </c>
    </row>
    <row r="205" spans="1:17" x14ac:dyDescent="0.3">
      <c r="A205" s="5">
        <v>204</v>
      </c>
      <c r="B205" s="1" t="s">
        <v>210</v>
      </c>
      <c r="C205" s="1" t="s">
        <v>309</v>
      </c>
      <c r="D205" s="1">
        <v>5560</v>
      </c>
      <c r="E205" s="1">
        <v>19998</v>
      </c>
      <c r="F205" s="1">
        <v>2023</v>
      </c>
      <c r="G205" s="1">
        <v>1</v>
      </c>
      <c r="H205" s="1">
        <v>16</v>
      </c>
      <c r="I205" s="1">
        <v>2023</v>
      </c>
      <c r="J205" s="1">
        <v>9</v>
      </c>
      <c r="K205" s="1">
        <v>28</v>
      </c>
      <c r="L205" s="1">
        <f>VLOOKUP($B205,User_Engagements!$B$2:$F$301,2,FALSE)</f>
        <v>324545</v>
      </c>
      <c r="M205" s="1">
        <f>VLOOKUP(B205,User_Engagements!$B$2:$F$301,3,FALSE)</f>
        <v>179062</v>
      </c>
      <c r="N205" s="1">
        <f>VLOOKUP($B205,User_Engagements!$B$2:$F$301,4,FALSE)</f>
        <v>47632</v>
      </c>
      <c r="O205" s="1">
        <f>VLOOKUP($B205,User_Engagements!$B$2:$F$301,5,FALSE)</f>
        <v>9380</v>
      </c>
      <c r="P205" s="1">
        <f>VLOOKUP($B205,Revenue_Generated!$B$1:$D$301,2,FALSE)</f>
        <v>11787</v>
      </c>
      <c r="Q205" s="6">
        <f>VLOOKUP($B205,Revenue_Generated!$B$1:$D$301,3,FALSE)</f>
        <v>9395</v>
      </c>
    </row>
    <row r="206" spans="1:17" x14ac:dyDescent="0.3">
      <c r="A206" s="5">
        <v>205</v>
      </c>
      <c r="B206" s="1" t="s">
        <v>211</v>
      </c>
      <c r="C206" s="1" t="s">
        <v>309</v>
      </c>
      <c r="D206" s="1">
        <v>3274</v>
      </c>
      <c r="E206" s="1">
        <v>10330</v>
      </c>
      <c r="F206" s="1">
        <v>2023</v>
      </c>
      <c r="G206" s="1">
        <v>6</v>
      </c>
      <c r="H206" s="1">
        <v>19</v>
      </c>
      <c r="I206" s="1">
        <v>2023</v>
      </c>
      <c r="J206" s="1">
        <v>11</v>
      </c>
      <c r="K206" s="1">
        <v>24</v>
      </c>
      <c r="L206" s="1">
        <f>VLOOKUP($B206,User_Engagements!$B$2:$F$301,2,FALSE)</f>
        <v>292572</v>
      </c>
      <c r="M206" s="1">
        <f>VLOOKUP(B206,User_Engagements!$B$2:$F$301,3,FALSE)</f>
        <v>106282</v>
      </c>
      <c r="N206" s="1">
        <f>VLOOKUP($B206,User_Engagements!$B$2:$F$301,4,FALSE)</f>
        <v>36665</v>
      </c>
      <c r="O206" s="1">
        <f>VLOOKUP($B206,User_Engagements!$B$2:$F$301,5,FALSE)</f>
        <v>15779</v>
      </c>
      <c r="P206" s="1">
        <f>VLOOKUP($B206,Revenue_Generated!$B$1:$D$301,2,FALSE)</f>
        <v>17359</v>
      </c>
      <c r="Q206" s="6">
        <f>VLOOKUP($B206,Revenue_Generated!$B$1:$D$301,3,FALSE)</f>
        <v>40737</v>
      </c>
    </row>
    <row r="207" spans="1:17" x14ac:dyDescent="0.3">
      <c r="A207" s="5">
        <v>206</v>
      </c>
      <c r="B207" s="1" t="s">
        <v>212</v>
      </c>
      <c r="C207" s="1" t="s">
        <v>310</v>
      </c>
      <c r="D207" s="1">
        <v>9637</v>
      </c>
      <c r="E207" s="1">
        <v>29071</v>
      </c>
      <c r="F207" s="1">
        <v>2023</v>
      </c>
      <c r="G207" s="1">
        <v>6</v>
      </c>
      <c r="H207" s="1">
        <v>16</v>
      </c>
      <c r="I207" s="1">
        <v>2023</v>
      </c>
      <c r="J207" s="1">
        <v>11</v>
      </c>
      <c r="K207" s="1">
        <v>30</v>
      </c>
      <c r="L207" s="1">
        <f>VLOOKUP($B207,User_Engagements!$B$2:$F$301,2,FALSE)</f>
        <v>130785</v>
      </c>
      <c r="M207" s="1">
        <f>VLOOKUP(B207,User_Engagements!$B$2:$F$301,3,FALSE)</f>
        <v>10233</v>
      </c>
      <c r="N207" s="1">
        <f>VLOOKUP($B207,User_Engagements!$B$2:$F$301,4,FALSE)</f>
        <v>18266</v>
      </c>
      <c r="O207" s="1">
        <f>VLOOKUP($B207,User_Engagements!$B$2:$F$301,5,FALSE)</f>
        <v>12349</v>
      </c>
      <c r="P207" s="1">
        <f>VLOOKUP($B207,Revenue_Generated!$B$1:$D$301,2,FALSE)</f>
        <v>50507</v>
      </c>
      <c r="Q207" s="6">
        <f>VLOOKUP($B207,Revenue_Generated!$B$1:$D$301,3,FALSE)</f>
        <v>35499</v>
      </c>
    </row>
    <row r="208" spans="1:17" x14ac:dyDescent="0.3">
      <c r="A208" s="5">
        <v>207</v>
      </c>
      <c r="B208" s="1" t="s">
        <v>213</v>
      </c>
      <c r="C208" s="1" t="s">
        <v>310</v>
      </c>
      <c r="D208" s="1">
        <v>2655</v>
      </c>
      <c r="E208" s="1">
        <v>46783</v>
      </c>
      <c r="F208" s="1">
        <v>2023</v>
      </c>
      <c r="G208" s="1">
        <v>11</v>
      </c>
      <c r="H208" s="1">
        <v>6</v>
      </c>
      <c r="I208" s="1">
        <v>2023</v>
      </c>
      <c r="J208" s="1">
        <v>3</v>
      </c>
      <c r="K208" s="1">
        <v>5</v>
      </c>
      <c r="L208" s="1">
        <f>VLOOKUP($B208,User_Engagements!$B$2:$F$301,2,FALSE)</f>
        <v>392175</v>
      </c>
      <c r="M208" s="1">
        <f>VLOOKUP(B208,User_Engagements!$B$2:$F$301,3,FALSE)</f>
        <v>60677</v>
      </c>
      <c r="N208" s="1">
        <f>VLOOKUP($B208,User_Engagements!$B$2:$F$301,4,FALSE)</f>
        <v>31331</v>
      </c>
      <c r="O208" s="1">
        <f>VLOOKUP($B208,User_Engagements!$B$2:$F$301,5,FALSE)</f>
        <v>2369</v>
      </c>
      <c r="P208" s="1">
        <f>VLOOKUP($B208,Revenue_Generated!$B$1:$D$301,2,FALSE)</f>
        <v>57385</v>
      </c>
      <c r="Q208" s="6">
        <f>VLOOKUP($B208,Revenue_Generated!$B$1:$D$301,3,FALSE)</f>
        <v>34137</v>
      </c>
    </row>
    <row r="209" spans="1:17" x14ac:dyDescent="0.3">
      <c r="A209" s="5">
        <v>208</v>
      </c>
      <c r="B209" s="1" t="s">
        <v>214</v>
      </c>
      <c r="C209" s="1" t="s">
        <v>310</v>
      </c>
      <c r="D209" s="1">
        <v>3422</v>
      </c>
      <c r="E209" s="1">
        <v>15417</v>
      </c>
      <c r="F209" s="1">
        <v>2023</v>
      </c>
      <c r="G209" s="1">
        <v>3</v>
      </c>
      <c r="H209" s="1">
        <v>24</v>
      </c>
      <c r="I209" s="1">
        <v>2023</v>
      </c>
      <c r="J209" s="1">
        <v>6</v>
      </c>
      <c r="K209" s="1">
        <v>10</v>
      </c>
      <c r="L209" s="1">
        <f>VLOOKUP($B209,User_Engagements!$B$2:$F$301,2,FALSE)</f>
        <v>259802</v>
      </c>
      <c r="M209" s="1">
        <f>VLOOKUP(B209,User_Engagements!$B$2:$F$301,3,FALSE)</f>
        <v>188654</v>
      </c>
      <c r="N209" s="1">
        <f>VLOOKUP($B209,User_Engagements!$B$2:$F$301,4,FALSE)</f>
        <v>19756</v>
      </c>
      <c r="O209" s="1">
        <f>VLOOKUP($B209,User_Engagements!$B$2:$F$301,5,FALSE)</f>
        <v>13643</v>
      </c>
      <c r="P209" s="1">
        <f>VLOOKUP($B209,Revenue_Generated!$B$1:$D$301,2,FALSE)</f>
        <v>47740</v>
      </c>
      <c r="Q209" s="6">
        <f>VLOOKUP($B209,Revenue_Generated!$B$1:$D$301,3,FALSE)</f>
        <v>4041</v>
      </c>
    </row>
    <row r="210" spans="1:17" x14ac:dyDescent="0.3">
      <c r="A210" s="5">
        <v>209</v>
      </c>
      <c r="B210" s="1" t="s">
        <v>215</v>
      </c>
      <c r="C210" s="1" t="s">
        <v>309</v>
      </c>
      <c r="D210" s="1">
        <v>2781</v>
      </c>
      <c r="E210" s="1">
        <v>26530</v>
      </c>
      <c r="F210" s="1">
        <v>2023</v>
      </c>
      <c r="G210" s="1">
        <v>8</v>
      </c>
      <c r="H210" s="1">
        <v>9</v>
      </c>
      <c r="I210" s="1">
        <v>2024</v>
      </c>
      <c r="J210" s="1">
        <v>1</v>
      </c>
      <c r="K210" s="1">
        <v>24</v>
      </c>
      <c r="L210" s="1">
        <f>VLOOKUP($B210,User_Engagements!$B$2:$F$301,2,FALSE)</f>
        <v>310848</v>
      </c>
      <c r="M210" s="1">
        <f>VLOOKUP(B210,User_Engagements!$B$2:$F$301,3,FALSE)</f>
        <v>73794</v>
      </c>
      <c r="N210" s="1">
        <f>VLOOKUP($B210,User_Engagements!$B$2:$F$301,4,FALSE)</f>
        <v>31443</v>
      </c>
      <c r="O210" s="1">
        <f>VLOOKUP($B210,User_Engagements!$B$2:$F$301,5,FALSE)</f>
        <v>21319</v>
      </c>
      <c r="P210" s="1">
        <f>VLOOKUP($B210,Revenue_Generated!$B$1:$D$301,2,FALSE)</f>
        <v>6349</v>
      </c>
      <c r="Q210" s="6">
        <f>VLOOKUP($B210,Revenue_Generated!$B$1:$D$301,3,FALSE)</f>
        <v>71567</v>
      </c>
    </row>
    <row r="211" spans="1:17" x14ac:dyDescent="0.3">
      <c r="A211" s="5">
        <v>210</v>
      </c>
      <c r="B211" s="1" t="s">
        <v>216</v>
      </c>
      <c r="C211" s="1" t="s">
        <v>311</v>
      </c>
      <c r="D211" s="1">
        <v>7437</v>
      </c>
      <c r="E211" s="1">
        <v>20469</v>
      </c>
      <c r="F211" s="1">
        <v>2023</v>
      </c>
      <c r="G211" s="1">
        <v>11</v>
      </c>
      <c r="H211" s="1">
        <v>18</v>
      </c>
      <c r="I211" s="1">
        <v>2023</v>
      </c>
      <c r="J211" s="1">
        <v>1</v>
      </c>
      <c r="K211" s="1">
        <v>25</v>
      </c>
      <c r="L211" s="1">
        <f>VLOOKUP($B211,User_Engagements!$B$2:$F$301,2,FALSE)</f>
        <v>883034</v>
      </c>
      <c r="M211" s="1">
        <f>VLOOKUP(B211,User_Engagements!$B$2:$F$301,3,FALSE)</f>
        <v>13893</v>
      </c>
      <c r="N211" s="1">
        <f>VLOOKUP($B211,User_Engagements!$B$2:$F$301,4,FALSE)</f>
        <v>34830</v>
      </c>
      <c r="O211" s="1">
        <f>VLOOKUP($B211,User_Engagements!$B$2:$F$301,5,FALSE)</f>
        <v>18632</v>
      </c>
      <c r="P211" s="1">
        <f>VLOOKUP($B211,Revenue_Generated!$B$1:$D$301,2,FALSE)</f>
        <v>14102</v>
      </c>
      <c r="Q211" s="6">
        <f>VLOOKUP($B211,Revenue_Generated!$B$1:$D$301,3,FALSE)</f>
        <v>5473</v>
      </c>
    </row>
    <row r="212" spans="1:17" x14ac:dyDescent="0.3">
      <c r="A212" s="5">
        <v>211</v>
      </c>
      <c r="B212" s="1" t="s">
        <v>217</v>
      </c>
      <c r="C212" s="1" t="s">
        <v>311</v>
      </c>
      <c r="D212" s="1">
        <v>2307</v>
      </c>
      <c r="E212" s="1">
        <v>37444</v>
      </c>
      <c r="F212" s="1">
        <v>2023</v>
      </c>
      <c r="G212" s="1">
        <v>6</v>
      </c>
      <c r="H212" s="1">
        <v>19</v>
      </c>
      <c r="I212" s="1">
        <v>2023</v>
      </c>
      <c r="J212" s="1">
        <v>7</v>
      </c>
      <c r="K212" s="1">
        <v>25</v>
      </c>
      <c r="L212" s="1">
        <f>VLOOKUP($B212,User_Engagements!$B$2:$F$301,2,FALSE)</f>
        <v>745837</v>
      </c>
      <c r="M212" s="1">
        <f>VLOOKUP(B212,User_Engagements!$B$2:$F$301,3,FALSE)</f>
        <v>197218</v>
      </c>
      <c r="N212" s="1">
        <f>VLOOKUP($B212,User_Engagements!$B$2:$F$301,4,FALSE)</f>
        <v>19525</v>
      </c>
      <c r="O212" s="1">
        <f>VLOOKUP($B212,User_Engagements!$B$2:$F$301,5,FALSE)</f>
        <v>14339</v>
      </c>
      <c r="P212" s="1">
        <f>VLOOKUP($B212,Revenue_Generated!$B$1:$D$301,2,FALSE)</f>
        <v>33859</v>
      </c>
      <c r="Q212" s="6">
        <f>VLOOKUP($B212,Revenue_Generated!$B$1:$D$301,3,FALSE)</f>
        <v>63600</v>
      </c>
    </row>
    <row r="213" spans="1:17" x14ac:dyDescent="0.3">
      <c r="A213" s="5">
        <v>212</v>
      </c>
      <c r="B213" s="1" t="s">
        <v>218</v>
      </c>
      <c r="C213" s="1" t="s">
        <v>307</v>
      </c>
      <c r="D213" s="1">
        <v>6718</v>
      </c>
      <c r="E213" s="1">
        <v>48251</v>
      </c>
      <c r="F213" s="1">
        <v>2023</v>
      </c>
      <c r="G213" s="1">
        <v>11</v>
      </c>
      <c r="H213" s="1">
        <v>19</v>
      </c>
      <c r="I213" s="1">
        <v>2023</v>
      </c>
      <c r="J213" s="1">
        <v>4</v>
      </c>
      <c r="K213" s="1">
        <v>5</v>
      </c>
      <c r="L213" s="1">
        <f>VLOOKUP($B213,User_Engagements!$B$2:$F$301,2,FALSE)</f>
        <v>900402</v>
      </c>
      <c r="M213" s="1">
        <f>VLOOKUP(B213,User_Engagements!$B$2:$F$301,3,FALSE)</f>
        <v>35936</v>
      </c>
      <c r="N213" s="1">
        <f>VLOOKUP($B213,User_Engagements!$B$2:$F$301,4,FALSE)</f>
        <v>22696</v>
      </c>
      <c r="O213" s="1">
        <f>VLOOKUP($B213,User_Engagements!$B$2:$F$301,5,FALSE)</f>
        <v>17196</v>
      </c>
      <c r="P213" s="1">
        <f>VLOOKUP($B213,Revenue_Generated!$B$1:$D$301,2,FALSE)</f>
        <v>60454</v>
      </c>
      <c r="Q213" s="6">
        <f>VLOOKUP($B213,Revenue_Generated!$B$1:$D$301,3,FALSE)</f>
        <v>54364</v>
      </c>
    </row>
    <row r="214" spans="1:17" x14ac:dyDescent="0.3">
      <c r="A214" s="5">
        <v>213</v>
      </c>
      <c r="B214" s="1" t="s">
        <v>219</v>
      </c>
      <c r="C214" s="1" t="s">
        <v>309</v>
      </c>
      <c r="D214" s="1">
        <v>2631</v>
      </c>
      <c r="E214" s="1">
        <v>25079</v>
      </c>
      <c r="F214" s="1">
        <v>2023</v>
      </c>
      <c r="G214" s="1">
        <v>4</v>
      </c>
      <c r="H214" s="1">
        <v>25</v>
      </c>
      <c r="I214" s="1">
        <v>2023</v>
      </c>
      <c r="J214" s="1">
        <v>9</v>
      </c>
      <c r="K214" s="1">
        <v>3</v>
      </c>
      <c r="L214" s="1">
        <f>VLOOKUP($B214,User_Engagements!$B$2:$F$301,2,FALSE)</f>
        <v>973274</v>
      </c>
      <c r="M214" s="1">
        <f>VLOOKUP(B214,User_Engagements!$B$2:$F$301,3,FALSE)</f>
        <v>67090</v>
      </c>
      <c r="N214" s="1">
        <f>VLOOKUP($B214,User_Engagements!$B$2:$F$301,4,FALSE)</f>
        <v>41841</v>
      </c>
      <c r="O214" s="1">
        <f>VLOOKUP($B214,User_Engagements!$B$2:$F$301,5,FALSE)</f>
        <v>18317</v>
      </c>
      <c r="P214" s="1">
        <f>VLOOKUP($B214,Revenue_Generated!$B$1:$D$301,2,FALSE)</f>
        <v>9689</v>
      </c>
      <c r="Q214" s="6">
        <f>VLOOKUP($B214,Revenue_Generated!$B$1:$D$301,3,FALSE)</f>
        <v>8431</v>
      </c>
    </row>
    <row r="215" spans="1:17" x14ac:dyDescent="0.3">
      <c r="A215" s="5">
        <v>214</v>
      </c>
      <c r="B215" s="1" t="s">
        <v>220</v>
      </c>
      <c r="C215" s="1" t="s">
        <v>310</v>
      </c>
      <c r="D215" s="1">
        <v>4384</v>
      </c>
      <c r="E215" s="1">
        <v>27099</v>
      </c>
      <c r="F215" s="1">
        <v>2023</v>
      </c>
      <c r="G215" s="1">
        <v>12</v>
      </c>
      <c r="H215" s="1">
        <v>15</v>
      </c>
      <c r="I215" s="1">
        <v>2023</v>
      </c>
      <c r="J215" s="1">
        <v>8</v>
      </c>
      <c r="K215" s="1">
        <v>10</v>
      </c>
      <c r="L215" s="1">
        <f>VLOOKUP($B215,User_Engagements!$B$2:$F$301,2,FALSE)</f>
        <v>111836</v>
      </c>
      <c r="M215" s="1">
        <f>VLOOKUP(B215,User_Engagements!$B$2:$F$301,3,FALSE)</f>
        <v>76023</v>
      </c>
      <c r="N215" s="1">
        <f>VLOOKUP($B215,User_Engagements!$B$2:$F$301,4,FALSE)</f>
        <v>32497</v>
      </c>
      <c r="O215" s="1">
        <f>VLOOKUP($B215,User_Engagements!$B$2:$F$301,5,FALSE)</f>
        <v>28830</v>
      </c>
      <c r="P215" s="1">
        <f>VLOOKUP($B215,Revenue_Generated!$B$1:$D$301,2,FALSE)</f>
        <v>11830</v>
      </c>
      <c r="Q215" s="6">
        <f>VLOOKUP($B215,Revenue_Generated!$B$1:$D$301,3,FALSE)</f>
        <v>49951</v>
      </c>
    </row>
    <row r="216" spans="1:17" x14ac:dyDescent="0.3">
      <c r="A216" s="5">
        <v>215</v>
      </c>
      <c r="B216" s="1" t="s">
        <v>221</v>
      </c>
      <c r="C216" s="1" t="s">
        <v>311</v>
      </c>
      <c r="D216" s="1">
        <v>7941</v>
      </c>
      <c r="E216" s="1">
        <v>19926</v>
      </c>
      <c r="F216" s="1">
        <v>2023</v>
      </c>
      <c r="G216" s="1">
        <v>12</v>
      </c>
      <c r="H216" s="1">
        <v>1</v>
      </c>
      <c r="I216" s="1">
        <v>2023</v>
      </c>
      <c r="J216" s="1">
        <v>9</v>
      </c>
      <c r="K216" s="1">
        <v>1</v>
      </c>
      <c r="L216" s="1">
        <f>VLOOKUP($B216,User_Engagements!$B$2:$F$301,2,FALSE)</f>
        <v>45569</v>
      </c>
      <c r="M216" s="1">
        <f>VLOOKUP(B216,User_Engagements!$B$2:$F$301,3,FALSE)</f>
        <v>66164</v>
      </c>
      <c r="N216" s="1">
        <f>VLOOKUP($B216,User_Engagements!$B$2:$F$301,4,FALSE)</f>
        <v>44045</v>
      </c>
      <c r="O216" s="1">
        <f>VLOOKUP($B216,User_Engagements!$B$2:$F$301,5,FALSE)</f>
        <v>29178</v>
      </c>
      <c r="P216" s="1">
        <f>VLOOKUP($B216,Revenue_Generated!$B$1:$D$301,2,FALSE)</f>
        <v>81030</v>
      </c>
      <c r="Q216" s="6">
        <f>VLOOKUP($B216,Revenue_Generated!$B$1:$D$301,3,FALSE)</f>
        <v>37247</v>
      </c>
    </row>
    <row r="217" spans="1:17" x14ac:dyDescent="0.3">
      <c r="A217" s="5">
        <v>216</v>
      </c>
      <c r="B217" s="1" t="s">
        <v>222</v>
      </c>
      <c r="C217" s="1" t="s">
        <v>309</v>
      </c>
      <c r="D217" s="1">
        <v>3015</v>
      </c>
      <c r="E217" s="1">
        <v>9754</v>
      </c>
      <c r="F217" s="1">
        <v>2023</v>
      </c>
      <c r="G217" s="1">
        <v>8</v>
      </c>
      <c r="H217" s="1">
        <v>18</v>
      </c>
      <c r="I217" s="1">
        <v>2023</v>
      </c>
      <c r="J217" s="1">
        <v>12</v>
      </c>
      <c r="K217" s="1">
        <v>9</v>
      </c>
      <c r="L217" s="1">
        <f>VLOOKUP($B217,User_Engagements!$B$2:$F$301,2,FALSE)</f>
        <v>803895</v>
      </c>
      <c r="M217" s="1">
        <f>VLOOKUP(B217,User_Engagements!$B$2:$F$301,3,FALSE)</f>
        <v>149841</v>
      </c>
      <c r="N217" s="1">
        <f>VLOOKUP($B217,User_Engagements!$B$2:$F$301,4,FALSE)</f>
        <v>16812</v>
      </c>
      <c r="O217" s="1">
        <f>VLOOKUP($B217,User_Engagements!$B$2:$F$301,5,FALSE)</f>
        <v>909</v>
      </c>
      <c r="P217" s="1">
        <f>VLOOKUP($B217,Revenue_Generated!$B$1:$D$301,2,FALSE)</f>
        <v>16707</v>
      </c>
      <c r="Q217" s="6">
        <f>VLOOKUP($B217,Revenue_Generated!$B$1:$D$301,3,FALSE)</f>
        <v>65959</v>
      </c>
    </row>
    <row r="218" spans="1:17" x14ac:dyDescent="0.3">
      <c r="A218" s="5">
        <v>217</v>
      </c>
      <c r="B218" s="1" t="s">
        <v>223</v>
      </c>
      <c r="C218" s="1" t="s">
        <v>310</v>
      </c>
      <c r="D218" s="1">
        <v>6538</v>
      </c>
      <c r="E218" s="1">
        <v>49153</v>
      </c>
      <c r="F218" s="1">
        <v>2023</v>
      </c>
      <c r="G218" s="1">
        <v>8</v>
      </c>
      <c r="H218" s="1">
        <v>8</v>
      </c>
      <c r="I218" s="1">
        <v>2023</v>
      </c>
      <c r="J218" s="1">
        <v>11</v>
      </c>
      <c r="K218" s="1">
        <v>30</v>
      </c>
      <c r="L218" s="1">
        <f>VLOOKUP($B218,User_Engagements!$B$2:$F$301,2,FALSE)</f>
        <v>397440</v>
      </c>
      <c r="M218" s="1">
        <f>VLOOKUP(B218,User_Engagements!$B$2:$F$301,3,FALSE)</f>
        <v>76576</v>
      </c>
      <c r="N218" s="1">
        <f>VLOOKUP($B218,User_Engagements!$B$2:$F$301,4,FALSE)</f>
        <v>23274</v>
      </c>
      <c r="O218" s="1">
        <f>VLOOKUP($B218,User_Engagements!$B$2:$F$301,5,FALSE)</f>
        <v>12814</v>
      </c>
      <c r="P218" s="1">
        <f>VLOOKUP($B218,Revenue_Generated!$B$1:$D$301,2,FALSE)</f>
        <v>78875</v>
      </c>
      <c r="Q218" s="6">
        <f>VLOOKUP($B218,Revenue_Generated!$B$1:$D$301,3,FALSE)</f>
        <v>26570</v>
      </c>
    </row>
    <row r="219" spans="1:17" x14ac:dyDescent="0.3">
      <c r="A219" s="5">
        <v>218</v>
      </c>
      <c r="B219" s="1" t="s">
        <v>224</v>
      </c>
      <c r="C219" s="1" t="s">
        <v>307</v>
      </c>
      <c r="D219" s="1">
        <v>9378</v>
      </c>
      <c r="E219" s="1">
        <v>15587</v>
      </c>
      <c r="F219" s="1">
        <v>2023</v>
      </c>
      <c r="G219" s="1">
        <v>9</v>
      </c>
      <c r="H219" s="1">
        <v>4</v>
      </c>
      <c r="I219" s="1">
        <v>2023</v>
      </c>
      <c r="J219" s="1">
        <v>10</v>
      </c>
      <c r="K219" s="1">
        <v>22</v>
      </c>
      <c r="L219" s="1">
        <f>VLOOKUP($B219,User_Engagements!$B$2:$F$301,2,FALSE)</f>
        <v>888090</v>
      </c>
      <c r="M219" s="1">
        <f>VLOOKUP(B219,User_Engagements!$B$2:$F$301,3,FALSE)</f>
        <v>83680</v>
      </c>
      <c r="N219" s="1">
        <f>VLOOKUP($B219,User_Engagements!$B$2:$F$301,4,FALSE)</f>
        <v>9666</v>
      </c>
      <c r="O219" s="1">
        <f>VLOOKUP($B219,User_Engagements!$B$2:$F$301,5,FALSE)</f>
        <v>27417</v>
      </c>
      <c r="P219" s="1">
        <f>VLOOKUP($B219,Revenue_Generated!$B$1:$D$301,2,FALSE)</f>
        <v>89580</v>
      </c>
      <c r="Q219" s="6">
        <f>VLOOKUP($B219,Revenue_Generated!$B$1:$D$301,3,FALSE)</f>
        <v>27742</v>
      </c>
    </row>
    <row r="220" spans="1:17" x14ac:dyDescent="0.3">
      <c r="A220" s="5">
        <v>219</v>
      </c>
      <c r="B220" s="1" t="s">
        <v>225</v>
      </c>
      <c r="C220" s="1" t="s">
        <v>311</v>
      </c>
      <c r="D220" s="1">
        <v>7015</v>
      </c>
      <c r="E220" s="1">
        <v>32428</v>
      </c>
      <c r="F220" s="1">
        <v>2023</v>
      </c>
      <c r="G220" s="1">
        <v>4</v>
      </c>
      <c r="H220" s="1">
        <v>11</v>
      </c>
      <c r="I220" s="1">
        <v>2023</v>
      </c>
      <c r="J220" s="1">
        <v>12</v>
      </c>
      <c r="K220" s="1">
        <v>29</v>
      </c>
      <c r="L220" s="1">
        <f>VLOOKUP($B220,User_Engagements!$B$2:$F$301,2,FALSE)</f>
        <v>68114</v>
      </c>
      <c r="M220" s="1">
        <f>VLOOKUP(B220,User_Engagements!$B$2:$F$301,3,FALSE)</f>
        <v>20851</v>
      </c>
      <c r="N220" s="1">
        <f>VLOOKUP($B220,User_Engagements!$B$2:$F$301,4,FALSE)</f>
        <v>25840</v>
      </c>
      <c r="O220" s="1">
        <f>VLOOKUP($B220,User_Engagements!$B$2:$F$301,5,FALSE)</f>
        <v>15005</v>
      </c>
      <c r="P220" s="1">
        <f>VLOOKUP($B220,Revenue_Generated!$B$1:$D$301,2,FALSE)</f>
        <v>47788</v>
      </c>
      <c r="Q220" s="6">
        <f>VLOOKUP($B220,Revenue_Generated!$B$1:$D$301,3,FALSE)</f>
        <v>25208</v>
      </c>
    </row>
    <row r="221" spans="1:17" x14ac:dyDescent="0.3">
      <c r="A221" s="5">
        <v>220</v>
      </c>
      <c r="B221" s="1" t="s">
        <v>226</v>
      </c>
      <c r="C221" s="1" t="s">
        <v>311</v>
      </c>
      <c r="D221" s="1">
        <v>4966</v>
      </c>
      <c r="E221" s="1">
        <v>30983</v>
      </c>
      <c r="F221" s="1">
        <v>2023</v>
      </c>
      <c r="G221" s="1">
        <v>8</v>
      </c>
      <c r="H221" s="1">
        <v>10</v>
      </c>
      <c r="I221" s="1">
        <v>2024</v>
      </c>
      <c r="J221" s="1">
        <v>1</v>
      </c>
      <c r="K221" s="1">
        <v>17</v>
      </c>
      <c r="L221" s="1">
        <f>VLOOKUP($B221,User_Engagements!$B$2:$F$301,2,FALSE)</f>
        <v>363657</v>
      </c>
      <c r="M221" s="1">
        <f>VLOOKUP(B221,User_Engagements!$B$2:$F$301,3,FALSE)</f>
        <v>93287</v>
      </c>
      <c r="N221" s="1">
        <f>VLOOKUP($B221,User_Engagements!$B$2:$F$301,4,FALSE)</f>
        <v>41670</v>
      </c>
      <c r="O221" s="1">
        <f>VLOOKUP($B221,User_Engagements!$B$2:$F$301,5,FALSE)</f>
        <v>28825</v>
      </c>
      <c r="P221" s="1">
        <f>VLOOKUP($B221,Revenue_Generated!$B$1:$D$301,2,FALSE)</f>
        <v>33553</v>
      </c>
      <c r="Q221" s="6">
        <f>VLOOKUP($B221,Revenue_Generated!$B$1:$D$301,3,FALSE)</f>
        <v>17200</v>
      </c>
    </row>
    <row r="222" spans="1:17" x14ac:dyDescent="0.3">
      <c r="A222" s="5">
        <v>221</v>
      </c>
      <c r="B222" s="1" t="s">
        <v>227</v>
      </c>
      <c r="C222" s="1" t="s">
        <v>308</v>
      </c>
      <c r="D222" s="1">
        <v>5049</v>
      </c>
      <c r="E222" s="1">
        <v>10612</v>
      </c>
      <c r="F222" s="1">
        <v>2023</v>
      </c>
      <c r="G222" s="1">
        <v>6</v>
      </c>
      <c r="H222" s="1">
        <v>28</v>
      </c>
      <c r="I222" s="1">
        <v>2023</v>
      </c>
      <c r="J222" s="1">
        <v>1</v>
      </c>
      <c r="K222" s="1">
        <v>23</v>
      </c>
      <c r="L222" s="1">
        <f>VLOOKUP($B222,User_Engagements!$B$2:$F$301,2,FALSE)</f>
        <v>932607</v>
      </c>
      <c r="M222" s="1">
        <f>VLOOKUP(B222,User_Engagements!$B$2:$F$301,3,FALSE)</f>
        <v>159153</v>
      </c>
      <c r="N222" s="1">
        <f>VLOOKUP($B222,User_Engagements!$B$2:$F$301,4,FALSE)</f>
        <v>18407</v>
      </c>
      <c r="O222" s="1">
        <f>VLOOKUP($B222,User_Engagements!$B$2:$F$301,5,FALSE)</f>
        <v>24725</v>
      </c>
      <c r="P222" s="1">
        <f>VLOOKUP($B222,Revenue_Generated!$B$1:$D$301,2,FALSE)</f>
        <v>11732</v>
      </c>
      <c r="Q222" s="6">
        <f>VLOOKUP($B222,Revenue_Generated!$B$1:$D$301,3,FALSE)</f>
        <v>39840</v>
      </c>
    </row>
    <row r="223" spans="1:17" x14ac:dyDescent="0.3">
      <c r="A223" s="5">
        <v>222</v>
      </c>
      <c r="B223" s="1" t="s">
        <v>228</v>
      </c>
      <c r="C223" s="1" t="s">
        <v>310</v>
      </c>
      <c r="D223" s="1">
        <v>6596</v>
      </c>
      <c r="E223" s="1">
        <v>46165</v>
      </c>
      <c r="F223" s="1">
        <v>2023</v>
      </c>
      <c r="G223" s="1">
        <v>6</v>
      </c>
      <c r="H223" s="1">
        <v>24</v>
      </c>
      <c r="I223" s="1">
        <v>2023</v>
      </c>
      <c r="J223" s="1">
        <v>10</v>
      </c>
      <c r="K223" s="1">
        <v>21</v>
      </c>
      <c r="L223" s="1">
        <f>VLOOKUP($B223,User_Engagements!$B$2:$F$301,2,FALSE)</f>
        <v>42843</v>
      </c>
      <c r="M223" s="1">
        <f>VLOOKUP(B223,User_Engagements!$B$2:$F$301,3,FALSE)</f>
        <v>183026</v>
      </c>
      <c r="N223" s="1">
        <f>VLOOKUP($B223,User_Engagements!$B$2:$F$301,4,FALSE)</f>
        <v>26956</v>
      </c>
      <c r="O223" s="1">
        <f>VLOOKUP($B223,User_Engagements!$B$2:$F$301,5,FALSE)</f>
        <v>22992</v>
      </c>
      <c r="P223" s="1">
        <f>VLOOKUP($B223,Revenue_Generated!$B$1:$D$301,2,FALSE)</f>
        <v>40323</v>
      </c>
      <c r="Q223" s="6">
        <f>VLOOKUP($B223,Revenue_Generated!$B$1:$D$301,3,FALSE)</f>
        <v>11730</v>
      </c>
    </row>
    <row r="224" spans="1:17" x14ac:dyDescent="0.3">
      <c r="A224" s="5">
        <v>223</v>
      </c>
      <c r="B224" s="1" t="s">
        <v>229</v>
      </c>
      <c r="C224" s="1" t="s">
        <v>308</v>
      </c>
      <c r="D224" s="1">
        <v>8824</v>
      </c>
      <c r="E224" s="1">
        <v>31675</v>
      </c>
      <c r="F224" s="1">
        <v>2023</v>
      </c>
      <c r="G224" s="1">
        <v>4</v>
      </c>
      <c r="H224" s="1">
        <v>4</v>
      </c>
      <c r="I224" s="1">
        <v>2024</v>
      </c>
      <c r="J224" s="1">
        <v>1</v>
      </c>
      <c r="K224" s="1">
        <v>5</v>
      </c>
      <c r="L224" s="1">
        <f>VLOOKUP($B224,User_Engagements!$B$2:$F$301,2,FALSE)</f>
        <v>798398</v>
      </c>
      <c r="M224" s="1">
        <f>VLOOKUP(B224,User_Engagements!$B$2:$F$301,3,FALSE)</f>
        <v>101876</v>
      </c>
      <c r="N224" s="1">
        <f>VLOOKUP($B224,User_Engagements!$B$2:$F$301,4,FALSE)</f>
        <v>7796</v>
      </c>
      <c r="O224" s="1">
        <f>VLOOKUP($B224,User_Engagements!$B$2:$F$301,5,FALSE)</f>
        <v>5926</v>
      </c>
      <c r="P224" s="1">
        <f>VLOOKUP($B224,Revenue_Generated!$B$1:$D$301,2,FALSE)</f>
        <v>49781</v>
      </c>
      <c r="Q224" s="6">
        <f>VLOOKUP($B224,Revenue_Generated!$B$1:$D$301,3,FALSE)</f>
        <v>50745</v>
      </c>
    </row>
    <row r="225" spans="1:17" x14ac:dyDescent="0.3">
      <c r="A225" s="5">
        <v>224</v>
      </c>
      <c r="B225" s="1" t="s">
        <v>230</v>
      </c>
      <c r="C225" s="1" t="s">
        <v>307</v>
      </c>
      <c r="D225" s="1">
        <v>6691</v>
      </c>
      <c r="E225" s="1">
        <v>34233</v>
      </c>
      <c r="F225" s="1">
        <v>2023</v>
      </c>
      <c r="G225" s="1">
        <v>4</v>
      </c>
      <c r="H225" s="1">
        <v>25</v>
      </c>
      <c r="I225" s="1">
        <v>2023</v>
      </c>
      <c r="J225" s="1">
        <v>6</v>
      </c>
      <c r="K225" s="1">
        <v>23</v>
      </c>
      <c r="L225" s="1">
        <f>VLOOKUP($B225,User_Engagements!$B$2:$F$301,2,FALSE)</f>
        <v>652099</v>
      </c>
      <c r="M225" s="1">
        <f>VLOOKUP(B225,User_Engagements!$B$2:$F$301,3,FALSE)</f>
        <v>52113</v>
      </c>
      <c r="N225" s="1">
        <f>VLOOKUP($B225,User_Engagements!$B$2:$F$301,4,FALSE)</f>
        <v>2409</v>
      </c>
      <c r="O225" s="1">
        <f>VLOOKUP($B225,User_Engagements!$B$2:$F$301,5,FALSE)</f>
        <v>5928</v>
      </c>
      <c r="P225" s="1">
        <f>VLOOKUP($B225,Revenue_Generated!$B$1:$D$301,2,FALSE)</f>
        <v>40168</v>
      </c>
      <c r="Q225" s="6">
        <f>VLOOKUP($B225,Revenue_Generated!$B$1:$D$301,3,FALSE)</f>
        <v>35395</v>
      </c>
    </row>
    <row r="226" spans="1:17" x14ac:dyDescent="0.3">
      <c r="A226" s="5">
        <v>225</v>
      </c>
      <c r="B226" s="1" t="s">
        <v>231</v>
      </c>
      <c r="C226" s="1" t="s">
        <v>308</v>
      </c>
      <c r="D226" s="1">
        <v>2004</v>
      </c>
      <c r="E226" s="1">
        <v>37287</v>
      </c>
      <c r="F226" s="1">
        <v>2023</v>
      </c>
      <c r="G226" s="1">
        <v>6</v>
      </c>
      <c r="H226" s="1">
        <v>11</v>
      </c>
      <c r="I226" s="1">
        <v>2023</v>
      </c>
      <c r="J226" s="1">
        <v>9</v>
      </c>
      <c r="K226" s="1">
        <v>19</v>
      </c>
      <c r="L226" s="1">
        <f>VLOOKUP($B226,User_Engagements!$B$2:$F$301,2,FALSE)</f>
        <v>786692</v>
      </c>
      <c r="M226" s="1">
        <f>VLOOKUP(B226,User_Engagements!$B$2:$F$301,3,FALSE)</f>
        <v>182351</v>
      </c>
      <c r="N226" s="1">
        <f>VLOOKUP($B226,User_Engagements!$B$2:$F$301,4,FALSE)</f>
        <v>42523</v>
      </c>
      <c r="O226" s="1">
        <f>VLOOKUP($B226,User_Engagements!$B$2:$F$301,5,FALSE)</f>
        <v>12731</v>
      </c>
      <c r="P226" s="1">
        <f>VLOOKUP($B226,Revenue_Generated!$B$1:$D$301,2,FALSE)</f>
        <v>11058</v>
      </c>
      <c r="Q226" s="6">
        <f>VLOOKUP($B226,Revenue_Generated!$B$1:$D$301,3,FALSE)</f>
        <v>27820</v>
      </c>
    </row>
    <row r="227" spans="1:17" x14ac:dyDescent="0.3">
      <c r="A227" s="5">
        <v>226</v>
      </c>
      <c r="B227" s="1" t="s">
        <v>232</v>
      </c>
      <c r="C227" s="1" t="s">
        <v>309</v>
      </c>
      <c r="D227" s="1">
        <v>6127</v>
      </c>
      <c r="E227" s="1">
        <v>36201</v>
      </c>
      <c r="F227" s="1">
        <v>2023</v>
      </c>
      <c r="G227" s="1">
        <v>9</v>
      </c>
      <c r="H227" s="1">
        <v>26</v>
      </c>
      <c r="I227" s="1">
        <v>2023</v>
      </c>
      <c r="J227" s="1">
        <v>4</v>
      </c>
      <c r="K227" s="1">
        <v>6</v>
      </c>
      <c r="L227" s="1">
        <f>VLOOKUP($B227,User_Engagements!$B$2:$F$301,2,FALSE)</f>
        <v>120505</v>
      </c>
      <c r="M227" s="1">
        <f>VLOOKUP(B227,User_Engagements!$B$2:$F$301,3,FALSE)</f>
        <v>1510</v>
      </c>
      <c r="N227" s="1">
        <f>VLOOKUP($B227,User_Engagements!$B$2:$F$301,4,FALSE)</f>
        <v>48129</v>
      </c>
      <c r="O227" s="1">
        <f>VLOOKUP($B227,User_Engagements!$B$2:$F$301,5,FALSE)</f>
        <v>17320</v>
      </c>
      <c r="P227" s="1">
        <f>VLOOKUP($B227,Revenue_Generated!$B$1:$D$301,2,FALSE)</f>
        <v>3781</v>
      </c>
      <c r="Q227" s="6">
        <f>VLOOKUP($B227,Revenue_Generated!$B$1:$D$301,3,FALSE)</f>
        <v>47133</v>
      </c>
    </row>
    <row r="228" spans="1:17" x14ac:dyDescent="0.3">
      <c r="A228" s="5">
        <v>227</v>
      </c>
      <c r="B228" s="1" t="s">
        <v>233</v>
      </c>
      <c r="C228" s="1" t="s">
        <v>311</v>
      </c>
      <c r="D228" s="1">
        <v>4796</v>
      </c>
      <c r="E228" s="1">
        <v>28151</v>
      </c>
      <c r="F228" s="1">
        <v>2023</v>
      </c>
      <c r="G228" s="1">
        <v>8</v>
      </c>
      <c r="H228" s="1">
        <v>13</v>
      </c>
      <c r="I228" s="1">
        <v>2023</v>
      </c>
      <c r="J228" s="1">
        <v>6</v>
      </c>
      <c r="K228" s="1">
        <v>20</v>
      </c>
      <c r="L228" s="1">
        <f>VLOOKUP($B228,User_Engagements!$B$2:$F$301,2,FALSE)</f>
        <v>14090</v>
      </c>
      <c r="M228" s="1">
        <f>VLOOKUP(B228,User_Engagements!$B$2:$F$301,3,FALSE)</f>
        <v>34479</v>
      </c>
      <c r="N228" s="1">
        <f>VLOOKUP($B228,User_Engagements!$B$2:$F$301,4,FALSE)</f>
        <v>18201</v>
      </c>
      <c r="O228" s="1">
        <f>VLOOKUP($B228,User_Engagements!$B$2:$F$301,5,FALSE)</f>
        <v>25446</v>
      </c>
      <c r="P228" s="1">
        <f>VLOOKUP($B228,Revenue_Generated!$B$1:$D$301,2,FALSE)</f>
        <v>1846</v>
      </c>
      <c r="Q228" s="6">
        <f>VLOOKUP($B228,Revenue_Generated!$B$1:$D$301,3,FALSE)</f>
        <v>73820</v>
      </c>
    </row>
    <row r="229" spans="1:17" x14ac:dyDescent="0.3">
      <c r="A229" s="5">
        <v>228</v>
      </c>
      <c r="B229" s="1" t="s">
        <v>234</v>
      </c>
      <c r="C229" s="1" t="s">
        <v>308</v>
      </c>
      <c r="D229" s="1">
        <v>5843</v>
      </c>
      <c r="E229" s="1">
        <v>16106</v>
      </c>
      <c r="F229" s="1">
        <v>2023</v>
      </c>
      <c r="G229" s="1">
        <v>8</v>
      </c>
      <c r="H229" s="1">
        <v>22</v>
      </c>
      <c r="I229" s="1">
        <v>2023</v>
      </c>
      <c r="J229" s="1">
        <v>3</v>
      </c>
      <c r="K229" s="1">
        <v>4</v>
      </c>
      <c r="L229" s="1">
        <f>VLOOKUP($B229,User_Engagements!$B$2:$F$301,2,FALSE)</f>
        <v>46483</v>
      </c>
      <c r="M229" s="1">
        <f>VLOOKUP(B229,User_Engagements!$B$2:$F$301,3,FALSE)</f>
        <v>79369</v>
      </c>
      <c r="N229" s="1">
        <f>VLOOKUP($B229,User_Engagements!$B$2:$F$301,4,FALSE)</f>
        <v>24954</v>
      </c>
      <c r="O229" s="1">
        <f>VLOOKUP($B229,User_Engagements!$B$2:$F$301,5,FALSE)</f>
        <v>27997</v>
      </c>
      <c r="P229" s="1">
        <f>VLOOKUP($B229,Revenue_Generated!$B$1:$D$301,2,FALSE)</f>
        <v>67688</v>
      </c>
      <c r="Q229" s="6">
        <f>VLOOKUP($B229,Revenue_Generated!$B$1:$D$301,3,FALSE)</f>
        <v>52068</v>
      </c>
    </row>
    <row r="230" spans="1:17" x14ac:dyDescent="0.3">
      <c r="A230" s="5">
        <v>229</v>
      </c>
      <c r="B230" s="1" t="s">
        <v>235</v>
      </c>
      <c r="C230" s="1" t="s">
        <v>308</v>
      </c>
      <c r="D230" s="1">
        <v>4293</v>
      </c>
      <c r="E230" s="1">
        <v>29391</v>
      </c>
      <c r="F230" s="1">
        <v>2023</v>
      </c>
      <c r="G230" s="1">
        <v>12</v>
      </c>
      <c r="H230" s="1">
        <v>3</v>
      </c>
      <c r="I230" s="1">
        <v>2023</v>
      </c>
      <c r="J230" s="1">
        <v>5</v>
      </c>
      <c r="K230" s="1">
        <v>10</v>
      </c>
      <c r="L230" s="1">
        <f>VLOOKUP($B230,User_Engagements!$B$2:$F$301,2,FALSE)</f>
        <v>454688</v>
      </c>
      <c r="M230" s="1">
        <f>VLOOKUP(B230,User_Engagements!$B$2:$F$301,3,FALSE)</f>
        <v>45619</v>
      </c>
      <c r="N230" s="1">
        <f>VLOOKUP($B230,User_Engagements!$B$2:$F$301,4,FALSE)</f>
        <v>19067</v>
      </c>
      <c r="O230" s="1">
        <f>VLOOKUP($B230,User_Engagements!$B$2:$F$301,5,FALSE)</f>
        <v>27523</v>
      </c>
      <c r="P230" s="1">
        <f>VLOOKUP($B230,Revenue_Generated!$B$1:$D$301,2,FALSE)</f>
        <v>20712</v>
      </c>
      <c r="Q230" s="6">
        <f>VLOOKUP($B230,Revenue_Generated!$B$1:$D$301,3,FALSE)</f>
        <v>46010</v>
      </c>
    </row>
    <row r="231" spans="1:17" x14ac:dyDescent="0.3">
      <c r="A231" s="5">
        <v>230</v>
      </c>
      <c r="B231" s="1" t="s">
        <v>236</v>
      </c>
      <c r="C231" s="1" t="s">
        <v>310</v>
      </c>
      <c r="D231" s="1">
        <v>2064</v>
      </c>
      <c r="E231" s="1">
        <v>33254</v>
      </c>
      <c r="F231" s="1">
        <v>2023</v>
      </c>
      <c r="G231" s="1">
        <v>3</v>
      </c>
      <c r="H231" s="1">
        <v>8</v>
      </c>
      <c r="I231" s="1">
        <v>2023</v>
      </c>
      <c r="J231" s="1">
        <v>1</v>
      </c>
      <c r="K231" s="1">
        <v>27</v>
      </c>
      <c r="L231" s="1">
        <f>VLOOKUP($B231,User_Engagements!$B$2:$F$301,2,FALSE)</f>
        <v>943183</v>
      </c>
      <c r="M231" s="1">
        <f>VLOOKUP(B231,User_Engagements!$B$2:$F$301,3,FALSE)</f>
        <v>55506</v>
      </c>
      <c r="N231" s="1">
        <f>VLOOKUP($B231,User_Engagements!$B$2:$F$301,4,FALSE)</f>
        <v>8543</v>
      </c>
      <c r="O231" s="1">
        <f>VLOOKUP($B231,User_Engagements!$B$2:$F$301,5,FALSE)</f>
        <v>21954</v>
      </c>
      <c r="P231" s="1">
        <f>VLOOKUP($B231,Revenue_Generated!$B$1:$D$301,2,FALSE)</f>
        <v>7240</v>
      </c>
      <c r="Q231" s="6">
        <f>VLOOKUP($B231,Revenue_Generated!$B$1:$D$301,3,FALSE)</f>
        <v>8487</v>
      </c>
    </row>
    <row r="232" spans="1:17" x14ac:dyDescent="0.3">
      <c r="A232" s="5">
        <v>231</v>
      </c>
      <c r="B232" s="1" t="s">
        <v>237</v>
      </c>
      <c r="C232" s="1" t="s">
        <v>310</v>
      </c>
      <c r="D232" s="1">
        <v>9404</v>
      </c>
      <c r="E232" s="1">
        <v>44725</v>
      </c>
      <c r="F232" s="1">
        <v>2023</v>
      </c>
      <c r="G232" s="1">
        <v>5</v>
      </c>
      <c r="H232" s="1">
        <v>6</v>
      </c>
      <c r="I232" s="1">
        <v>2023</v>
      </c>
      <c r="J232" s="1">
        <v>12</v>
      </c>
      <c r="K232" s="1">
        <v>16</v>
      </c>
      <c r="L232" s="1">
        <f>VLOOKUP($B232,User_Engagements!$B$2:$F$301,2,FALSE)</f>
        <v>942672</v>
      </c>
      <c r="M232" s="1">
        <f>VLOOKUP(B232,User_Engagements!$B$2:$F$301,3,FALSE)</f>
        <v>114668</v>
      </c>
      <c r="N232" s="1">
        <f>VLOOKUP($B232,User_Engagements!$B$2:$F$301,4,FALSE)</f>
        <v>4062</v>
      </c>
      <c r="O232" s="1">
        <f>VLOOKUP($B232,User_Engagements!$B$2:$F$301,5,FALSE)</f>
        <v>10060</v>
      </c>
      <c r="P232" s="1">
        <f>VLOOKUP($B232,Revenue_Generated!$B$1:$D$301,2,FALSE)</f>
        <v>17139</v>
      </c>
      <c r="Q232" s="6">
        <f>VLOOKUP($B232,Revenue_Generated!$B$1:$D$301,3,FALSE)</f>
        <v>11939</v>
      </c>
    </row>
    <row r="233" spans="1:17" x14ac:dyDescent="0.3">
      <c r="A233" s="5">
        <v>232</v>
      </c>
      <c r="B233" s="1" t="s">
        <v>238</v>
      </c>
      <c r="C233" s="1" t="s">
        <v>308</v>
      </c>
      <c r="D233" s="1">
        <v>5199</v>
      </c>
      <c r="E233" s="1">
        <v>41560</v>
      </c>
      <c r="F233" s="1">
        <v>2023</v>
      </c>
      <c r="G233" s="1">
        <v>5</v>
      </c>
      <c r="H233" s="1">
        <v>19</v>
      </c>
      <c r="I233" s="1">
        <v>2023</v>
      </c>
      <c r="J233" s="1">
        <v>10</v>
      </c>
      <c r="K233" s="1">
        <v>29</v>
      </c>
      <c r="L233" s="1">
        <f>VLOOKUP($B233,User_Engagements!$B$2:$F$301,2,FALSE)</f>
        <v>116253</v>
      </c>
      <c r="M233" s="1">
        <f>VLOOKUP(B233,User_Engagements!$B$2:$F$301,3,FALSE)</f>
        <v>190553</v>
      </c>
      <c r="N233" s="1">
        <f>VLOOKUP($B233,User_Engagements!$B$2:$F$301,4,FALSE)</f>
        <v>9224</v>
      </c>
      <c r="O233" s="1">
        <f>VLOOKUP($B233,User_Engagements!$B$2:$F$301,5,FALSE)</f>
        <v>14521</v>
      </c>
      <c r="P233" s="1">
        <f>VLOOKUP($B233,Revenue_Generated!$B$1:$D$301,2,FALSE)</f>
        <v>23557</v>
      </c>
      <c r="Q233" s="6">
        <f>VLOOKUP($B233,Revenue_Generated!$B$1:$D$301,3,FALSE)</f>
        <v>8316</v>
      </c>
    </row>
    <row r="234" spans="1:17" x14ac:dyDescent="0.3">
      <c r="A234" s="5">
        <v>233</v>
      </c>
      <c r="B234" s="1" t="s">
        <v>239</v>
      </c>
      <c r="C234" s="1" t="s">
        <v>309</v>
      </c>
      <c r="D234" s="1">
        <v>9772</v>
      </c>
      <c r="E234" s="1">
        <v>15305</v>
      </c>
      <c r="F234" s="1">
        <v>2023</v>
      </c>
      <c r="G234" s="1">
        <v>4</v>
      </c>
      <c r="H234" s="1">
        <v>23</v>
      </c>
      <c r="I234" s="1">
        <v>2023</v>
      </c>
      <c r="J234" s="1">
        <v>4</v>
      </c>
      <c r="K234" s="1">
        <v>16</v>
      </c>
      <c r="L234" s="1">
        <f>VLOOKUP($B234,User_Engagements!$B$2:$F$301,2,FALSE)</f>
        <v>79414</v>
      </c>
      <c r="M234" s="1">
        <f>VLOOKUP(B234,User_Engagements!$B$2:$F$301,3,FALSE)</f>
        <v>108739</v>
      </c>
      <c r="N234" s="1">
        <f>VLOOKUP($B234,User_Engagements!$B$2:$F$301,4,FALSE)</f>
        <v>24399</v>
      </c>
      <c r="O234" s="1">
        <f>VLOOKUP($B234,User_Engagements!$B$2:$F$301,5,FALSE)</f>
        <v>9704</v>
      </c>
      <c r="P234" s="1">
        <f>VLOOKUP($B234,Revenue_Generated!$B$1:$D$301,2,FALSE)</f>
        <v>87713</v>
      </c>
      <c r="Q234" s="6">
        <f>VLOOKUP($B234,Revenue_Generated!$B$1:$D$301,3,FALSE)</f>
        <v>40567</v>
      </c>
    </row>
    <row r="235" spans="1:17" x14ac:dyDescent="0.3">
      <c r="A235" s="5">
        <v>234</v>
      </c>
      <c r="B235" s="1" t="s">
        <v>240</v>
      </c>
      <c r="C235" s="1" t="s">
        <v>308</v>
      </c>
      <c r="D235" s="1">
        <v>9686</v>
      </c>
      <c r="E235" s="1">
        <v>23520</v>
      </c>
      <c r="F235" s="1">
        <v>2023</v>
      </c>
      <c r="G235" s="1">
        <v>8</v>
      </c>
      <c r="H235" s="1">
        <v>7</v>
      </c>
      <c r="I235" s="1">
        <v>2023</v>
      </c>
      <c r="J235" s="1">
        <v>11</v>
      </c>
      <c r="K235" s="1">
        <v>2</v>
      </c>
      <c r="L235" s="1">
        <f>VLOOKUP($B235,User_Engagements!$B$2:$F$301,2,FALSE)</f>
        <v>997396</v>
      </c>
      <c r="M235" s="1">
        <f>VLOOKUP(B235,User_Engagements!$B$2:$F$301,3,FALSE)</f>
        <v>14979</v>
      </c>
      <c r="N235" s="1">
        <f>VLOOKUP($B235,User_Engagements!$B$2:$F$301,4,FALSE)</f>
        <v>45343</v>
      </c>
      <c r="O235" s="1">
        <f>VLOOKUP($B235,User_Engagements!$B$2:$F$301,5,FALSE)</f>
        <v>15236</v>
      </c>
      <c r="P235" s="1">
        <f>VLOOKUP($B235,Revenue_Generated!$B$1:$D$301,2,FALSE)</f>
        <v>10502</v>
      </c>
      <c r="Q235" s="6">
        <f>VLOOKUP($B235,Revenue_Generated!$B$1:$D$301,3,FALSE)</f>
        <v>6751</v>
      </c>
    </row>
    <row r="236" spans="1:17" x14ac:dyDescent="0.3">
      <c r="A236" s="5">
        <v>235</v>
      </c>
      <c r="B236" s="1" t="s">
        <v>241</v>
      </c>
      <c r="C236" s="1" t="s">
        <v>309</v>
      </c>
      <c r="D236" s="1">
        <v>8116</v>
      </c>
      <c r="E236" s="1">
        <v>11445</v>
      </c>
      <c r="F236" s="1">
        <v>2023</v>
      </c>
      <c r="G236" s="1">
        <v>6</v>
      </c>
      <c r="H236" s="1">
        <v>5</v>
      </c>
      <c r="I236" s="1">
        <v>2023</v>
      </c>
      <c r="J236" s="1">
        <v>3</v>
      </c>
      <c r="K236" s="1">
        <v>11</v>
      </c>
      <c r="L236" s="1">
        <f>VLOOKUP($B236,User_Engagements!$B$2:$F$301,2,FALSE)</f>
        <v>221459</v>
      </c>
      <c r="M236" s="1">
        <f>VLOOKUP(B236,User_Engagements!$B$2:$F$301,3,FALSE)</f>
        <v>159197</v>
      </c>
      <c r="N236" s="1">
        <f>VLOOKUP($B236,User_Engagements!$B$2:$F$301,4,FALSE)</f>
        <v>44166</v>
      </c>
      <c r="O236" s="1">
        <f>VLOOKUP($B236,User_Engagements!$B$2:$F$301,5,FALSE)</f>
        <v>17789</v>
      </c>
      <c r="P236" s="1">
        <f>VLOOKUP($B236,Revenue_Generated!$B$1:$D$301,2,FALSE)</f>
        <v>28410</v>
      </c>
      <c r="Q236" s="6">
        <f>VLOOKUP($B236,Revenue_Generated!$B$1:$D$301,3,FALSE)</f>
        <v>31018</v>
      </c>
    </row>
    <row r="237" spans="1:17" x14ac:dyDescent="0.3">
      <c r="A237" s="5">
        <v>236</v>
      </c>
      <c r="B237" s="1" t="s">
        <v>242</v>
      </c>
      <c r="C237" s="1" t="s">
        <v>308</v>
      </c>
      <c r="D237" s="1">
        <v>5080</v>
      </c>
      <c r="E237" s="1">
        <v>44131</v>
      </c>
      <c r="F237" s="1">
        <v>2023</v>
      </c>
      <c r="G237" s="1">
        <v>7</v>
      </c>
      <c r="H237" s="1">
        <v>4</v>
      </c>
      <c r="I237" s="1">
        <v>2023</v>
      </c>
      <c r="J237" s="1">
        <v>12</v>
      </c>
      <c r="K237" s="1">
        <v>19</v>
      </c>
      <c r="L237" s="1">
        <f>VLOOKUP($B237,User_Engagements!$B$2:$F$301,2,FALSE)</f>
        <v>789155</v>
      </c>
      <c r="M237" s="1">
        <f>VLOOKUP(B237,User_Engagements!$B$2:$F$301,3,FALSE)</f>
        <v>182497</v>
      </c>
      <c r="N237" s="1">
        <f>VLOOKUP($B237,User_Engagements!$B$2:$F$301,4,FALSE)</f>
        <v>39978</v>
      </c>
      <c r="O237" s="1">
        <f>VLOOKUP($B237,User_Engagements!$B$2:$F$301,5,FALSE)</f>
        <v>6507</v>
      </c>
      <c r="P237" s="1">
        <f>VLOOKUP($B237,Revenue_Generated!$B$1:$D$301,2,FALSE)</f>
        <v>38482</v>
      </c>
      <c r="Q237" s="6">
        <f>VLOOKUP($B237,Revenue_Generated!$B$1:$D$301,3,FALSE)</f>
        <v>22314</v>
      </c>
    </row>
    <row r="238" spans="1:17" x14ac:dyDescent="0.3">
      <c r="A238" s="5">
        <v>237</v>
      </c>
      <c r="B238" s="1" t="s">
        <v>243</v>
      </c>
      <c r="C238" s="1" t="s">
        <v>307</v>
      </c>
      <c r="D238" s="1">
        <v>3596</v>
      </c>
      <c r="E238" s="1">
        <v>37933</v>
      </c>
      <c r="F238" s="1">
        <v>2023</v>
      </c>
      <c r="G238" s="1">
        <v>5</v>
      </c>
      <c r="H238" s="1">
        <v>1</v>
      </c>
      <c r="I238" s="1">
        <v>2023</v>
      </c>
      <c r="J238" s="1">
        <v>6</v>
      </c>
      <c r="K238" s="1">
        <v>28</v>
      </c>
      <c r="L238" s="1">
        <f>VLOOKUP($B238,User_Engagements!$B$2:$F$301,2,FALSE)</f>
        <v>588129</v>
      </c>
      <c r="M238" s="1">
        <f>VLOOKUP(B238,User_Engagements!$B$2:$F$301,3,FALSE)</f>
        <v>24581</v>
      </c>
      <c r="N238" s="1">
        <f>VLOOKUP($B238,User_Engagements!$B$2:$F$301,4,FALSE)</f>
        <v>23018</v>
      </c>
      <c r="O238" s="1">
        <f>VLOOKUP($B238,User_Engagements!$B$2:$F$301,5,FALSE)</f>
        <v>24300</v>
      </c>
      <c r="P238" s="1">
        <f>VLOOKUP($B238,Revenue_Generated!$B$1:$D$301,2,FALSE)</f>
        <v>25592</v>
      </c>
      <c r="Q238" s="6">
        <f>VLOOKUP($B238,Revenue_Generated!$B$1:$D$301,3,FALSE)</f>
        <v>21261</v>
      </c>
    </row>
    <row r="239" spans="1:17" x14ac:dyDescent="0.3">
      <c r="A239" s="5">
        <v>238</v>
      </c>
      <c r="B239" s="1" t="s">
        <v>244</v>
      </c>
      <c r="C239" s="1" t="s">
        <v>307</v>
      </c>
      <c r="D239" s="1">
        <v>1165</v>
      </c>
      <c r="E239" s="1">
        <v>21818</v>
      </c>
      <c r="F239" s="1">
        <v>2023</v>
      </c>
      <c r="G239" s="1">
        <v>11</v>
      </c>
      <c r="H239" s="1">
        <v>18</v>
      </c>
      <c r="I239" s="1">
        <v>2023</v>
      </c>
      <c r="J239" s="1">
        <v>3</v>
      </c>
      <c r="K239" s="1">
        <v>28</v>
      </c>
      <c r="L239" s="1">
        <f>VLOOKUP($B239,User_Engagements!$B$2:$F$301,2,FALSE)</f>
        <v>996256</v>
      </c>
      <c r="M239" s="1">
        <f>VLOOKUP(B239,User_Engagements!$B$2:$F$301,3,FALSE)</f>
        <v>43433</v>
      </c>
      <c r="N239" s="1">
        <f>VLOOKUP($B239,User_Engagements!$B$2:$F$301,4,FALSE)</f>
        <v>33212</v>
      </c>
      <c r="O239" s="1">
        <f>VLOOKUP($B239,User_Engagements!$B$2:$F$301,5,FALSE)</f>
        <v>27646</v>
      </c>
      <c r="P239" s="1">
        <f>VLOOKUP($B239,Revenue_Generated!$B$1:$D$301,2,FALSE)</f>
        <v>27487</v>
      </c>
      <c r="Q239" s="6">
        <f>VLOOKUP($B239,Revenue_Generated!$B$1:$D$301,3,FALSE)</f>
        <v>16955</v>
      </c>
    </row>
    <row r="240" spans="1:17" x14ac:dyDescent="0.3">
      <c r="A240" s="5">
        <v>239</v>
      </c>
      <c r="B240" s="1" t="s">
        <v>245</v>
      </c>
      <c r="C240" s="1" t="s">
        <v>308</v>
      </c>
      <c r="D240" s="1">
        <v>9926</v>
      </c>
      <c r="E240" s="1">
        <v>39736</v>
      </c>
      <c r="F240" s="1">
        <v>2023</v>
      </c>
      <c r="G240" s="1">
        <v>7</v>
      </c>
      <c r="H240" s="1">
        <v>17</v>
      </c>
      <c r="I240" s="1">
        <v>2024</v>
      </c>
      <c r="J240" s="1">
        <v>1</v>
      </c>
      <c r="K240" s="1">
        <v>16</v>
      </c>
      <c r="L240" s="1">
        <f>VLOOKUP($B240,User_Engagements!$B$2:$F$301,2,FALSE)</f>
        <v>340110</v>
      </c>
      <c r="M240" s="1">
        <f>VLOOKUP(B240,User_Engagements!$B$2:$F$301,3,FALSE)</f>
        <v>16266</v>
      </c>
      <c r="N240" s="1">
        <f>VLOOKUP($B240,User_Engagements!$B$2:$F$301,4,FALSE)</f>
        <v>38005</v>
      </c>
      <c r="O240" s="1">
        <f>VLOOKUP($B240,User_Engagements!$B$2:$F$301,5,FALSE)</f>
        <v>10559</v>
      </c>
      <c r="P240" s="1">
        <f>VLOOKUP($B240,Revenue_Generated!$B$1:$D$301,2,FALSE)</f>
        <v>45369</v>
      </c>
      <c r="Q240" s="6">
        <f>VLOOKUP($B240,Revenue_Generated!$B$1:$D$301,3,FALSE)</f>
        <v>55121</v>
      </c>
    </row>
    <row r="241" spans="1:17" x14ac:dyDescent="0.3">
      <c r="A241" s="5">
        <v>240</v>
      </c>
      <c r="B241" s="1" t="s">
        <v>246</v>
      </c>
      <c r="C241" s="1" t="s">
        <v>310</v>
      </c>
      <c r="D241" s="1">
        <v>1373</v>
      </c>
      <c r="E241" s="1">
        <v>38996</v>
      </c>
      <c r="F241" s="1">
        <v>2023</v>
      </c>
      <c r="G241" s="1">
        <v>12</v>
      </c>
      <c r="H241" s="1">
        <v>11</v>
      </c>
      <c r="I241" s="1">
        <v>2023</v>
      </c>
      <c r="J241" s="1">
        <v>11</v>
      </c>
      <c r="K241" s="1">
        <v>27</v>
      </c>
      <c r="L241" s="1">
        <f>VLOOKUP($B241,User_Engagements!$B$2:$F$301,2,FALSE)</f>
        <v>74327</v>
      </c>
      <c r="M241" s="1">
        <f>VLOOKUP(B241,User_Engagements!$B$2:$F$301,3,FALSE)</f>
        <v>79809</v>
      </c>
      <c r="N241" s="1">
        <f>VLOOKUP($B241,User_Engagements!$B$2:$F$301,4,FALSE)</f>
        <v>42644</v>
      </c>
      <c r="O241" s="1">
        <f>VLOOKUP($B241,User_Engagements!$B$2:$F$301,5,FALSE)</f>
        <v>17402</v>
      </c>
      <c r="P241" s="1">
        <f>VLOOKUP($B241,Revenue_Generated!$B$1:$D$301,2,FALSE)</f>
        <v>47283</v>
      </c>
      <c r="Q241" s="6">
        <f>VLOOKUP($B241,Revenue_Generated!$B$1:$D$301,3,FALSE)</f>
        <v>9458</v>
      </c>
    </row>
    <row r="242" spans="1:17" x14ac:dyDescent="0.3">
      <c r="A242" s="5">
        <v>241</v>
      </c>
      <c r="B242" s="1" t="s">
        <v>247</v>
      </c>
      <c r="C242" s="1" t="s">
        <v>309</v>
      </c>
      <c r="D242" s="1">
        <v>8459</v>
      </c>
      <c r="E242" s="1">
        <v>14220</v>
      </c>
      <c r="F242" s="1">
        <v>2023</v>
      </c>
      <c r="G242" s="1">
        <v>10</v>
      </c>
      <c r="H242" s="1">
        <v>18</v>
      </c>
      <c r="I242" s="1">
        <v>2023</v>
      </c>
      <c r="J242" s="1">
        <v>5</v>
      </c>
      <c r="K242" s="1">
        <v>8</v>
      </c>
      <c r="L242" s="1">
        <f>VLOOKUP($B242,User_Engagements!$B$2:$F$301,2,FALSE)</f>
        <v>444840</v>
      </c>
      <c r="M242" s="1">
        <f>VLOOKUP(B242,User_Engagements!$B$2:$F$301,3,FALSE)</f>
        <v>93859</v>
      </c>
      <c r="N242" s="1">
        <f>VLOOKUP($B242,User_Engagements!$B$2:$F$301,4,FALSE)</f>
        <v>48228</v>
      </c>
      <c r="O242" s="1">
        <f>VLOOKUP($B242,User_Engagements!$B$2:$F$301,5,FALSE)</f>
        <v>282</v>
      </c>
      <c r="P242" s="1">
        <f>VLOOKUP($B242,Revenue_Generated!$B$1:$D$301,2,FALSE)</f>
        <v>76785</v>
      </c>
      <c r="Q242" s="6">
        <f>VLOOKUP($B242,Revenue_Generated!$B$1:$D$301,3,FALSE)</f>
        <v>53689</v>
      </c>
    </row>
    <row r="243" spans="1:17" x14ac:dyDescent="0.3">
      <c r="A243" s="5">
        <v>242</v>
      </c>
      <c r="B243" s="1" t="s">
        <v>248</v>
      </c>
      <c r="C243" s="1" t="s">
        <v>307</v>
      </c>
      <c r="D243" s="1">
        <v>7064</v>
      </c>
      <c r="E243" s="1">
        <v>26427</v>
      </c>
      <c r="F243" s="1">
        <v>2023</v>
      </c>
      <c r="G243" s="1">
        <v>1</v>
      </c>
      <c r="H243" s="1">
        <v>4</v>
      </c>
      <c r="I243" s="1">
        <v>2023</v>
      </c>
      <c r="J243" s="1">
        <v>3</v>
      </c>
      <c r="K243" s="1">
        <v>25</v>
      </c>
      <c r="L243" s="1">
        <f>VLOOKUP($B243,User_Engagements!$B$2:$F$301,2,FALSE)</f>
        <v>821158</v>
      </c>
      <c r="M243" s="1">
        <f>VLOOKUP(B243,User_Engagements!$B$2:$F$301,3,FALSE)</f>
        <v>92342</v>
      </c>
      <c r="N243" s="1">
        <f>VLOOKUP($B243,User_Engagements!$B$2:$F$301,4,FALSE)</f>
        <v>36398</v>
      </c>
      <c r="O243" s="1">
        <f>VLOOKUP($B243,User_Engagements!$B$2:$F$301,5,FALSE)</f>
        <v>8004</v>
      </c>
      <c r="P243" s="1">
        <f>VLOOKUP($B243,Revenue_Generated!$B$1:$D$301,2,FALSE)</f>
        <v>84849</v>
      </c>
      <c r="Q243" s="6">
        <f>VLOOKUP($B243,Revenue_Generated!$B$1:$D$301,3,FALSE)</f>
        <v>10266</v>
      </c>
    </row>
    <row r="244" spans="1:17" x14ac:dyDescent="0.3">
      <c r="A244" s="5">
        <v>243</v>
      </c>
      <c r="B244" s="1" t="s">
        <v>249</v>
      </c>
      <c r="C244" s="1" t="s">
        <v>309</v>
      </c>
      <c r="D244" s="1">
        <v>6681</v>
      </c>
      <c r="E244" s="1">
        <v>38966</v>
      </c>
      <c r="F244" s="1">
        <v>2023</v>
      </c>
      <c r="G244" s="1">
        <v>7</v>
      </c>
      <c r="H244" s="1">
        <v>8</v>
      </c>
      <c r="I244" s="1">
        <v>2023</v>
      </c>
      <c r="J244" s="1">
        <v>1</v>
      </c>
      <c r="K244" s="1">
        <v>29</v>
      </c>
      <c r="L244" s="1">
        <f>VLOOKUP($B244,User_Engagements!$B$2:$F$301,2,FALSE)</f>
        <v>554316</v>
      </c>
      <c r="M244" s="1">
        <f>VLOOKUP(B244,User_Engagements!$B$2:$F$301,3,FALSE)</f>
        <v>58111</v>
      </c>
      <c r="N244" s="1">
        <f>VLOOKUP($B244,User_Engagements!$B$2:$F$301,4,FALSE)</f>
        <v>6869</v>
      </c>
      <c r="O244" s="1">
        <f>VLOOKUP($B244,User_Engagements!$B$2:$F$301,5,FALSE)</f>
        <v>27843</v>
      </c>
      <c r="P244" s="1">
        <f>VLOOKUP($B244,Revenue_Generated!$B$1:$D$301,2,FALSE)</f>
        <v>89794</v>
      </c>
      <c r="Q244" s="6">
        <f>VLOOKUP($B244,Revenue_Generated!$B$1:$D$301,3,FALSE)</f>
        <v>2487</v>
      </c>
    </row>
    <row r="245" spans="1:17" x14ac:dyDescent="0.3">
      <c r="A245" s="5">
        <v>244</v>
      </c>
      <c r="B245" s="1" t="s">
        <v>250</v>
      </c>
      <c r="C245" s="1" t="s">
        <v>311</v>
      </c>
      <c r="D245" s="1">
        <v>4257</v>
      </c>
      <c r="E245" s="1">
        <v>33558</v>
      </c>
      <c r="F245" s="1">
        <v>2023</v>
      </c>
      <c r="G245" s="1">
        <v>8</v>
      </c>
      <c r="H245" s="1">
        <v>27</v>
      </c>
      <c r="I245" s="1">
        <v>2023</v>
      </c>
      <c r="J245" s="1">
        <v>4</v>
      </c>
      <c r="K245" s="1">
        <v>27</v>
      </c>
      <c r="L245" s="1">
        <f>VLOOKUP($B245,User_Engagements!$B$2:$F$301,2,FALSE)</f>
        <v>183275</v>
      </c>
      <c r="M245" s="1">
        <f>VLOOKUP(B245,User_Engagements!$B$2:$F$301,3,FALSE)</f>
        <v>199037</v>
      </c>
      <c r="N245" s="1">
        <f>VLOOKUP($B245,User_Engagements!$B$2:$F$301,4,FALSE)</f>
        <v>27600</v>
      </c>
      <c r="O245" s="1">
        <f>VLOOKUP($B245,User_Engagements!$B$2:$F$301,5,FALSE)</f>
        <v>29916</v>
      </c>
      <c r="P245" s="1">
        <f>VLOOKUP($B245,Revenue_Generated!$B$1:$D$301,2,FALSE)</f>
        <v>26676</v>
      </c>
      <c r="Q245" s="6">
        <f>VLOOKUP($B245,Revenue_Generated!$B$1:$D$301,3,FALSE)</f>
        <v>67323</v>
      </c>
    </row>
    <row r="246" spans="1:17" x14ac:dyDescent="0.3">
      <c r="A246" s="5">
        <v>245</v>
      </c>
      <c r="B246" s="1" t="s">
        <v>251</v>
      </c>
      <c r="C246" s="1" t="s">
        <v>310</v>
      </c>
      <c r="D246" s="1">
        <v>5361</v>
      </c>
      <c r="E246" s="1">
        <v>49273</v>
      </c>
      <c r="F246" s="1">
        <v>2023</v>
      </c>
      <c r="G246" s="1">
        <v>6</v>
      </c>
      <c r="H246" s="1">
        <v>15</v>
      </c>
      <c r="I246" s="1">
        <v>2023</v>
      </c>
      <c r="J246" s="1">
        <v>10</v>
      </c>
      <c r="K246" s="1">
        <v>18</v>
      </c>
      <c r="L246" s="1">
        <f>VLOOKUP($B246,User_Engagements!$B$2:$F$301,2,FALSE)</f>
        <v>784786</v>
      </c>
      <c r="M246" s="1">
        <f>VLOOKUP(B246,User_Engagements!$B$2:$F$301,3,FALSE)</f>
        <v>195558</v>
      </c>
      <c r="N246" s="1">
        <f>VLOOKUP($B246,User_Engagements!$B$2:$F$301,4,FALSE)</f>
        <v>7272</v>
      </c>
      <c r="O246" s="1">
        <f>VLOOKUP($B246,User_Engagements!$B$2:$F$301,5,FALSE)</f>
        <v>19806</v>
      </c>
      <c r="P246" s="1">
        <f>VLOOKUP($B246,Revenue_Generated!$B$1:$D$301,2,FALSE)</f>
        <v>71887</v>
      </c>
      <c r="Q246" s="6">
        <f>VLOOKUP($B246,Revenue_Generated!$B$1:$D$301,3,FALSE)</f>
        <v>50022</v>
      </c>
    </row>
    <row r="247" spans="1:17" x14ac:dyDescent="0.3">
      <c r="A247" s="5">
        <v>246</v>
      </c>
      <c r="B247" s="1" t="s">
        <v>252</v>
      </c>
      <c r="C247" s="1" t="s">
        <v>310</v>
      </c>
      <c r="D247" s="1">
        <v>7194</v>
      </c>
      <c r="E247" s="1">
        <v>19730</v>
      </c>
      <c r="F247" s="1">
        <v>2023</v>
      </c>
      <c r="G247" s="1">
        <v>6</v>
      </c>
      <c r="H247" s="1">
        <v>21</v>
      </c>
      <c r="I247" s="1">
        <v>2024</v>
      </c>
      <c r="J247" s="1">
        <v>1</v>
      </c>
      <c r="K247" s="1">
        <v>14</v>
      </c>
      <c r="L247" s="1">
        <f>VLOOKUP($B247,User_Engagements!$B$2:$F$301,2,FALSE)</f>
        <v>539288</v>
      </c>
      <c r="M247" s="1">
        <f>VLOOKUP(B247,User_Engagements!$B$2:$F$301,3,FALSE)</f>
        <v>45482</v>
      </c>
      <c r="N247" s="1">
        <f>VLOOKUP($B247,User_Engagements!$B$2:$F$301,4,FALSE)</f>
        <v>24259</v>
      </c>
      <c r="O247" s="1">
        <f>VLOOKUP($B247,User_Engagements!$B$2:$F$301,5,FALSE)</f>
        <v>19732</v>
      </c>
      <c r="P247" s="1">
        <f>VLOOKUP($B247,Revenue_Generated!$B$1:$D$301,2,FALSE)</f>
        <v>27524</v>
      </c>
      <c r="Q247" s="6">
        <f>VLOOKUP($B247,Revenue_Generated!$B$1:$D$301,3,FALSE)</f>
        <v>33183</v>
      </c>
    </row>
    <row r="248" spans="1:17" x14ac:dyDescent="0.3">
      <c r="A248" s="5">
        <v>247</v>
      </c>
      <c r="B248" s="1" t="s">
        <v>253</v>
      </c>
      <c r="C248" s="1" t="s">
        <v>311</v>
      </c>
      <c r="D248" s="1">
        <v>9177</v>
      </c>
      <c r="E248" s="1">
        <v>12579</v>
      </c>
      <c r="F248" s="1">
        <v>2023</v>
      </c>
      <c r="G248" s="1">
        <v>7</v>
      </c>
      <c r="H248" s="1">
        <v>31</v>
      </c>
      <c r="I248" s="1">
        <v>2023</v>
      </c>
      <c r="J248" s="1">
        <v>10</v>
      </c>
      <c r="K248" s="1">
        <v>7</v>
      </c>
      <c r="L248" s="1">
        <f>VLOOKUP($B248,User_Engagements!$B$2:$F$301,2,FALSE)</f>
        <v>392024</v>
      </c>
      <c r="M248" s="1">
        <f>VLOOKUP(B248,User_Engagements!$B$2:$F$301,3,FALSE)</f>
        <v>1447</v>
      </c>
      <c r="N248" s="1">
        <f>VLOOKUP($B248,User_Engagements!$B$2:$F$301,4,FALSE)</f>
        <v>34531</v>
      </c>
      <c r="O248" s="1">
        <f>VLOOKUP($B248,User_Engagements!$B$2:$F$301,5,FALSE)</f>
        <v>9981</v>
      </c>
      <c r="P248" s="1">
        <f>VLOOKUP($B248,Revenue_Generated!$B$1:$D$301,2,FALSE)</f>
        <v>19166</v>
      </c>
      <c r="Q248" s="6">
        <f>VLOOKUP($B248,Revenue_Generated!$B$1:$D$301,3,FALSE)</f>
        <v>5515</v>
      </c>
    </row>
    <row r="249" spans="1:17" x14ac:dyDescent="0.3">
      <c r="A249" s="5">
        <v>248</v>
      </c>
      <c r="B249" s="1" t="s">
        <v>254</v>
      </c>
      <c r="C249" s="1" t="s">
        <v>310</v>
      </c>
      <c r="D249" s="1">
        <v>3547</v>
      </c>
      <c r="E249" s="1">
        <v>41174</v>
      </c>
      <c r="F249" s="1">
        <v>2023</v>
      </c>
      <c r="G249" s="1">
        <v>12</v>
      </c>
      <c r="H249" s="1">
        <v>11</v>
      </c>
      <c r="I249" s="1">
        <v>2024</v>
      </c>
      <c r="J249" s="1">
        <v>1</v>
      </c>
      <c r="K249" s="1">
        <v>3</v>
      </c>
      <c r="L249" s="1">
        <f>VLOOKUP($B249,User_Engagements!$B$2:$F$301,2,FALSE)</f>
        <v>40425</v>
      </c>
      <c r="M249" s="1">
        <f>VLOOKUP(B249,User_Engagements!$B$2:$F$301,3,FALSE)</f>
        <v>160291</v>
      </c>
      <c r="N249" s="1">
        <f>VLOOKUP($B249,User_Engagements!$B$2:$F$301,4,FALSE)</f>
        <v>23150</v>
      </c>
      <c r="O249" s="1">
        <f>VLOOKUP($B249,User_Engagements!$B$2:$F$301,5,FALSE)</f>
        <v>27529</v>
      </c>
      <c r="P249" s="1">
        <f>VLOOKUP($B249,Revenue_Generated!$B$1:$D$301,2,FALSE)</f>
        <v>44853</v>
      </c>
      <c r="Q249" s="6">
        <f>VLOOKUP($B249,Revenue_Generated!$B$1:$D$301,3,FALSE)</f>
        <v>3788</v>
      </c>
    </row>
    <row r="250" spans="1:17" x14ac:dyDescent="0.3">
      <c r="A250" s="5">
        <v>249</v>
      </c>
      <c r="B250" s="1" t="s">
        <v>255</v>
      </c>
      <c r="C250" s="1" t="s">
        <v>307</v>
      </c>
      <c r="D250" s="1">
        <v>6156</v>
      </c>
      <c r="E250" s="1">
        <v>9966</v>
      </c>
      <c r="F250" s="1">
        <v>2023</v>
      </c>
      <c r="G250" s="1">
        <v>3</v>
      </c>
      <c r="H250" s="1">
        <v>12</v>
      </c>
      <c r="I250" s="1">
        <v>2023</v>
      </c>
      <c r="J250" s="1">
        <v>8</v>
      </c>
      <c r="K250" s="1">
        <v>13</v>
      </c>
      <c r="L250" s="1">
        <f>VLOOKUP($B250,User_Engagements!$B$2:$F$301,2,FALSE)</f>
        <v>704566</v>
      </c>
      <c r="M250" s="1">
        <f>VLOOKUP(B250,User_Engagements!$B$2:$F$301,3,FALSE)</f>
        <v>129406</v>
      </c>
      <c r="N250" s="1">
        <f>VLOOKUP($B250,User_Engagements!$B$2:$F$301,4,FALSE)</f>
        <v>4993</v>
      </c>
      <c r="O250" s="1">
        <f>VLOOKUP($B250,User_Engagements!$B$2:$F$301,5,FALSE)</f>
        <v>13176</v>
      </c>
      <c r="P250" s="1">
        <f>VLOOKUP($B250,Revenue_Generated!$B$1:$D$301,2,FALSE)</f>
        <v>44962</v>
      </c>
      <c r="Q250" s="6">
        <f>VLOOKUP($B250,Revenue_Generated!$B$1:$D$301,3,FALSE)</f>
        <v>20966</v>
      </c>
    </row>
    <row r="251" spans="1:17" x14ac:dyDescent="0.3">
      <c r="A251" s="5">
        <v>250</v>
      </c>
      <c r="B251" s="1" t="s">
        <v>256</v>
      </c>
      <c r="C251" s="1" t="s">
        <v>311</v>
      </c>
      <c r="D251" s="1">
        <v>8454</v>
      </c>
      <c r="E251" s="1">
        <v>43285</v>
      </c>
      <c r="F251" s="1">
        <v>2023</v>
      </c>
      <c r="G251" s="1">
        <v>5</v>
      </c>
      <c r="H251" s="1">
        <v>29</v>
      </c>
      <c r="I251" s="1">
        <v>2023</v>
      </c>
      <c r="J251" s="1">
        <v>8</v>
      </c>
      <c r="K251" s="1">
        <v>1</v>
      </c>
      <c r="L251" s="1">
        <f>VLOOKUP($B251,User_Engagements!$B$2:$F$301,2,FALSE)</f>
        <v>470340</v>
      </c>
      <c r="M251" s="1">
        <f>VLOOKUP(B251,User_Engagements!$B$2:$F$301,3,FALSE)</f>
        <v>176101</v>
      </c>
      <c r="N251" s="1">
        <f>VLOOKUP($B251,User_Engagements!$B$2:$F$301,4,FALSE)</f>
        <v>22477</v>
      </c>
      <c r="O251" s="1">
        <f>VLOOKUP($B251,User_Engagements!$B$2:$F$301,5,FALSE)</f>
        <v>11872</v>
      </c>
      <c r="P251" s="1">
        <f>VLOOKUP($B251,Revenue_Generated!$B$1:$D$301,2,FALSE)</f>
        <v>44641</v>
      </c>
      <c r="Q251" s="6">
        <f>VLOOKUP($B251,Revenue_Generated!$B$1:$D$301,3,FALSE)</f>
        <v>62737</v>
      </c>
    </row>
    <row r="252" spans="1:17" x14ac:dyDescent="0.3">
      <c r="A252" s="5">
        <v>251</v>
      </c>
      <c r="B252" s="1" t="s">
        <v>257</v>
      </c>
      <c r="C252" s="1" t="s">
        <v>307</v>
      </c>
      <c r="D252" s="1">
        <v>6746</v>
      </c>
      <c r="E252" s="1">
        <v>26206</v>
      </c>
      <c r="F252" s="1">
        <v>2023</v>
      </c>
      <c r="G252" s="1">
        <v>10</v>
      </c>
      <c r="H252" s="1">
        <v>12</v>
      </c>
      <c r="I252" s="1">
        <v>2024</v>
      </c>
      <c r="J252" s="1">
        <v>1</v>
      </c>
      <c r="K252" s="1">
        <v>31</v>
      </c>
      <c r="L252" s="1">
        <f>VLOOKUP($B252,User_Engagements!$B$2:$F$301,2,FALSE)</f>
        <v>108017</v>
      </c>
      <c r="M252" s="1">
        <f>VLOOKUP(B252,User_Engagements!$B$2:$F$301,3,FALSE)</f>
        <v>15090</v>
      </c>
      <c r="N252" s="1">
        <f>VLOOKUP($B252,User_Engagements!$B$2:$F$301,4,FALSE)</f>
        <v>34132</v>
      </c>
      <c r="O252" s="1">
        <f>VLOOKUP($B252,User_Engagements!$B$2:$F$301,5,FALSE)</f>
        <v>15976</v>
      </c>
      <c r="P252" s="1">
        <f>VLOOKUP($B252,Revenue_Generated!$B$1:$D$301,2,FALSE)</f>
        <v>94595</v>
      </c>
      <c r="Q252" s="6">
        <f>VLOOKUP($B252,Revenue_Generated!$B$1:$D$301,3,FALSE)</f>
        <v>49541</v>
      </c>
    </row>
    <row r="253" spans="1:17" x14ac:dyDescent="0.3">
      <c r="A253" s="5">
        <v>252</v>
      </c>
      <c r="B253" s="1" t="s">
        <v>258</v>
      </c>
      <c r="C253" s="1" t="s">
        <v>307</v>
      </c>
      <c r="D253" s="1">
        <v>8315</v>
      </c>
      <c r="E253" s="1">
        <v>44965</v>
      </c>
      <c r="F253" s="1">
        <v>2023</v>
      </c>
      <c r="G253" s="1">
        <v>4</v>
      </c>
      <c r="H253" s="1">
        <v>26</v>
      </c>
      <c r="I253" s="1">
        <v>2023</v>
      </c>
      <c r="J253" s="1">
        <v>4</v>
      </c>
      <c r="K253" s="1">
        <v>26</v>
      </c>
      <c r="L253" s="1">
        <f>VLOOKUP($B253,User_Engagements!$B$2:$F$301,2,FALSE)</f>
        <v>192616</v>
      </c>
      <c r="M253" s="1">
        <f>VLOOKUP(B253,User_Engagements!$B$2:$F$301,3,FALSE)</f>
        <v>175978</v>
      </c>
      <c r="N253" s="1">
        <f>VLOOKUP($B253,User_Engagements!$B$2:$F$301,4,FALSE)</f>
        <v>1649</v>
      </c>
      <c r="O253" s="1">
        <f>VLOOKUP($B253,User_Engagements!$B$2:$F$301,5,FALSE)</f>
        <v>24292</v>
      </c>
      <c r="P253" s="1">
        <f>VLOOKUP($B253,Revenue_Generated!$B$1:$D$301,2,FALSE)</f>
        <v>11091</v>
      </c>
      <c r="Q253" s="6">
        <f>VLOOKUP($B253,Revenue_Generated!$B$1:$D$301,3,FALSE)</f>
        <v>7573</v>
      </c>
    </row>
    <row r="254" spans="1:17" x14ac:dyDescent="0.3">
      <c r="A254" s="5">
        <v>253</v>
      </c>
      <c r="B254" s="1" t="s">
        <v>259</v>
      </c>
      <c r="C254" s="1" t="s">
        <v>311</v>
      </c>
      <c r="D254" s="1">
        <v>1035</v>
      </c>
      <c r="E254" s="1">
        <v>14166</v>
      </c>
      <c r="F254" s="1">
        <v>2023</v>
      </c>
      <c r="G254" s="1">
        <v>11</v>
      </c>
      <c r="H254" s="1">
        <v>19</v>
      </c>
      <c r="I254" s="1">
        <v>2023</v>
      </c>
      <c r="J254" s="1">
        <v>9</v>
      </c>
      <c r="K254" s="1">
        <v>26</v>
      </c>
      <c r="L254" s="1">
        <f>VLOOKUP($B254,User_Engagements!$B$2:$F$301,2,FALSE)</f>
        <v>844879</v>
      </c>
      <c r="M254" s="1">
        <f>VLOOKUP(B254,User_Engagements!$B$2:$F$301,3,FALSE)</f>
        <v>53152</v>
      </c>
      <c r="N254" s="1">
        <f>VLOOKUP($B254,User_Engagements!$B$2:$F$301,4,FALSE)</f>
        <v>37239</v>
      </c>
      <c r="O254" s="1">
        <f>VLOOKUP($B254,User_Engagements!$B$2:$F$301,5,FALSE)</f>
        <v>93</v>
      </c>
      <c r="P254" s="1">
        <f>VLOOKUP($B254,Revenue_Generated!$B$1:$D$301,2,FALSE)</f>
        <v>29825</v>
      </c>
      <c r="Q254" s="6">
        <f>VLOOKUP($B254,Revenue_Generated!$B$1:$D$301,3,FALSE)</f>
        <v>11458</v>
      </c>
    </row>
    <row r="255" spans="1:17" x14ac:dyDescent="0.3">
      <c r="A255" s="5">
        <v>254</v>
      </c>
      <c r="B255" s="1" t="s">
        <v>260</v>
      </c>
      <c r="C255" s="1" t="s">
        <v>309</v>
      </c>
      <c r="D255" s="1">
        <v>5878</v>
      </c>
      <c r="E255" s="1">
        <v>28722</v>
      </c>
      <c r="F255" s="1">
        <v>2023</v>
      </c>
      <c r="G255" s="1">
        <v>4</v>
      </c>
      <c r="H255" s="1">
        <v>3</v>
      </c>
      <c r="I255" s="1">
        <v>2023</v>
      </c>
      <c r="J255" s="1">
        <v>6</v>
      </c>
      <c r="K255" s="1">
        <v>22</v>
      </c>
      <c r="L255" s="1">
        <f>VLOOKUP($B255,User_Engagements!$B$2:$F$301,2,FALSE)</f>
        <v>742053</v>
      </c>
      <c r="M255" s="1">
        <f>VLOOKUP(B255,User_Engagements!$B$2:$F$301,3,FALSE)</f>
        <v>154300</v>
      </c>
      <c r="N255" s="1">
        <f>VLOOKUP($B255,User_Engagements!$B$2:$F$301,4,FALSE)</f>
        <v>49293</v>
      </c>
      <c r="O255" s="1">
        <f>VLOOKUP($B255,User_Engagements!$B$2:$F$301,5,FALSE)</f>
        <v>8819</v>
      </c>
      <c r="P255" s="1">
        <f>VLOOKUP($B255,Revenue_Generated!$B$1:$D$301,2,FALSE)</f>
        <v>72636</v>
      </c>
      <c r="Q255" s="6">
        <f>VLOOKUP($B255,Revenue_Generated!$B$1:$D$301,3,FALSE)</f>
        <v>73924</v>
      </c>
    </row>
    <row r="256" spans="1:17" x14ac:dyDescent="0.3">
      <c r="A256" s="5">
        <v>255</v>
      </c>
      <c r="B256" s="1" t="s">
        <v>261</v>
      </c>
      <c r="C256" s="1" t="s">
        <v>309</v>
      </c>
      <c r="D256" s="1">
        <v>7173</v>
      </c>
      <c r="E256" s="1">
        <v>22611</v>
      </c>
      <c r="F256" s="1">
        <v>2023</v>
      </c>
      <c r="G256" s="1">
        <v>4</v>
      </c>
      <c r="H256" s="1">
        <v>13</v>
      </c>
      <c r="I256" s="1">
        <v>2023</v>
      </c>
      <c r="J256" s="1">
        <v>9</v>
      </c>
      <c r="K256" s="1">
        <v>3</v>
      </c>
      <c r="L256" s="1">
        <f>VLOOKUP($B256,User_Engagements!$B$2:$F$301,2,FALSE)</f>
        <v>139540</v>
      </c>
      <c r="M256" s="1">
        <f>VLOOKUP(B256,User_Engagements!$B$2:$F$301,3,FALSE)</f>
        <v>148448</v>
      </c>
      <c r="N256" s="1">
        <f>VLOOKUP($B256,User_Engagements!$B$2:$F$301,4,FALSE)</f>
        <v>40464</v>
      </c>
      <c r="O256" s="1">
        <f>VLOOKUP($B256,User_Engagements!$B$2:$F$301,5,FALSE)</f>
        <v>27648</v>
      </c>
      <c r="P256" s="1">
        <f>VLOOKUP($B256,Revenue_Generated!$B$1:$D$301,2,FALSE)</f>
        <v>23639</v>
      </c>
      <c r="Q256" s="6">
        <f>VLOOKUP($B256,Revenue_Generated!$B$1:$D$301,3,FALSE)</f>
        <v>70371</v>
      </c>
    </row>
    <row r="257" spans="1:17" x14ac:dyDescent="0.3">
      <c r="A257" s="5">
        <v>256</v>
      </c>
      <c r="B257" s="1" t="s">
        <v>262</v>
      </c>
      <c r="C257" s="1" t="s">
        <v>310</v>
      </c>
      <c r="D257" s="1">
        <v>1060</v>
      </c>
      <c r="E257" s="1">
        <v>28771</v>
      </c>
      <c r="F257" s="1">
        <v>2023</v>
      </c>
      <c r="G257" s="1">
        <v>12</v>
      </c>
      <c r="H257" s="1">
        <v>24</v>
      </c>
      <c r="I257" s="1">
        <v>2023</v>
      </c>
      <c r="J257" s="1">
        <v>6</v>
      </c>
      <c r="K257" s="1">
        <v>15</v>
      </c>
      <c r="L257" s="1">
        <f>VLOOKUP($B257,User_Engagements!$B$2:$F$301,2,FALSE)</f>
        <v>848047</v>
      </c>
      <c r="M257" s="1">
        <f>VLOOKUP(B257,User_Engagements!$B$2:$F$301,3,FALSE)</f>
        <v>110809</v>
      </c>
      <c r="N257" s="1">
        <f>VLOOKUP($B257,User_Engagements!$B$2:$F$301,4,FALSE)</f>
        <v>47255</v>
      </c>
      <c r="O257" s="1">
        <f>VLOOKUP($B257,User_Engagements!$B$2:$F$301,5,FALSE)</f>
        <v>12695</v>
      </c>
      <c r="P257" s="1">
        <f>VLOOKUP($B257,Revenue_Generated!$B$1:$D$301,2,FALSE)</f>
        <v>88628</v>
      </c>
      <c r="Q257" s="6">
        <f>VLOOKUP($B257,Revenue_Generated!$B$1:$D$301,3,FALSE)</f>
        <v>47593</v>
      </c>
    </row>
    <row r="258" spans="1:17" x14ac:dyDescent="0.3">
      <c r="A258" s="5">
        <v>257</v>
      </c>
      <c r="B258" s="1" t="s">
        <v>263</v>
      </c>
      <c r="C258" s="1" t="s">
        <v>311</v>
      </c>
      <c r="D258" s="1">
        <v>8505</v>
      </c>
      <c r="E258" s="1">
        <v>12278</v>
      </c>
      <c r="F258" s="1">
        <v>2023</v>
      </c>
      <c r="G258" s="1">
        <v>7</v>
      </c>
      <c r="H258" s="1">
        <v>17</v>
      </c>
      <c r="I258" s="1">
        <v>2023</v>
      </c>
      <c r="J258" s="1">
        <v>2</v>
      </c>
      <c r="K258" s="1">
        <v>15</v>
      </c>
      <c r="L258" s="1">
        <f>VLOOKUP($B258,User_Engagements!$B$2:$F$301,2,FALSE)</f>
        <v>805379</v>
      </c>
      <c r="M258" s="1">
        <f>VLOOKUP(B258,User_Engagements!$B$2:$F$301,3,FALSE)</f>
        <v>176646</v>
      </c>
      <c r="N258" s="1">
        <f>VLOOKUP($B258,User_Engagements!$B$2:$F$301,4,FALSE)</f>
        <v>25807</v>
      </c>
      <c r="O258" s="1">
        <f>VLOOKUP($B258,User_Engagements!$B$2:$F$301,5,FALSE)</f>
        <v>14648</v>
      </c>
      <c r="P258" s="1">
        <f>VLOOKUP($B258,Revenue_Generated!$B$1:$D$301,2,FALSE)</f>
        <v>18944</v>
      </c>
      <c r="Q258" s="6">
        <f>VLOOKUP($B258,Revenue_Generated!$B$1:$D$301,3,FALSE)</f>
        <v>32606</v>
      </c>
    </row>
    <row r="259" spans="1:17" x14ac:dyDescent="0.3">
      <c r="A259" s="5">
        <v>258</v>
      </c>
      <c r="B259" s="1" t="s">
        <v>264</v>
      </c>
      <c r="C259" s="1" t="s">
        <v>307</v>
      </c>
      <c r="D259" s="1">
        <v>7979</v>
      </c>
      <c r="E259" s="1">
        <v>34483</v>
      </c>
      <c r="F259" s="1">
        <v>2023</v>
      </c>
      <c r="G259" s="1">
        <v>4</v>
      </c>
      <c r="H259" s="1">
        <v>20</v>
      </c>
      <c r="I259" s="1">
        <v>2023</v>
      </c>
      <c r="J259" s="1">
        <v>9</v>
      </c>
      <c r="K259" s="1">
        <v>28</v>
      </c>
      <c r="L259" s="1">
        <f>VLOOKUP($B259,User_Engagements!$B$2:$F$301,2,FALSE)</f>
        <v>516059</v>
      </c>
      <c r="M259" s="1">
        <f>VLOOKUP(B259,User_Engagements!$B$2:$F$301,3,FALSE)</f>
        <v>148461</v>
      </c>
      <c r="N259" s="1">
        <f>VLOOKUP($B259,User_Engagements!$B$2:$F$301,4,FALSE)</f>
        <v>28770</v>
      </c>
      <c r="O259" s="1">
        <f>VLOOKUP($B259,User_Engagements!$B$2:$F$301,5,FALSE)</f>
        <v>18603</v>
      </c>
      <c r="P259" s="1">
        <f>VLOOKUP($B259,Revenue_Generated!$B$1:$D$301,2,FALSE)</f>
        <v>21229</v>
      </c>
      <c r="Q259" s="6">
        <f>VLOOKUP($B259,Revenue_Generated!$B$1:$D$301,3,FALSE)</f>
        <v>60647</v>
      </c>
    </row>
    <row r="260" spans="1:17" x14ac:dyDescent="0.3">
      <c r="A260" s="5">
        <v>259</v>
      </c>
      <c r="B260" s="1" t="s">
        <v>265</v>
      </c>
      <c r="C260" s="1" t="s">
        <v>309</v>
      </c>
      <c r="D260" s="1">
        <v>2057</v>
      </c>
      <c r="E260" s="1">
        <v>39260</v>
      </c>
      <c r="F260" s="1">
        <v>2023</v>
      </c>
      <c r="G260" s="1">
        <v>11</v>
      </c>
      <c r="H260" s="1">
        <v>26</v>
      </c>
      <c r="I260" s="1">
        <v>2023</v>
      </c>
      <c r="J260" s="1">
        <v>2</v>
      </c>
      <c r="K260" s="1">
        <v>4</v>
      </c>
      <c r="L260" s="1">
        <f>VLOOKUP($B260,User_Engagements!$B$2:$F$301,2,FALSE)</f>
        <v>41397</v>
      </c>
      <c r="M260" s="1">
        <f>VLOOKUP(B260,User_Engagements!$B$2:$F$301,3,FALSE)</f>
        <v>181977</v>
      </c>
      <c r="N260" s="1">
        <f>VLOOKUP($B260,User_Engagements!$B$2:$F$301,4,FALSE)</f>
        <v>43862</v>
      </c>
      <c r="O260" s="1">
        <f>VLOOKUP($B260,User_Engagements!$B$2:$F$301,5,FALSE)</f>
        <v>29921</v>
      </c>
      <c r="P260" s="1">
        <f>VLOOKUP($B260,Revenue_Generated!$B$1:$D$301,2,FALSE)</f>
        <v>14346</v>
      </c>
      <c r="Q260" s="6">
        <f>VLOOKUP($B260,Revenue_Generated!$B$1:$D$301,3,FALSE)</f>
        <v>54915</v>
      </c>
    </row>
    <row r="261" spans="1:17" x14ac:dyDescent="0.3">
      <c r="A261" s="5">
        <v>260</v>
      </c>
      <c r="B261" s="1" t="s">
        <v>266</v>
      </c>
      <c r="C261" s="1" t="s">
        <v>309</v>
      </c>
      <c r="D261" s="1">
        <v>5531</v>
      </c>
      <c r="E261" s="1">
        <v>41535</v>
      </c>
      <c r="F261" s="1">
        <v>2023</v>
      </c>
      <c r="G261" s="1">
        <v>4</v>
      </c>
      <c r="H261" s="1">
        <v>11</v>
      </c>
      <c r="I261" s="1">
        <v>2023</v>
      </c>
      <c r="J261" s="1">
        <v>10</v>
      </c>
      <c r="K261" s="1">
        <v>3</v>
      </c>
      <c r="L261" s="1">
        <f>VLOOKUP($B261,User_Engagements!$B$2:$F$301,2,FALSE)</f>
        <v>368151</v>
      </c>
      <c r="M261" s="1">
        <f>VLOOKUP(B261,User_Engagements!$B$2:$F$301,3,FALSE)</f>
        <v>194648</v>
      </c>
      <c r="N261" s="1">
        <f>VLOOKUP($B261,User_Engagements!$B$2:$F$301,4,FALSE)</f>
        <v>4105</v>
      </c>
      <c r="O261" s="1">
        <f>VLOOKUP($B261,User_Engagements!$B$2:$F$301,5,FALSE)</f>
        <v>3294</v>
      </c>
      <c r="P261" s="1">
        <f>VLOOKUP($B261,Revenue_Generated!$B$1:$D$301,2,FALSE)</f>
        <v>82996</v>
      </c>
      <c r="Q261" s="6">
        <f>VLOOKUP($B261,Revenue_Generated!$B$1:$D$301,3,FALSE)</f>
        <v>836</v>
      </c>
    </row>
    <row r="262" spans="1:17" x14ac:dyDescent="0.3">
      <c r="A262" s="5">
        <v>261</v>
      </c>
      <c r="B262" s="1" t="s">
        <v>267</v>
      </c>
      <c r="C262" s="1" t="s">
        <v>310</v>
      </c>
      <c r="D262" s="1">
        <v>4958</v>
      </c>
      <c r="E262" s="1">
        <v>20101</v>
      </c>
      <c r="F262" s="1">
        <v>2023</v>
      </c>
      <c r="G262" s="1">
        <v>7</v>
      </c>
      <c r="H262" s="1">
        <v>2</v>
      </c>
      <c r="I262" s="1">
        <v>2023</v>
      </c>
      <c r="J262" s="1">
        <v>6</v>
      </c>
      <c r="K262" s="1">
        <v>13</v>
      </c>
      <c r="L262" s="1">
        <f>VLOOKUP($B262,User_Engagements!$B$2:$F$301,2,FALSE)</f>
        <v>357798</v>
      </c>
      <c r="M262" s="1">
        <f>VLOOKUP(B262,User_Engagements!$B$2:$F$301,3,FALSE)</f>
        <v>33630</v>
      </c>
      <c r="N262" s="1">
        <f>VLOOKUP($B262,User_Engagements!$B$2:$F$301,4,FALSE)</f>
        <v>42610</v>
      </c>
      <c r="O262" s="1">
        <f>VLOOKUP($B262,User_Engagements!$B$2:$F$301,5,FALSE)</f>
        <v>19259</v>
      </c>
      <c r="P262" s="1">
        <f>VLOOKUP($B262,Revenue_Generated!$B$1:$D$301,2,FALSE)</f>
        <v>4627</v>
      </c>
      <c r="Q262" s="6">
        <f>VLOOKUP($B262,Revenue_Generated!$B$1:$D$301,3,FALSE)</f>
        <v>45756</v>
      </c>
    </row>
    <row r="263" spans="1:17" x14ac:dyDescent="0.3">
      <c r="A263" s="5">
        <v>262</v>
      </c>
      <c r="B263" s="1" t="s">
        <v>268</v>
      </c>
      <c r="C263" s="1" t="s">
        <v>310</v>
      </c>
      <c r="D263" s="1">
        <v>2435</v>
      </c>
      <c r="E263" s="1">
        <v>29217</v>
      </c>
      <c r="F263" s="1">
        <v>2023</v>
      </c>
      <c r="G263" s="1">
        <v>11</v>
      </c>
      <c r="H263" s="1">
        <v>30</v>
      </c>
      <c r="I263" s="1">
        <v>2024</v>
      </c>
      <c r="J263" s="1">
        <v>1</v>
      </c>
      <c r="K263" s="1">
        <v>13</v>
      </c>
      <c r="L263" s="1">
        <f>VLOOKUP($B263,User_Engagements!$B$2:$F$301,2,FALSE)</f>
        <v>333196</v>
      </c>
      <c r="M263" s="1">
        <f>VLOOKUP(B263,User_Engagements!$B$2:$F$301,3,FALSE)</f>
        <v>2705</v>
      </c>
      <c r="N263" s="1">
        <f>VLOOKUP($B263,User_Engagements!$B$2:$F$301,4,FALSE)</f>
        <v>17160</v>
      </c>
      <c r="O263" s="1">
        <f>VLOOKUP($B263,User_Engagements!$B$2:$F$301,5,FALSE)</f>
        <v>565</v>
      </c>
      <c r="P263" s="1">
        <f>VLOOKUP($B263,Revenue_Generated!$B$1:$D$301,2,FALSE)</f>
        <v>42935</v>
      </c>
      <c r="Q263" s="6">
        <f>VLOOKUP($B263,Revenue_Generated!$B$1:$D$301,3,FALSE)</f>
        <v>47281</v>
      </c>
    </row>
    <row r="264" spans="1:17" x14ac:dyDescent="0.3">
      <c r="A264" s="5">
        <v>263</v>
      </c>
      <c r="B264" s="1" t="s">
        <v>269</v>
      </c>
      <c r="C264" s="1" t="s">
        <v>310</v>
      </c>
      <c r="D264" s="1">
        <v>4300</v>
      </c>
      <c r="E264" s="1">
        <v>35840</v>
      </c>
      <c r="F264" s="1">
        <v>2023</v>
      </c>
      <c r="G264" s="1">
        <v>6</v>
      </c>
      <c r="H264" s="1">
        <v>9</v>
      </c>
      <c r="I264" s="1">
        <v>2023</v>
      </c>
      <c r="J264" s="1">
        <v>3</v>
      </c>
      <c r="K264" s="1">
        <v>31</v>
      </c>
      <c r="L264" s="1">
        <f>VLOOKUP($B264,User_Engagements!$B$2:$F$301,2,FALSE)</f>
        <v>429114</v>
      </c>
      <c r="M264" s="1">
        <f>VLOOKUP(B264,User_Engagements!$B$2:$F$301,3,FALSE)</f>
        <v>173711</v>
      </c>
      <c r="N264" s="1">
        <f>VLOOKUP($B264,User_Engagements!$B$2:$F$301,4,FALSE)</f>
        <v>48342</v>
      </c>
      <c r="O264" s="1">
        <f>VLOOKUP($B264,User_Engagements!$B$2:$F$301,5,FALSE)</f>
        <v>26043</v>
      </c>
      <c r="P264" s="1">
        <f>VLOOKUP($B264,Revenue_Generated!$B$1:$D$301,2,FALSE)</f>
        <v>10019</v>
      </c>
      <c r="Q264" s="6">
        <f>VLOOKUP($B264,Revenue_Generated!$B$1:$D$301,3,FALSE)</f>
        <v>15658</v>
      </c>
    </row>
    <row r="265" spans="1:17" x14ac:dyDescent="0.3">
      <c r="A265" s="5">
        <v>264</v>
      </c>
      <c r="B265" s="1" t="s">
        <v>270</v>
      </c>
      <c r="C265" s="1" t="s">
        <v>310</v>
      </c>
      <c r="D265" s="1">
        <v>9248</v>
      </c>
      <c r="E265" s="1">
        <v>23048</v>
      </c>
      <c r="F265" s="1">
        <v>2023</v>
      </c>
      <c r="G265" s="1">
        <v>3</v>
      </c>
      <c r="H265" s="1">
        <v>23</v>
      </c>
      <c r="I265" s="1">
        <v>2023</v>
      </c>
      <c r="J265" s="1">
        <v>5</v>
      </c>
      <c r="K265" s="1">
        <v>19</v>
      </c>
      <c r="L265" s="1">
        <f>VLOOKUP($B265,User_Engagements!$B$2:$F$301,2,FALSE)</f>
        <v>327627</v>
      </c>
      <c r="M265" s="1">
        <f>VLOOKUP(B265,User_Engagements!$B$2:$F$301,3,FALSE)</f>
        <v>23685</v>
      </c>
      <c r="N265" s="1">
        <f>VLOOKUP($B265,User_Engagements!$B$2:$F$301,4,FALSE)</f>
        <v>13544</v>
      </c>
      <c r="O265" s="1">
        <f>VLOOKUP($B265,User_Engagements!$B$2:$F$301,5,FALSE)</f>
        <v>28845</v>
      </c>
      <c r="P265" s="1">
        <f>VLOOKUP($B265,Revenue_Generated!$B$1:$D$301,2,FALSE)</f>
        <v>8665</v>
      </c>
      <c r="Q265" s="6">
        <f>VLOOKUP($B265,Revenue_Generated!$B$1:$D$301,3,FALSE)</f>
        <v>34719</v>
      </c>
    </row>
    <row r="266" spans="1:17" x14ac:dyDescent="0.3">
      <c r="A266" s="5">
        <v>265</v>
      </c>
      <c r="B266" s="1" t="s">
        <v>271</v>
      </c>
      <c r="C266" s="1" t="s">
        <v>311</v>
      </c>
      <c r="D266" s="1">
        <v>7421</v>
      </c>
      <c r="E266" s="1">
        <v>24807</v>
      </c>
      <c r="F266" s="1">
        <v>2023</v>
      </c>
      <c r="G266" s="1">
        <v>2</v>
      </c>
      <c r="H266" s="1">
        <v>5</v>
      </c>
      <c r="I266" s="1">
        <v>2023</v>
      </c>
      <c r="J266" s="1">
        <v>8</v>
      </c>
      <c r="K266" s="1">
        <v>18</v>
      </c>
      <c r="L266" s="1">
        <f>VLOOKUP($B266,User_Engagements!$B$2:$F$301,2,FALSE)</f>
        <v>872943</v>
      </c>
      <c r="M266" s="1">
        <f>VLOOKUP(B266,User_Engagements!$B$2:$F$301,3,FALSE)</f>
        <v>95150</v>
      </c>
      <c r="N266" s="1">
        <f>VLOOKUP($B266,User_Engagements!$B$2:$F$301,4,FALSE)</f>
        <v>41046</v>
      </c>
      <c r="O266" s="1">
        <f>VLOOKUP($B266,User_Engagements!$B$2:$F$301,5,FALSE)</f>
        <v>10797</v>
      </c>
      <c r="P266" s="1">
        <f>VLOOKUP($B266,Revenue_Generated!$B$1:$D$301,2,FALSE)</f>
        <v>7508</v>
      </c>
      <c r="Q266" s="6">
        <f>VLOOKUP($B266,Revenue_Generated!$B$1:$D$301,3,FALSE)</f>
        <v>5005</v>
      </c>
    </row>
    <row r="267" spans="1:17" x14ac:dyDescent="0.3">
      <c r="A267" s="5">
        <v>266</v>
      </c>
      <c r="B267" s="1" t="s">
        <v>272</v>
      </c>
      <c r="C267" s="1" t="s">
        <v>308</v>
      </c>
      <c r="D267" s="1">
        <v>4818</v>
      </c>
      <c r="E267" s="1">
        <v>5184</v>
      </c>
      <c r="F267" s="1">
        <v>2023</v>
      </c>
      <c r="G267" s="1">
        <v>8</v>
      </c>
      <c r="H267" s="1">
        <v>26</v>
      </c>
      <c r="I267" s="1">
        <v>2023</v>
      </c>
      <c r="J267" s="1">
        <v>11</v>
      </c>
      <c r="K267" s="1">
        <v>28</v>
      </c>
      <c r="L267" s="1">
        <f>VLOOKUP($B267,User_Engagements!$B$2:$F$301,2,FALSE)</f>
        <v>518214</v>
      </c>
      <c r="M267" s="1">
        <f>VLOOKUP(B267,User_Engagements!$B$2:$F$301,3,FALSE)</f>
        <v>181119</v>
      </c>
      <c r="N267" s="1">
        <f>VLOOKUP($B267,User_Engagements!$B$2:$F$301,4,FALSE)</f>
        <v>33171</v>
      </c>
      <c r="O267" s="1">
        <f>VLOOKUP($B267,User_Engagements!$B$2:$F$301,5,FALSE)</f>
        <v>21588</v>
      </c>
      <c r="P267" s="1">
        <f>VLOOKUP($B267,Revenue_Generated!$B$1:$D$301,2,FALSE)</f>
        <v>18932</v>
      </c>
      <c r="Q267" s="6">
        <f>VLOOKUP($B267,Revenue_Generated!$B$1:$D$301,3,FALSE)</f>
        <v>33396</v>
      </c>
    </row>
    <row r="268" spans="1:17" x14ac:dyDescent="0.3">
      <c r="A268" s="5">
        <v>267</v>
      </c>
      <c r="B268" s="1" t="s">
        <v>273</v>
      </c>
      <c r="C268" s="1" t="s">
        <v>309</v>
      </c>
      <c r="D268" s="1">
        <v>8498</v>
      </c>
      <c r="E268" s="1">
        <v>45046</v>
      </c>
      <c r="F268" s="1">
        <v>2023</v>
      </c>
      <c r="G268" s="1">
        <v>9</v>
      </c>
      <c r="H268" s="1">
        <v>1</v>
      </c>
      <c r="I268" s="1">
        <v>2023</v>
      </c>
      <c r="J268" s="1">
        <v>9</v>
      </c>
      <c r="K268" s="1">
        <v>2</v>
      </c>
      <c r="L268" s="1">
        <f>VLOOKUP($B268,User_Engagements!$B$2:$F$301,2,FALSE)</f>
        <v>753369</v>
      </c>
      <c r="M268" s="1">
        <f>VLOOKUP(B268,User_Engagements!$B$2:$F$301,3,FALSE)</f>
        <v>134949</v>
      </c>
      <c r="N268" s="1">
        <f>VLOOKUP($B268,User_Engagements!$B$2:$F$301,4,FALSE)</f>
        <v>42980</v>
      </c>
      <c r="O268" s="1">
        <f>VLOOKUP($B268,User_Engagements!$B$2:$F$301,5,FALSE)</f>
        <v>19984</v>
      </c>
      <c r="P268" s="1">
        <f>VLOOKUP($B268,Revenue_Generated!$B$1:$D$301,2,FALSE)</f>
        <v>77656</v>
      </c>
      <c r="Q268" s="6">
        <f>VLOOKUP($B268,Revenue_Generated!$B$1:$D$301,3,FALSE)</f>
        <v>72303</v>
      </c>
    </row>
    <row r="269" spans="1:17" x14ac:dyDescent="0.3">
      <c r="A269" s="5">
        <v>268</v>
      </c>
      <c r="B269" s="1" t="s">
        <v>274</v>
      </c>
      <c r="C269" s="1" t="s">
        <v>310</v>
      </c>
      <c r="D269" s="1">
        <v>3589</v>
      </c>
      <c r="E269" s="1">
        <v>49742</v>
      </c>
      <c r="F269" s="1">
        <v>2023</v>
      </c>
      <c r="G269" s="1">
        <v>9</v>
      </c>
      <c r="H269" s="1">
        <v>8</v>
      </c>
      <c r="I269" s="1">
        <v>2023</v>
      </c>
      <c r="J269" s="1">
        <v>9</v>
      </c>
      <c r="K269" s="1">
        <v>23</v>
      </c>
      <c r="L269" s="1">
        <f>VLOOKUP($B269,User_Engagements!$B$2:$F$301,2,FALSE)</f>
        <v>550531</v>
      </c>
      <c r="M269" s="1">
        <f>VLOOKUP(B269,User_Engagements!$B$2:$F$301,3,FALSE)</f>
        <v>79676</v>
      </c>
      <c r="N269" s="1">
        <f>VLOOKUP($B269,User_Engagements!$B$2:$F$301,4,FALSE)</f>
        <v>12181</v>
      </c>
      <c r="O269" s="1">
        <f>VLOOKUP($B269,User_Engagements!$B$2:$F$301,5,FALSE)</f>
        <v>23091</v>
      </c>
      <c r="P269" s="1">
        <f>VLOOKUP($B269,Revenue_Generated!$B$1:$D$301,2,FALSE)</f>
        <v>58989</v>
      </c>
      <c r="Q269" s="6">
        <f>VLOOKUP($B269,Revenue_Generated!$B$1:$D$301,3,FALSE)</f>
        <v>64293</v>
      </c>
    </row>
    <row r="270" spans="1:17" x14ac:dyDescent="0.3">
      <c r="A270" s="5">
        <v>269</v>
      </c>
      <c r="B270" s="1" t="s">
        <v>275</v>
      </c>
      <c r="C270" s="1" t="s">
        <v>307</v>
      </c>
      <c r="D270" s="1">
        <v>1957</v>
      </c>
      <c r="E270" s="1">
        <v>10074</v>
      </c>
      <c r="F270" s="1">
        <v>2023</v>
      </c>
      <c r="G270" s="1">
        <v>9</v>
      </c>
      <c r="H270" s="1">
        <v>12</v>
      </c>
      <c r="I270" s="1">
        <v>2023</v>
      </c>
      <c r="J270" s="1">
        <v>4</v>
      </c>
      <c r="K270" s="1">
        <v>19</v>
      </c>
      <c r="L270" s="1">
        <f>VLOOKUP($B270,User_Engagements!$B$2:$F$301,2,FALSE)</f>
        <v>89283</v>
      </c>
      <c r="M270" s="1">
        <f>VLOOKUP(B270,User_Engagements!$B$2:$F$301,3,FALSE)</f>
        <v>136012</v>
      </c>
      <c r="N270" s="1">
        <f>VLOOKUP($B270,User_Engagements!$B$2:$F$301,4,FALSE)</f>
        <v>12847</v>
      </c>
      <c r="O270" s="1">
        <f>VLOOKUP($B270,User_Engagements!$B$2:$F$301,5,FALSE)</f>
        <v>5464</v>
      </c>
      <c r="P270" s="1">
        <f>VLOOKUP($B270,Revenue_Generated!$B$1:$D$301,2,FALSE)</f>
        <v>2660</v>
      </c>
      <c r="Q270" s="6">
        <f>VLOOKUP($B270,Revenue_Generated!$B$1:$D$301,3,FALSE)</f>
        <v>66422</v>
      </c>
    </row>
    <row r="271" spans="1:17" x14ac:dyDescent="0.3">
      <c r="A271" s="5">
        <v>270</v>
      </c>
      <c r="B271" s="1" t="s">
        <v>276</v>
      </c>
      <c r="C271" s="1" t="s">
        <v>309</v>
      </c>
      <c r="D271" s="1">
        <v>6912</v>
      </c>
      <c r="E271" s="1">
        <v>36318</v>
      </c>
      <c r="F271" s="1">
        <v>2023</v>
      </c>
      <c r="G271" s="1">
        <v>10</v>
      </c>
      <c r="H271" s="1">
        <v>9</v>
      </c>
      <c r="I271" s="1">
        <v>2023</v>
      </c>
      <c r="J271" s="1">
        <v>7</v>
      </c>
      <c r="K271" s="1">
        <v>4</v>
      </c>
      <c r="L271" s="1">
        <f>VLOOKUP($B271,User_Engagements!$B$2:$F$301,2,FALSE)</f>
        <v>627042</v>
      </c>
      <c r="M271" s="1">
        <f>VLOOKUP(B271,User_Engagements!$B$2:$F$301,3,FALSE)</f>
        <v>59383</v>
      </c>
      <c r="N271" s="1">
        <f>VLOOKUP($B271,User_Engagements!$B$2:$F$301,4,FALSE)</f>
        <v>23440</v>
      </c>
      <c r="O271" s="1">
        <f>VLOOKUP($B271,User_Engagements!$B$2:$F$301,5,FALSE)</f>
        <v>26880</v>
      </c>
      <c r="P271" s="1">
        <f>VLOOKUP($B271,Revenue_Generated!$B$1:$D$301,2,FALSE)</f>
        <v>32391</v>
      </c>
      <c r="Q271" s="6">
        <f>VLOOKUP($B271,Revenue_Generated!$B$1:$D$301,3,FALSE)</f>
        <v>18106</v>
      </c>
    </row>
    <row r="272" spans="1:17" x14ac:dyDescent="0.3">
      <c r="A272" s="5">
        <v>271</v>
      </c>
      <c r="B272" s="1" t="s">
        <v>277</v>
      </c>
      <c r="C272" s="1" t="s">
        <v>310</v>
      </c>
      <c r="D272" s="1">
        <v>5210</v>
      </c>
      <c r="E272" s="1">
        <v>48198</v>
      </c>
      <c r="F272" s="1">
        <v>2023</v>
      </c>
      <c r="G272" s="1">
        <v>1</v>
      </c>
      <c r="H272" s="1">
        <v>22</v>
      </c>
      <c r="I272" s="1">
        <v>2023</v>
      </c>
      <c r="J272" s="1">
        <v>2</v>
      </c>
      <c r="K272" s="1">
        <v>25</v>
      </c>
      <c r="L272" s="1">
        <f>VLOOKUP($B272,User_Engagements!$B$2:$F$301,2,FALSE)</f>
        <v>824871</v>
      </c>
      <c r="M272" s="1">
        <f>VLOOKUP(B272,User_Engagements!$B$2:$F$301,3,FALSE)</f>
        <v>102310</v>
      </c>
      <c r="N272" s="1">
        <f>VLOOKUP($B272,User_Engagements!$B$2:$F$301,4,FALSE)</f>
        <v>22185</v>
      </c>
      <c r="O272" s="1">
        <f>VLOOKUP($B272,User_Engagements!$B$2:$F$301,5,FALSE)</f>
        <v>6146</v>
      </c>
      <c r="P272" s="1">
        <f>VLOOKUP($B272,Revenue_Generated!$B$1:$D$301,2,FALSE)</f>
        <v>64330</v>
      </c>
      <c r="Q272" s="6">
        <f>VLOOKUP($B272,Revenue_Generated!$B$1:$D$301,3,FALSE)</f>
        <v>52599</v>
      </c>
    </row>
    <row r="273" spans="1:17" x14ac:dyDescent="0.3">
      <c r="A273" s="5">
        <v>272</v>
      </c>
      <c r="B273" s="1" t="s">
        <v>278</v>
      </c>
      <c r="C273" s="1" t="s">
        <v>310</v>
      </c>
      <c r="D273" s="1">
        <v>7592</v>
      </c>
      <c r="E273" s="1">
        <v>37511</v>
      </c>
      <c r="F273" s="1">
        <v>2023</v>
      </c>
      <c r="G273" s="1">
        <v>8</v>
      </c>
      <c r="H273" s="1">
        <v>18</v>
      </c>
      <c r="I273" s="1">
        <v>2023</v>
      </c>
      <c r="J273" s="1">
        <v>7</v>
      </c>
      <c r="K273" s="1">
        <v>23</v>
      </c>
      <c r="L273" s="1">
        <f>VLOOKUP($B273,User_Engagements!$B$2:$F$301,2,FALSE)</f>
        <v>746339</v>
      </c>
      <c r="M273" s="1">
        <f>VLOOKUP(B273,User_Engagements!$B$2:$F$301,3,FALSE)</f>
        <v>147587</v>
      </c>
      <c r="N273" s="1">
        <f>VLOOKUP($B273,User_Engagements!$B$2:$F$301,4,FALSE)</f>
        <v>16978</v>
      </c>
      <c r="O273" s="1">
        <f>VLOOKUP($B273,User_Engagements!$B$2:$F$301,5,FALSE)</f>
        <v>19344</v>
      </c>
      <c r="P273" s="1">
        <f>VLOOKUP($B273,Revenue_Generated!$B$1:$D$301,2,FALSE)</f>
        <v>31227</v>
      </c>
      <c r="Q273" s="6">
        <f>VLOOKUP($B273,Revenue_Generated!$B$1:$D$301,3,FALSE)</f>
        <v>15481</v>
      </c>
    </row>
    <row r="274" spans="1:17" x14ac:dyDescent="0.3">
      <c r="A274" s="5">
        <v>273</v>
      </c>
      <c r="B274" s="1" t="s">
        <v>279</v>
      </c>
      <c r="C274" s="1" t="s">
        <v>311</v>
      </c>
      <c r="D274" s="1">
        <v>4940</v>
      </c>
      <c r="E274" s="1">
        <v>45494</v>
      </c>
      <c r="F274" s="1">
        <v>2023</v>
      </c>
      <c r="G274" s="1">
        <v>6</v>
      </c>
      <c r="H274" s="1">
        <v>3</v>
      </c>
      <c r="I274" s="1">
        <v>2023</v>
      </c>
      <c r="J274" s="1">
        <v>8</v>
      </c>
      <c r="K274" s="1">
        <v>13</v>
      </c>
      <c r="L274" s="1">
        <f>VLOOKUP($B274,User_Engagements!$B$2:$F$301,2,FALSE)</f>
        <v>294441</v>
      </c>
      <c r="M274" s="1">
        <f>VLOOKUP(B274,User_Engagements!$B$2:$F$301,3,FALSE)</f>
        <v>160173</v>
      </c>
      <c r="N274" s="1">
        <f>VLOOKUP($B274,User_Engagements!$B$2:$F$301,4,FALSE)</f>
        <v>30068</v>
      </c>
      <c r="O274" s="1">
        <f>VLOOKUP($B274,User_Engagements!$B$2:$F$301,5,FALSE)</f>
        <v>11748</v>
      </c>
      <c r="P274" s="1">
        <f>VLOOKUP($B274,Revenue_Generated!$B$1:$D$301,2,FALSE)</f>
        <v>7741</v>
      </c>
      <c r="Q274" s="6">
        <f>VLOOKUP($B274,Revenue_Generated!$B$1:$D$301,3,FALSE)</f>
        <v>66692</v>
      </c>
    </row>
    <row r="275" spans="1:17" x14ac:dyDescent="0.3">
      <c r="A275" s="5">
        <v>274</v>
      </c>
      <c r="B275" s="1" t="s">
        <v>280</v>
      </c>
      <c r="C275" s="1" t="s">
        <v>308</v>
      </c>
      <c r="D275" s="1">
        <v>1769</v>
      </c>
      <c r="E275" s="1">
        <v>18051</v>
      </c>
      <c r="F275" s="1">
        <v>2023</v>
      </c>
      <c r="G275" s="1">
        <v>4</v>
      </c>
      <c r="H275" s="1">
        <v>30</v>
      </c>
      <c r="I275" s="1">
        <v>2023</v>
      </c>
      <c r="J275" s="1">
        <v>7</v>
      </c>
      <c r="K275" s="1">
        <v>14</v>
      </c>
      <c r="L275" s="1">
        <f>VLOOKUP($B275,User_Engagements!$B$2:$F$301,2,FALSE)</f>
        <v>97865</v>
      </c>
      <c r="M275" s="1">
        <f>VLOOKUP(B275,User_Engagements!$B$2:$F$301,3,FALSE)</f>
        <v>180855</v>
      </c>
      <c r="N275" s="1">
        <f>VLOOKUP($B275,User_Engagements!$B$2:$F$301,4,FALSE)</f>
        <v>36457</v>
      </c>
      <c r="O275" s="1">
        <f>VLOOKUP($B275,User_Engagements!$B$2:$F$301,5,FALSE)</f>
        <v>8383</v>
      </c>
      <c r="P275" s="1">
        <f>VLOOKUP($B275,Revenue_Generated!$B$1:$D$301,2,FALSE)</f>
        <v>3863</v>
      </c>
      <c r="Q275" s="6">
        <f>VLOOKUP($B275,Revenue_Generated!$B$1:$D$301,3,FALSE)</f>
        <v>48065</v>
      </c>
    </row>
    <row r="276" spans="1:17" x14ac:dyDescent="0.3">
      <c r="A276" s="5">
        <v>275</v>
      </c>
      <c r="B276" s="1" t="s">
        <v>281</v>
      </c>
      <c r="C276" s="1" t="s">
        <v>308</v>
      </c>
      <c r="D276" s="1">
        <v>5354</v>
      </c>
      <c r="E276" s="1">
        <v>42977</v>
      </c>
      <c r="F276" s="1">
        <v>2023</v>
      </c>
      <c r="G276" s="1">
        <v>6</v>
      </c>
      <c r="H276" s="1">
        <v>15</v>
      </c>
      <c r="I276" s="1">
        <v>2023</v>
      </c>
      <c r="J276" s="1">
        <v>11</v>
      </c>
      <c r="K276" s="1">
        <v>8</v>
      </c>
      <c r="L276" s="1">
        <f>VLOOKUP($B276,User_Engagements!$B$2:$F$301,2,FALSE)</f>
        <v>590805</v>
      </c>
      <c r="M276" s="1">
        <f>VLOOKUP(B276,User_Engagements!$B$2:$F$301,3,FALSE)</f>
        <v>24938</v>
      </c>
      <c r="N276" s="1">
        <f>VLOOKUP($B276,User_Engagements!$B$2:$F$301,4,FALSE)</f>
        <v>7163</v>
      </c>
      <c r="O276" s="1">
        <f>VLOOKUP($B276,User_Engagements!$B$2:$F$301,5,FALSE)</f>
        <v>6024</v>
      </c>
      <c r="P276" s="1">
        <f>VLOOKUP($B276,Revenue_Generated!$B$1:$D$301,2,FALSE)</f>
        <v>3042</v>
      </c>
      <c r="Q276" s="6">
        <f>VLOOKUP($B276,Revenue_Generated!$B$1:$D$301,3,FALSE)</f>
        <v>24444</v>
      </c>
    </row>
    <row r="277" spans="1:17" x14ac:dyDescent="0.3">
      <c r="A277" s="5">
        <v>276</v>
      </c>
      <c r="B277" s="1" t="s">
        <v>282</v>
      </c>
      <c r="C277" s="1" t="s">
        <v>311</v>
      </c>
      <c r="D277" s="1">
        <v>2858</v>
      </c>
      <c r="E277" s="1">
        <v>11462</v>
      </c>
      <c r="F277" s="1">
        <v>2023</v>
      </c>
      <c r="G277" s="1">
        <v>7</v>
      </c>
      <c r="H277" s="1">
        <v>18</v>
      </c>
      <c r="I277" s="1">
        <v>2023</v>
      </c>
      <c r="J277" s="1">
        <v>3</v>
      </c>
      <c r="K277" s="1">
        <v>16</v>
      </c>
      <c r="L277" s="1">
        <f>VLOOKUP($B277,User_Engagements!$B$2:$F$301,2,FALSE)</f>
        <v>262249</v>
      </c>
      <c r="M277" s="1">
        <f>VLOOKUP(B277,User_Engagements!$B$2:$F$301,3,FALSE)</f>
        <v>187864</v>
      </c>
      <c r="N277" s="1">
        <f>VLOOKUP($B277,User_Engagements!$B$2:$F$301,4,FALSE)</f>
        <v>23571</v>
      </c>
      <c r="O277" s="1">
        <f>VLOOKUP($B277,User_Engagements!$B$2:$F$301,5,FALSE)</f>
        <v>9097</v>
      </c>
      <c r="P277" s="1">
        <f>VLOOKUP($B277,Revenue_Generated!$B$1:$D$301,2,FALSE)</f>
        <v>53998</v>
      </c>
      <c r="Q277" s="6">
        <f>VLOOKUP($B277,Revenue_Generated!$B$1:$D$301,3,FALSE)</f>
        <v>74255</v>
      </c>
    </row>
    <row r="278" spans="1:17" x14ac:dyDescent="0.3">
      <c r="A278" s="5">
        <v>277</v>
      </c>
      <c r="B278" s="1" t="s">
        <v>283</v>
      </c>
      <c r="C278" s="1" t="s">
        <v>307</v>
      </c>
      <c r="D278" s="1">
        <v>4834</v>
      </c>
      <c r="E278" s="1">
        <v>9983</v>
      </c>
      <c r="F278" s="1">
        <v>2023</v>
      </c>
      <c r="G278" s="1">
        <v>12</v>
      </c>
      <c r="H278" s="1">
        <v>13</v>
      </c>
      <c r="I278" s="1">
        <v>2023</v>
      </c>
      <c r="J278" s="1">
        <v>2</v>
      </c>
      <c r="K278" s="1">
        <v>14</v>
      </c>
      <c r="L278" s="1">
        <f>VLOOKUP($B278,User_Engagements!$B$2:$F$301,2,FALSE)</f>
        <v>190525</v>
      </c>
      <c r="M278" s="1">
        <f>VLOOKUP(B278,User_Engagements!$B$2:$F$301,3,FALSE)</f>
        <v>6576</v>
      </c>
      <c r="N278" s="1">
        <f>VLOOKUP($B278,User_Engagements!$B$2:$F$301,4,FALSE)</f>
        <v>26279</v>
      </c>
      <c r="O278" s="1">
        <f>VLOOKUP($B278,User_Engagements!$B$2:$F$301,5,FALSE)</f>
        <v>9047</v>
      </c>
      <c r="P278" s="1">
        <f>VLOOKUP($B278,Revenue_Generated!$B$1:$D$301,2,FALSE)</f>
        <v>33836</v>
      </c>
      <c r="Q278" s="6">
        <f>VLOOKUP($B278,Revenue_Generated!$B$1:$D$301,3,FALSE)</f>
        <v>5498</v>
      </c>
    </row>
    <row r="279" spans="1:17" x14ac:dyDescent="0.3">
      <c r="A279" s="5">
        <v>278</v>
      </c>
      <c r="B279" s="1" t="s">
        <v>284</v>
      </c>
      <c r="C279" s="1" t="s">
        <v>308</v>
      </c>
      <c r="D279" s="1">
        <v>6580</v>
      </c>
      <c r="E279" s="1">
        <v>13092</v>
      </c>
      <c r="F279" s="1">
        <v>2023</v>
      </c>
      <c r="G279" s="1">
        <v>3</v>
      </c>
      <c r="H279" s="1">
        <v>16</v>
      </c>
      <c r="I279" s="1">
        <v>2023</v>
      </c>
      <c r="J279" s="1">
        <v>8</v>
      </c>
      <c r="K279" s="1">
        <v>29</v>
      </c>
      <c r="L279" s="1">
        <f>VLOOKUP($B279,User_Engagements!$B$2:$F$301,2,FALSE)</f>
        <v>386175</v>
      </c>
      <c r="M279" s="1">
        <f>VLOOKUP(B279,User_Engagements!$B$2:$F$301,3,FALSE)</f>
        <v>174491</v>
      </c>
      <c r="N279" s="1">
        <f>VLOOKUP($B279,User_Engagements!$B$2:$F$301,4,FALSE)</f>
        <v>40202</v>
      </c>
      <c r="O279" s="1">
        <f>VLOOKUP($B279,User_Engagements!$B$2:$F$301,5,FALSE)</f>
        <v>12175</v>
      </c>
      <c r="P279" s="1">
        <f>VLOOKUP($B279,Revenue_Generated!$B$1:$D$301,2,FALSE)</f>
        <v>22705</v>
      </c>
      <c r="Q279" s="6">
        <f>VLOOKUP($B279,Revenue_Generated!$B$1:$D$301,3,FALSE)</f>
        <v>61674</v>
      </c>
    </row>
    <row r="280" spans="1:17" x14ac:dyDescent="0.3">
      <c r="A280" s="5">
        <v>279</v>
      </c>
      <c r="B280" s="1" t="s">
        <v>285</v>
      </c>
      <c r="C280" s="1" t="s">
        <v>307</v>
      </c>
      <c r="D280" s="1">
        <v>4742</v>
      </c>
      <c r="E280" s="1">
        <v>34011</v>
      </c>
      <c r="F280" s="1">
        <v>2023</v>
      </c>
      <c r="G280" s="1">
        <v>3</v>
      </c>
      <c r="H280" s="1">
        <v>20</v>
      </c>
      <c r="I280" s="1">
        <v>2023</v>
      </c>
      <c r="J280" s="1">
        <v>4</v>
      </c>
      <c r="K280" s="1">
        <v>20</v>
      </c>
      <c r="L280" s="1">
        <f>VLOOKUP($B280,User_Engagements!$B$2:$F$301,2,FALSE)</f>
        <v>630120</v>
      </c>
      <c r="M280" s="1">
        <f>VLOOKUP(B280,User_Engagements!$B$2:$F$301,3,FALSE)</f>
        <v>145394</v>
      </c>
      <c r="N280" s="1">
        <f>VLOOKUP($B280,User_Engagements!$B$2:$F$301,4,FALSE)</f>
        <v>40020</v>
      </c>
      <c r="O280" s="1">
        <f>VLOOKUP($B280,User_Engagements!$B$2:$F$301,5,FALSE)</f>
        <v>12063</v>
      </c>
      <c r="P280" s="1">
        <f>VLOOKUP($B280,Revenue_Generated!$B$1:$D$301,2,FALSE)</f>
        <v>66048</v>
      </c>
      <c r="Q280" s="6">
        <f>VLOOKUP($B280,Revenue_Generated!$B$1:$D$301,3,FALSE)</f>
        <v>19576</v>
      </c>
    </row>
    <row r="281" spans="1:17" x14ac:dyDescent="0.3">
      <c r="A281" s="5">
        <v>280</v>
      </c>
      <c r="B281" s="1" t="s">
        <v>286</v>
      </c>
      <c r="C281" s="1" t="s">
        <v>309</v>
      </c>
      <c r="D281" s="1">
        <v>2575</v>
      </c>
      <c r="E281" s="1">
        <v>33456</v>
      </c>
      <c r="F281" s="1">
        <v>2023</v>
      </c>
      <c r="G281" s="1">
        <v>11</v>
      </c>
      <c r="H281" s="1">
        <v>15</v>
      </c>
      <c r="I281" s="1">
        <v>2023</v>
      </c>
      <c r="J281" s="1">
        <v>9</v>
      </c>
      <c r="K281" s="1">
        <v>11</v>
      </c>
      <c r="L281" s="1">
        <f>VLOOKUP($B281,User_Engagements!$B$2:$F$301,2,FALSE)</f>
        <v>626371</v>
      </c>
      <c r="M281" s="1">
        <f>VLOOKUP(B281,User_Engagements!$B$2:$F$301,3,FALSE)</f>
        <v>125385</v>
      </c>
      <c r="N281" s="1">
        <f>VLOOKUP($B281,User_Engagements!$B$2:$F$301,4,FALSE)</f>
        <v>43382</v>
      </c>
      <c r="O281" s="1">
        <f>VLOOKUP($B281,User_Engagements!$B$2:$F$301,5,FALSE)</f>
        <v>19852</v>
      </c>
      <c r="P281" s="1">
        <f>VLOOKUP($B281,Revenue_Generated!$B$1:$D$301,2,FALSE)</f>
        <v>25480</v>
      </c>
      <c r="Q281" s="6">
        <f>VLOOKUP($B281,Revenue_Generated!$B$1:$D$301,3,FALSE)</f>
        <v>24028</v>
      </c>
    </row>
    <row r="282" spans="1:17" x14ac:dyDescent="0.3">
      <c r="A282" s="5">
        <v>281</v>
      </c>
      <c r="B282" s="1" t="s">
        <v>287</v>
      </c>
      <c r="C282" s="1" t="s">
        <v>309</v>
      </c>
      <c r="D282" s="1">
        <v>6709</v>
      </c>
      <c r="E282" s="1">
        <v>47344</v>
      </c>
      <c r="F282" s="1">
        <v>2023</v>
      </c>
      <c r="G282" s="1">
        <v>3</v>
      </c>
      <c r="H282" s="1">
        <v>14</v>
      </c>
      <c r="I282" s="1">
        <v>2023</v>
      </c>
      <c r="J282" s="1">
        <v>6</v>
      </c>
      <c r="K282" s="1">
        <v>30</v>
      </c>
      <c r="L282" s="1">
        <f>VLOOKUP($B282,User_Engagements!$B$2:$F$301,2,FALSE)</f>
        <v>273483</v>
      </c>
      <c r="M282" s="1">
        <f>VLOOKUP(B282,User_Engagements!$B$2:$F$301,3,FALSE)</f>
        <v>184977</v>
      </c>
      <c r="N282" s="1">
        <f>VLOOKUP($B282,User_Engagements!$B$2:$F$301,4,FALSE)</f>
        <v>6338</v>
      </c>
      <c r="O282" s="1">
        <f>VLOOKUP($B282,User_Engagements!$B$2:$F$301,5,FALSE)</f>
        <v>24708</v>
      </c>
      <c r="P282" s="1">
        <f>VLOOKUP($B282,Revenue_Generated!$B$1:$D$301,2,FALSE)</f>
        <v>21955</v>
      </c>
      <c r="Q282" s="6">
        <f>VLOOKUP($B282,Revenue_Generated!$B$1:$D$301,3,FALSE)</f>
        <v>74627</v>
      </c>
    </row>
    <row r="283" spans="1:17" x14ac:dyDescent="0.3">
      <c r="A283" s="5">
        <v>282</v>
      </c>
      <c r="B283" s="1" t="s">
        <v>288</v>
      </c>
      <c r="C283" s="1" t="s">
        <v>308</v>
      </c>
      <c r="D283" s="1">
        <v>3993</v>
      </c>
      <c r="E283" s="1">
        <v>35073</v>
      </c>
      <c r="F283" s="1">
        <v>2023</v>
      </c>
      <c r="G283" s="1">
        <v>7</v>
      </c>
      <c r="H283" s="1">
        <v>19</v>
      </c>
      <c r="I283" s="1">
        <v>2024</v>
      </c>
      <c r="J283" s="1">
        <v>2</v>
      </c>
      <c r="K283" s="1">
        <v>2</v>
      </c>
      <c r="L283" s="1">
        <f>VLOOKUP($B283,User_Engagements!$B$2:$F$301,2,FALSE)</f>
        <v>356028</v>
      </c>
      <c r="M283" s="1">
        <f>VLOOKUP(B283,User_Engagements!$B$2:$F$301,3,FALSE)</f>
        <v>19881</v>
      </c>
      <c r="N283" s="1">
        <f>VLOOKUP($B283,User_Engagements!$B$2:$F$301,4,FALSE)</f>
        <v>46979</v>
      </c>
      <c r="O283" s="1">
        <f>VLOOKUP($B283,User_Engagements!$B$2:$F$301,5,FALSE)</f>
        <v>4104</v>
      </c>
      <c r="P283" s="1">
        <f>VLOOKUP($B283,Revenue_Generated!$B$1:$D$301,2,FALSE)</f>
        <v>35064</v>
      </c>
      <c r="Q283" s="6">
        <f>VLOOKUP($B283,Revenue_Generated!$B$1:$D$301,3,FALSE)</f>
        <v>49012</v>
      </c>
    </row>
    <row r="284" spans="1:17" x14ac:dyDescent="0.3">
      <c r="A284" s="5">
        <v>283</v>
      </c>
      <c r="B284" s="1" t="s">
        <v>289</v>
      </c>
      <c r="C284" s="1" t="s">
        <v>308</v>
      </c>
      <c r="D284" s="1">
        <v>2306</v>
      </c>
      <c r="E284" s="1">
        <v>29153</v>
      </c>
      <c r="F284" s="1">
        <v>2023</v>
      </c>
      <c r="G284" s="1">
        <v>10</v>
      </c>
      <c r="H284" s="1">
        <v>29</v>
      </c>
      <c r="I284" s="1">
        <v>2023</v>
      </c>
      <c r="J284" s="1">
        <v>8</v>
      </c>
      <c r="K284" s="1">
        <v>20</v>
      </c>
      <c r="L284" s="1">
        <f>VLOOKUP($B284,User_Engagements!$B$2:$F$301,2,FALSE)</f>
        <v>748458</v>
      </c>
      <c r="M284" s="1">
        <f>VLOOKUP(B284,User_Engagements!$B$2:$F$301,3,FALSE)</f>
        <v>176695</v>
      </c>
      <c r="N284" s="1">
        <f>VLOOKUP($B284,User_Engagements!$B$2:$F$301,4,FALSE)</f>
        <v>40313</v>
      </c>
      <c r="O284" s="1">
        <f>VLOOKUP($B284,User_Engagements!$B$2:$F$301,5,FALSE)</f>
        <v>4664</v>
      </c>
      <c r="P284" s="1">
        <f>VLOOKUP($B284,Revenue_Generated!$B$1:$D$301,2,FALSE)</f>
        <v>2762</v>
      </c>
      <c r="Q284" s="6">
        <f>VLOOKUP($B284,Revenue_Generated!$B$1:$D$301,3,FALSE)</f>
        <v>37882</v>
      </c>
    </row>
    <row r="285" spans="1:17" x14ac:dyDescent="0.3">
      <c r="A285" s="5">
        <v>284</v>
      </c>
      <c r="B285" s="1" t="s">
        <v>290</v>
      </c>
      <c r="C285" s="1" t="s">
        <v>309</v>
      </c>
      <c r="D285" s="1">
        <v>2164</v>
      </c>
      <c r="E285" s="1">
        <v>17271</v>
      </c>
      <c r="F285" s="1">
        <v>2023</v>
      </c>
      <c r="G285" s="1">
        <v>5</v>
      </c>
      <c r="H285" s="1">
        <v>14</v>
      </c>
      <c r="I285" s="1">
        <v>2023</v>
      </c>
      <c r="J285" s="1">
        <v>10</v>
      </c>
      <c r="K285" s="1">
        <v>15</v>
      </c>
      <c r="L285" s="1">
        <f>VLOOKUP($B285,User_Engagements!$B$2:$F$301,2,FALSE)</f>
        <v>439688</v>
      </c>
      <c r="M285" s="1">
        <f>VLOOKUP(B285,User_Engagements!$B$2:$F$301,3,FALSE)</f>
        <v>55999</v>
      </c>
      <c r="N285" s="1">
        <f>VLOOKUP($B285,User_Engagements!$B$2:$F$301,4,FALSE)</f>
        <v>37957</v>
      </c>
      <c r="O285" s="1">
        <f>VLOOKUP($B285,User_Engagements!$B$2:$F$301,5,FALSE)</f>
        <v>26236</v>
      </c>
      <c r="P285" s="1">
        <f>VLOOKUP($B285,Revenue_Generated!$B$1:$D$301,2,FALSE)</f>
        <v>90238</v>
      </c>
      <c r="Q285" s="6">
        <f>VLOOKUP($B285,Revenue_Generated!$B$1:$D$301,3,FALSE)</f>
        <v>12519</v>
      </c>
    </row>
    <row r="286" spans="1:17" x14ac:dyDescent="0.3">
      <c r="A286" s="5">
        <v>285</v>
      </c>
      <c r="B286" s="1" t="s">
        <v>291</v>
      </c>
      <c r="C286" s="1" t="s">
        <v>309</v>
      </c>
      <c r="D286" s="1">
        <v>4313</v>
      </c>
      <c r="E286" s="1">
        <v>8869</v>
      </c>
      <c r="F286" s="1">
        <v>2023</v>
      </c>
      <c r="G286" s="1">
        <v>2</v>
      </c>
      <c r="H286" s="1">
        <v>17</v>
      </c>
      <c r="I286" s="1">
        <v>2024</v>
      </c>
      <c r="J286" s="1">
        <v>1</v>
      </c>
      <c r="K286" s="1">
        <v>6</v>
      </c>
      <c r="L286" s="1">
        <f>VLOOKUP($B286,User_Engagements!$B$2:$F$301,2,FALSE)</f>
        <v>913797</v>
      </c>
      <c r="M286" s="1">
        <f>VLOOKUP(B286,User_Engagements!$B$2:$F$301,3,FALSE)</f>
        <v>188267</v>
      </c>
      <c r="N286" s="1">
        <f>VLOOKUP($B286,User_Engagements!$B$2:$F$301,4,FALSE)</f>
        <v>34222</v>
      </c>
      <c r="O286" s="1">
        <f>VLOOKUP($B286,User_Engagements!$B$2:$F$301,5,FALSE)</f>
        <v>24029</v>
      </c>
      <c r="P286" s="1">
        <f>VLOOKUP($B286,Revenue_Generated!$B$1:$D$301,2,FALSE)</f>
        <v>71781</v>
      </c>
      <c r="Q286" s="6">
        <f>VLOOKUP($B286,Revenue_Generated!$B$1:$D$301,3,FALSE)</f>
        <v>62545</v>
      </c>
    </row>
    <row r="287" spans="1:17" x14ac:dyDescent="0.3">
      <c r="A287" s="5">
        <v>286</v>
      </c>
      <c r="B287" s="1" t="s">
        <v>292</v>
      </c>
      <c r="C287" s="1" t="s">
        <v>308</v>
      </c>
      <c r="D287" s="1">
        <v>1960</v>
      </c>
      <c r="E287" s="1">
        <v>30652</v>
      </c>
      <c r="F287" s="1">
        <v>2023</v>
      </c>
      <c r="G287" s="1">
        <v>7</v>
      </c>
      <c r="H287" s="1">
        <v>7</v>
      </c>
      <c r="I287" s="1">
        <v>2023</v>
      </c>
      <c r="J287" s="1">
        <v>7</v>
      </c>
      <c r="K287" s="1">
        <v>2</v>
      </c>
      <c r="L287" s="1">
        <f>VLOOKUP($B287,User_Engagements!$B$2:$F$301,2,FALSE)</f>
        <v>598715</v>
      </c>
      <c r="M287" s="1">
        <f>VLOOKUP(B287,User_Engagements!$B$2:$F$301,3,FALSE)</f>
        <v>153155</v>
      </c>
      <c r="N287" s="1">
        <f>VLOOKUP($B287,User_Engagements!$B$2:$F$301,4,FALSE)</f>
        <v>10448</v>
      </c>
      <c r="O287" s="1">
        <f>VLOOKUP($B287,User_Engagements!$B$2:$F$301,5,FALSE)</f>
        <v>18995</v>
      </c>
      <c r="P287" s="1">
        <f>VLOOKUP($B287,Revenue_Generated!$B$1:$D$301,2,FALSE)</f>
        <v>18436</v>
      </c>
      <c r="Q287" s="6">
        <f>VLOOKUP($B287,Revenue_Generated!$B$1:$D$301,3,FALSE)</f>
        <v>52526</v>
      </c>
    </row>
    <row r="288" spans="1:17" x14ac:dyDescent="0.3">
      <c r="A288" s="5">
        <v>287</v>
      </c>
      <c r="B288" s="1" t="s">
        <v>293</v>
      </c>
      <c r="C288" s="1" t="s">
        <v>309</v>
      </c>
      <c r="D288" s="1">
        <v>4492</v>
      </c>
      <c r="E288" s="1">
        <v>32274</v>
      </c>
      <c r="F288" s="1">
        <v>2023</v>
      </c>
      <c r="G288" s="1">
        <v>6</v>
      </c>
      <c r="H288" s="1">
        <v>20</v>
      </c>
      <c r="I288" s="1">
        <v>2023</v>
      </c>
      <c r="J288" s="1">
        <v>6</v>
      </c>
      <c r="K288" s="1">
        <v>22</v>
      </c>
      <c r="L288" s="1">
        <f>VLOOKUP($B288,User_Engagements!$B$2:$F$301,2,FALSE)</f>
        <v>915849</v>
      </c>
      <c r="M288" s="1">
        <f>VLOOKUP(B288,User_Engagements!$B$2:$F$301,3,FALSE)</f>
        <v>136270</v>
      </c>
      <c r="N288" s="1">
        <f>VLOOKUP($B288,User_Engagements!$B$2:$F$301,4,FALSE)</f>
        <v>25731</v>
      </c>
      <c r="O288" s="1">
        <f>VLOOKUP($B288,User_Engagements!$B$2:$F$301,5,FALSE)</f>
        <v>3579</v>
      </c>
      <c r="P288" s="1">
        <f>VLOOKUP($B288,Revenue_Generated!$B$1:$D$301,2,FALSE)</f>
        <v>79108</v>
      </c>
      <c r="Q288" s="6">
        <f>VLOOKUP($B288,Revenue_Generated!$B$1:$D$301,3,FALSE)</f>
        <v>63843</v>
      </c>
    </row>
    <row r="289" spans="1:17" x14ac:dyDescent="0.3">
      <c r="A289" s="5">
        <v>288</v>
      </c>
      <c r="B289" s="1" t="s">
        <v>294</v>
      </c>
      <c r="C289" s="1" t="s">
        <v>308</v>
      </c>
      <c r="D289" s="1">
        <v>4946</v>
      </c>
      <c r="E289" s="1">
        <v>41564</v>
      </c>
      <c r="F289" s="1">
        <v>2023</v>
      </c>
      <c r="G289" s="1">
        <v>5</v>
      </c>
      <c r="H289" s="1">
        <v>19</v>
      </c>
      <c r="I289" s="1">
        <v>2023</v>
      </c>
      <c r="J289" s="1">
        <v>3</v>
      </c>
      <c r="K289" s="1">
        <v>22</v>
      </c>
      <c r="L289" s="1">
        <f>VLOOKUP($B289,User_Engagements!$B$2:$F$301,2,FALSE)</f>
        <v>690352</v>
      </c>
      <c r="M289" s="1">
        <f>VLOOKUP(B289,User_Engagements!$B$2:$F$301,3,FALSE)</f>
        <v>188117</v>
      </c>
      <c r="N289" s="1">
        <f>VLOOKUP($B289,User_Engagements!$B$2:$F$301,4,FALSE)</f>
        <v>17079</v>
      </c>
      <c r="O289" s="1">
        <f>VLOOKUP($B289,User_Engagements!$B$2:$F$301,5,FALSE)</f>
        <v>14860</v>
      </c>
      <c r="P289" s="1">
        <f>VLOOKUP($B289,Revenue_Generated!$B$1:$D$301,2,FALSE)</f>
        <v>36441</v>
      </c>
      <c r="Q289" s="6">
        <f>VLOOKUP($B289,Revenue_Generated!$B$1:$D$301,3,FALSE)</f>
        <v>67981</v>
      </c>
    </row>
    <row r="290" spans="1:17" x14ac:dyDescent="0.3">
      <c r="A290" s="5">
        <v>289</v>
      </c>
      <c r="B290" s="1" t="s">
        <v>295</v>
      </c>
      <c r="C290" s="1" t="s">
        <v>311</v>
      </c>
      <c r="D290" s="1">
        <v>7432</v>
      </c>
      <c r="E290" s="1">
        <v>10393</v>
      </c>
      <c r="F290" s="1">
        <v>2023</v>
      </c>
      <c r="G290" s="1">
        <v>8</v>
      </c>
      <c r="H290" s="1">
        <v>31</v>
      </c>
      <c r="I290" s="1">
        <v>2023</v>
      </c>
      <c r="J290" s="1">
        <v>10</v>
      </c>
      <c r="K290" s="1">
        <v>22</v>
      </c>
      <c r="L290" s="1">
        <f>VLOOKUP($B290,User_Engagements!$B$2:$F$301,2,FALSE)</f>
        <v>101934</v>
      </c>
      <c r="M290" s="1">
        <f>VLOOKUP(B290,User_Engagements!$B$2:$F$301,3,FALSE)</f>
        <v>22015</v>
      </c>
      <c r="N290" s="1">
        <f>VLOOKUP($B290,User_Engagements!$B$2:$F$301,4,FALSE)</f>
        <v>31910</v>
      </c>
      <c r="O290" s="1">
        <f>VLOOKUP($B290,User_Engagements!$B$2:$F$301,5,FALSE)</f>
        <v>4322</v>
      </c>
      <c r="P290" s="1">
        <f>VLOOKUP($B290,Revenue_Generated!$B$1:$D$301,2,FALSE)</f>
        <v>8013</v>
      </c>
      <c r="Q290" s="6">
        <f>VLOOKUP($B290,Revenue_Generated!$B$1:$D$301,3,FALSE)</f>
        <v>2112</v>
      </c>
    </row>
    <row r="291" spans="1:17" x14ac:dyDescent="0.3">
      <c r="A291" s="5">
        <v>290</v>
      </c>
      <c r="B291" s="1" t="s">
        <v>296</v>
      </c>
      <c r="C291" s="1" t="s">
        <v>310</v>
      </c>
      <c r="D291" s="1">
        <v>8452</v>
      </c>
      <c r="E291" s="1">
        <v>49711</v>
      </c>
      <c r="F291" s="1">
        <v>2023</v>
      </c>
      <c r="G291" s="1">
        <v>11</v>
      </c>
      <c r="H291" s="1">
        <v>10</v>
      </c>
      <c r="I291" s="1">
        <v>2023</v>
      </c>
      <c r="J291" s="1">
        <v>8</v>
      </c>
      <c r="K291" s="1">
        <v>4</v>
      </c>
      <c r="L291" s="1">
        <f>VLOOKUP($B291,User_Engagements!$B$2:$F$301,2,FALSE)</f>
        <v>540062</v>
      </c>
      <c r="M291" s="1">
        <f>VLOOKUP(B291,User_Engagements!$B$2:$F$301,3,FALSE)</f>
        <v>40939</v>
      </c>
      <c r="N291" s="1">
        <f>VLOOKUP($B291,User_Engagements!$B$2:$F$301,4,FALSE)</f>
        <v>37111</v>
      </c>
      <c r="O291" s="1">
        <f>VLOOKUP($B291,User_Engagements!$B$2:$F$301,5,FALSE)</f>
        <v>7041</v>
      </c>
      <c r="P291" s="1">
        <f>VLOOKUP($B291,Revenue_Generated!$B$1:$D$301,2,FALSE)</f>
        <v>11841</v>
      </c>
      <c r="Q291" s="6">
        <f>VLOOKUP($B291,Revenue_Generated!$B$1:$D$301,3,FALSE)</f>
        <v>64052</v>
      </c>
    </row>
    <row r="292" spans="1:17" x14ac:dyDescent="0.3">
      <c r="A292" s="5">
        <v>291</v>
      </c>
      <c r="B292" s="1" t="s">
        <v>297</v>
      </c>
      <c r="C292" s="1" t="s">
        <v>308</v>
      </c>
      <c r="D292" s="1">
        <v>3780</v>
      </c>
      <c r="E292" s="1">
        <v>39274</v>
      </c>
      <c r="F292" s="1">
        <v>2023</v>
      </c>
      <c r="G292" s="1">
        <v>12</v>
      </c>
      <c r="H292" s="1">
        <v>12</v>
      </c>
      <c r="I292" s="1">
        <v>2024</v>
      </c>
      <c r="J292" s="1">
        <v>2</v>
      </c>
      <c r="K292" s="1">
        <v>4</v>
      </c>
      <c r="L292" s="1">
        <f>VLOOKUP($B292,User_Engagements!$B$2:$F$301,2,FALSE)</f>
        <v>881751</v>
      </c>
      <c r="M292" s="1">
        <f>VLOOKUP(B292,User_Engagements!$B$2:$F$301,3,FALSE)</f>
        <v>60025</v>
      </c>
      <c r="N292" s="1">
        <f>VLOOKUP($B292,User_Engagements!$B$2:$F$301,4,FALSE)</f>
        <v>11523</v>
      </c>
      <c r="O292" s="1">
        <f>VLOOKUP($B292,User_Engagements!$B$2:$F$301,5,FALSE)</f>
        <v>13763</v>
      </c>
      <c r="P292" s="1">
        <f>VLOOKUP($B292,Revenue_Generated!$B$1:$D$301,2,FALSE)</f>
        <v>84077</v>
      </c>
      <c r="Q292" s="6">
        <f>VLOOKUP($B292,Revenue_Generated!$B$1:$D$301,3,FALSE)</f>
        <v>70182</v>
      </c>
    </row>
    <row r="293" spans="1:17" x14ac:dyDescent="0.3">
      <c r="A293" s="5">
        <v>292</v>
      </c>
      <c r="B293" s="1" t="s">
        <v>298</v>
      </c>
      <c r="C293" s="1" t="s">
        <v>307</v>
      </c>
      <c r="D293" s="1">
        <v>2229</v>
      </c>
      <c r="E293" s="1">
        <v>29769</v>
      </c>
      <c r="F293" s="1">
        <v>2023</v>
      </c>
      <c r="G293" s="1">
        <v>5</v>
      </c>
      <c r="H293" s="1">
        <v>6</v>
      </c>
      <c r="I293" s="1">
        <v>2023</v>
      </c>
      <c r="J293" s="1">
        <v>4</v>
      </c>
      <c r="K293" s="1">
        <v>13</v>
      </c>
      <c r="L293" s="1">
        <f>VLOOKUP($B293,User_Engagements!$B$2:$F$301,2,FALSE)</f>
        <v>923504</v>
      </c>
      <c r="M293" s="1">
        <f>VLOOKUP(B293,User_Engagements!$B$2:$F$301,3,FALSE)</f>
        <v>17810</v>
      </c>
      <c r="N293" s="1">
        <f>VLOOKUP($B293,User_Engagements!$B$2:$F$301,4,FALSE)</f>
        <v>19319</v>
      </c>
      <c r="O293" s="1">
        <f>VLOOKUP($B293,User_Engagements!$B$2:$F$301,5,FALSE)</f>
        <v>24880</v>
      </c>
      <c r="P293" s="1">
        <f>VLOOKUP($B293,Revenue_Generated!$B$1:$D$301,2,FALSE)</f>
        <v>88459</v>
      </c>
      <c r="Q293" s="6">
        <f>VLOOKUP($B293,Revenue_Generated!$B$1:$D$301,3,FALSE)</f>
        <v>1936</v>
      </c>
    </row>
    <row r="294" spans="1:17" x14ac:dyDescent="0.3">
      <c r="A294" s="5">
        <v>293</v>
      </c>
      <c r="B294" s="1" t="s">
        <v>299</v>
      </c>
      <c r="C294" s="1" t="s">
        <v>308</v>
      </c>
      <c r="D294" s="1">
        <v>7703</v>
      </c>
      <c r="E294" s="1">
        <v>20920</v>
      </c>
      <c r="F294" s="1">
        <v>2023</v>
      </c>
      <c r="G294" s="1">
        <v>7</v>
      </c>
      <c r="H294" s="1">
        <v>26</v>
      </c>
      <c r="I294" s="1">
        <v>2023</v>
      </c>
      <c r="J294" s="1">
        <v>11</v>
      </c>
      <c r="K294" s="1">
        <v>5</v>
      </c>
      <c r="L294" s="1">
        <f>VLOOKUP($B294,User_Engagements!$B$2:$F$301,2,FALSE)</f>
        <v>683469</v>
      </c>
      <c r="M294" s="1">
        <f>VLOOKUP(B294,User_Engagements!$B$2:$F$301,3,FALSE)</f>
        <v>93870</v>
      </c>
      <c r="N294" s="1">
        <f>VLOOKUP($B294,User_Engagements!$B$2:$F$301,4,FALSE)</f>
        <v>35723</v>
      </c>
      <c r="O294" s="1">
        <f>VLOOKUP($B294,User_Engagements!$B$2:$F$301,5,FALSE)</f>
        <v>29893</v>
      </c>
      <c r="P294" s="1">
        <f>VLOOKUP($B294,Revenue_Generated!$B$1:$D$301,2,FALSE)</f>
        <v>59059</v>
      </c>
      <c r="Q294" s="6">
        <f>VLOOKUP($B294,Revenue_Generated!$B$1:$D$301,3,FALSE)</f>
        <v>61668</v>
      </c>
    </row>
    <row r="295" spans="1:17" x14ac:dyDescent="0.3">
      <c r="A295" s="5">
        <v>294</v>
      </c>
      <c r="B295" s="1" t="s">
        <v>300</v>
      </c>
      <c r="C295" s="1" t="s">
        <v>309</v>
      </c>
      <c r="D295" s="1">
        <v>5745</v>
      </c>
      <c r="E295" s="1">
        <v>19550</v>
      </c>
      <c r="F295" s="1">
        <v>2023</v>
      </c>
      <c r="G295" s="1">
        <v>12</v>
      </c>
      <c r="H295" s="1">
        <v>5</v>
      </c>
      <c r="I295" s="1">
        <v>2024</v>
      </c>
      <c r="J295" s="1">
        <v>1</v>
      </c>
      <c r="K295" s="1">
        <v>18</v>
      </c>
      <c r="L295" s="1">
        <f>VLOOKUP($B295,User_Engagements!$B$2:$F$301,2,FALSE)</f>
        <v>174353</v>
      </c>
      <c r="M295" s="1">
        <f>VLOOKUP(B295,User_Engagements!$B$2:$F$301,3,FALSE)</f>
        <v>165944</v>
      </c>
      <c r="N295" s="1">
        <f>VLOOKUP($B295,User_Engagements!$B$2:$F$301,4,FALSE)</f>
        <v>31393</v>
      </c>
      <c r="O295" s="1">
        <f>VLOOKUP($B295,User_Engagements!$B$2:$F$301,5,FALSE)</f>
        <v>11123</v>
      </c>
      <c r="P295" s="1">
        <f>VLOOKUP($B295,Revenue_Generated!$B$1:$D$301,2,FALSE)</f>
        <v>52789</v>
      </c>
      <c r="Q295" s="6">
        <f>VLOOKUP($B295,Revenue_Generated!$B$1:$D$301,3,FALSE)</f>
        <v>19323</v>
      </c>
    </row>
    <row r="296" spans="1:17" x14ac:dyDescent="0.3">
      <c r="A296" s="5">
        <v>295</v>
      </c>
      <c r="B296" s="1" t="s">
        <v>301</v>
      </c>
      <c r="C296" s="1" t="s">
        <v>307</v>
      </c>
      <c r="D296" s="1">
        <v>4599</v>
      </c>
      <c r="E296" s="1">
        <v>12213</v>
      </c>
      <c r="F296" s="1">
        <v>2023</v>
      </c>
      <c r="G296" s="1">
        <v>7</v>
      </c>
      <c r="H296" s="1">
        <v>17</v>
      </c>
      <c r="I296" s="1">
        <v>2023</v>
      </c>
      <c r="J296" s="1">
        <v>8</v>
      </c>
      <c r="K296" s="1">
        <v>21</v>
      </c>
      <c r="L296" s="1">
        <f>VLOOKUP($B296,User_Engagements!$B$2:$F$301,2,FALSE)</f>
        <v>46342</v>
      </c>
      <c r="M296" s="1">
        <f>VLOOKUP(B296,User_Engagements!$B$2:$F$301,3,FALSE)</f>
        <v>42004</v>
      </c>
      <c r="N296" s="1">
        <f>VLOOKUP($B296,User_Engagements!$B$2:$F$301,4,FALSE)</f>
        <v>709</v>
      </c>
      <c r="O296" s="1">
        <f>VLOOKUP($B296,User_Engagements!$B$2:$F$301,5,FALSE)</f>
        <v>5581</v>
      </c>
      <c r="P296" s="1">
        <f>VLOOKUP($B296,Revenue_Generated!$B$1:$D$301,2,FALSE)</f>
        <v>89035</v>
      </c>
      <c r="Q296" s="6">
        <f>VLOOKUP($B296,Revenue_Generated!$B$1:$D$301,3,FALSE)</f>
        <v>12558</v>
      </c>
    </row>
    <row r="297" spans="1:17" x14ac:dyDescent="0.3">
      <c r="A297" s="5">
        <v>296</v>
      </c>
      <c r="B297" s="1" t="s">
        <v>302</v>
      </c>
      <c r="C297" s="1" t="s">
        <v>307</v>
      </c>
      <c r="D297" s="1">
        <v>7930</v>
      </c>
      <c r="E297" s="1">
        <v>38914</v>
      </c>
      <c r="F297" s="1">
        <v>2023</v>
      </c>
      <c r="G297" s="1">
        <v>7</v>
      </c>
      <c r="H297" s="1">
        <v>6</v>
      </c>
      <c r="I297" s="1">
        <v>2023</v>
      </c>
      <c r="J297" s="1">
        <v>12</v>
      </c>
      <c r="K297" s="1">
        <v>27</v>
      </c>
      <c r="L297" s="1">
        <f>VLOOKUP($B297,User_Engagements!$B$2:$F$301,2,FALSE)</f>
        <v>90303</v>
      </c>
      <c r="M297" s="1">
        <f>VLOOKUP(B297,User_Engagements!$B$2:$F$301,3,FALSE)</f>
        <v>53529</v>
      </c>
      <c r="N297" s="1">
        <f>VLOOKUP($B297,User_Engagements!$B$2:$F$301,4,FALSE)</f>
        <v>12304</v>
      </c>
      <c r="O297" s="1">
        <f>VLOOKUP($B297,User_Engagements!$B$2:$F$301,5,FALSE)</f>
        <v>26661</v>
      </c>
      <c r="P297" s="1">
        <f>VLOOKUP($B297,Revenue_Generated!$B$1:$D$301,2,FALSE)</f>
        <v>61088</v>
      </c>
      <c r="Q297" s="6">
        <f>VLOOKUP($B297,Revenue_Generated!$B$1:$D$301,3,FALSE)</f>
        <v>65692</v>
      </c>
    </row>
    <row r="298" spans="1:17" x14ac:dyDescent="0.3">
      <c r="A298" s="5">
        <v>297</v>
      </c>
      <c r="B298" s="1" t="s">
        <v>303</v>
      </c>
      <c r="C298" s="1" t="s">
        <v>310</v>
      </c>
      <c r="D298" s="1">
        <v>2181</v>
      </c>
      <c r="E298" s="1">
        <v>40505</v>
      </c>
      <c r="F298" s="1">
        <v>2023</v>
      </c>
      <c r="G298" s="1">
        <v>1</v>
      </c>
      <c r="H298" s="1">
        <v>18</v>
      </c>
      <c r="I298" s="1">
        <v>2023</v>
      </c>
      <c r="J298" s="1">
        <v>5</v>
      </c>
      <c r="K298" s="1">
        <v>30</v>
      </c>
      <c r="L298" s="1">
        <f>VLOOKUP($B298,User_Engagements!$B$2:$F$301,2,FALSE)</f>
        <v>476300</v>
      </c>
      <c r="M298" s="1">
        <f>VLOOKUP(B298,User_Engagements!$B$2:$F$301,3,FALSE)</f>
        <v>171679</v>
      </c>
      <c r="N298" s="1">
        <f>VLOOKUP($B298,User_Engagements!$B$2:$F$301,4,FALSE)</f>
        <v>10584</v>
      </c>
      <c r="O298" s="1">
        <f>VLOOKUP($B298,User_Engagements!$B$2:$F$301,5,FALSE)</f>
        <v>26390</v>
      </c>
      <c r="P298" s="1">
        <f>VLOOKUP($B298,Revenue_Generated!$B$1:$D$301,2,FALSE)</f>
        <v>90567</v>
      </c>
      <c r="Q298" s="6">
        <f>VLOOKUP($B298,Revenue_Generated!$B$1:$D$301,3,FALSE)</f>
        <v>21474</v>
      </c>
    </row>
    <row r="299" spans="1:17" x14ac:dyDescent="0.3">
      <c r="A299" s="5">
        <v>298</v>
      </c>
      <c r="B299" s="1" t="s">
        <v>304</v>
      </c>
      <c r="C299" s="1" t="s">
        <v>308</v>
      </c>
      <c r="D299" s="1">
        <v>4004</v>
      </c>
      <c r="E299" s="1">
        <v>33903</v>
      </c>
      <c r="F299" s="1">
        <v>2023</v>
      </c>
      <c r="G299" s="1">
        <v>7</v>
      </c>
      <c r="H299" s="1">
        <v>17</v>
      </c>
      <c r="I299" s="1">
        <v>2023</v>
      </c>
      <c r="J299" s="1">
        <v>8</v>
      </c>
      <c r="K299" s="1">
        <v>20</v>
      </c>
      <c r="L299" s="1">
        <f>VLOOKUP($B299,User_Engagements!$B$2:$F$301,2,FALSE)</f>
        <v>913533</v>
      </c>
      <c r="M299" s="1">
        <f>VLOOKUP(B299,User_Engagements!$B$2:$F$301,3,FALSE)</f>
        <v>140401</v>
      </c>
      <c r="N299" s="1">
        <f>VLOOKUP($B299,User_Engagements!$B$2:$F$301,4,FALSE)</f>
        <v>12112</v>
      </c>
      <c r="O299" s="1">
        <f>VLOOKUP($B299,User_Engagements!$B$2:$F$301,5,FALSE)</f>
        <v>17365</v>
      </c>
      <c r="P299" s="1">
        <f>VLOOKUP($B299,Revenue_Generated!$B$1:$D$301,2,FALSE)</f>
        <v>55750</v>
      </c>
      <c r="Q299" s="6">
        <f>VLOOKUP($B299,Revenue_Generated!$B$1:$D$301,3,FALSE)</f>
        <v>35145</v>
      </c>
    </row>
    <row r="300" spans="1:17" x14ac:dyDescent="0.3">
      <c r="A300" s="5">
        <v>299</v>
      </c>
      <c r="B300" s="1" t="s">
        <v>305</v>
      </c>
      <c r="C300" s="1" t="s">
        <v>311</v>
      </c>
      <c r="D300" s="1">
        <v>3514</v>
      </c>
      <c r="E300" s="1">
        <v>27014</v>
      </c>
      <c r="F300" s="1">
        <v>2023</v>
      </c>
      <c r="G300" s="1">
        <v>12</v>
      </c>
      <c r="H300" s="1">
        <v>17</v>
      </c>
      <c r="I300" s="1">
        <v>2023</v>
      </c>
      <c r="J300" s="1">
        <v>4</v>
      </c>
      <c r="K300" s="1">
        <v>27</v>
      </c>
      <c r="L300" s="1">
        <f>VLOOKUP($B300,User_Engagements!$B$2:$F$301,2,FALSE)</f>
        <v>33723</v>
      </c>
      <c r="M300" s="1">
        <f>VLOOKUP(B300,User_Engagements!$B$2:$F$301,3,FALSE)</f>
        <v>81712</v>
      </c>
      <c r="N300" s="1">
        <f>VLOOKUP($B300,User_Engagements!$B$2:$F$301,4,FALSE)</f>
        <v>49690</v>
      </c>
      <c r="O300" s="1">
        <f>VLOOKUP($B300,User_Engagements!$B$2:$F$301,5,FALSE)</f>
        <v>10555</v>
      </c>
      <c r="P300" s="1">
        <f>VLOOKUP($B300,Revenue_Generated!$B$1:$D$301,2,FALSE)</f>
        <v>57581</v>
      </c>
      <c r="Q300" s="6">
        <f>VLOOKUP($B300,Revenue_Generated!$B$1:$D$301,3,FALSE)</f>
        <v>54312</v>
      </c>
    </row>
    <row r="301" spans="1:17" ht="15" thickBot="1" x14ac:dyDescent="0.35">
      <c r="A301" s="7">
        <v>300</v>
      </c>
      <c r="B301" s="8" t="s">
        <v>306</v>
      </c>
      <c r="C301" s="8" t="s">
        <v>307</v>
      </c>
      <c r="D301" s="8">
        <v>7786</v>
      </c>
      <c r="E301" s="8">
        <v>20708</v>
      </c>
      <c r="F301" s="8">
        <v>2023</v>
      </c>
      <c r="G301" s="8">
        <v>6</v>
      </c>
      <c r="H301" s="8">
        <v>2</v>
      </c>
      <c r="I301" s="8">
        <v>2023</v>
      </c>
      <c r="J301" s="8">
        <v>11</v>
      </c>
      <c r="K301" s="8">
        <v>9</v>
      </c>
      <c r="L301" s="8">
        <f>VLOOKUP($B301,User_Engagements!$B$2:$F$301,2,FALSE)</f>
        <v>356586</v>
      </c>
      <c r="M301" s="8">
        <f>VLOOKUP(B301,User_Engagements!$B$2:$F$301,3,FALSE)</f>
        <v>46113</v>
      </c>
      <c r="N301" s="8">
        <f>VLOOKUP($B301,User_Engagements!$B$2:$F$301,4,FALSE)</f>
        <v>12098</v>
      </c>
      <c r="O301" s="8">
        <f>VLOOKUP($B301,User_Engagements!$B$2:$F$301,5,FALSE)</f>
        <v>13083</v>
      </c>
      <c r="P301" s="8">
        <f>VLOOKUP($B301,Revenue_Generated!$B$1:$D$301,2,FALSE)</f>
        <v>60421</v>
      </c>
      <c r="Q301" s="10">
        <f>VLOOKUP($B301,Revenue_Generated!$B$1:$D$301,3,FALSE)</f>
        <v>36376</v>
      </c>
    </row>
  </sheetData>
  <autoFilter ref="F1:K1" xr:uid="{74F1A3F0-15CC-42DD-93DE-BF25D7BC4718}"/>
  <conditionalFormatting sqref="B1:B301">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EBDB4-8F99-4A43-BDA0-7ABAC1268134}">
  <dimension ref="B2:C12"/>
  <sheetViews>
    <sheetView workbookViewId="0">
      <selection activeCell="B5" sqref="B5"/>
    </sheetView>
  </sheetViews>
  <sheetFormatPr defaultRowHeight="14.4" x14ac:dyDescent="0.3"/>
  <cols>
    <col min="2" max="2" width="23.6640625" bestFit="1" customWidth="1"/>
    <col min="3" max="3" width="14.88671875" bestFit="1" customWidth="1"/>
  </cols>
  <sheetData>
    <row r="2" spans="2:3" ht="15" thickBot="1" x14ac:dyDescent="0.35"/>
    <row r="3" spans="2:3" x14ac:dyDescent="0.3">
      <c r="B3" s="22" t="s">
        <v>329</v>
      </c>
      <c r="C3" s="23">
        <f>SUM('Base_Data(Data_Model)'!L2:L301)</f>
        <v>150344957</v>
      </c>
    </row>
    <row r="4" spans="2:3" x14ac:dyDescent="0.3">
      <c r="B4" s="5" t="s">
        <v>330</v>
      </c>
      <c r="C4" s="24">
        <f>SUM('Base_Data(Data_Model)'!M2:M301)</f>
        <v>30812828</v>
      </c>
    </row>
    <row r="5" spans="2:3" ht="15" thickBot="1" x14ac:dyDescent="0.35">
      <c r="B5" s="7" t="s">
        <v>320</v>
      </c>
      <c r="C5" s="25">
        <f>SUM('Base_Data(Data_Model)'!N2:N301)</f>
        <v>7275887</v>
      </c>
    </row>
    <row r="9" spans="2:3" ht="15" thickBot="1" x14ac:dyDescent="0.35"/>
    <row r="10" spans="2:3" x14ac:dyDescent="0.3">
      <c r="B10" s="22" t="s">
        <v>332</v>
      </c>
      <c r="C10" s="19">
        <f>COUNTA('Base_Data(Data_Model)'!B2:B301)</f>
        <v>300</v>
      </c>
    </row>
    <row r="11" spans="2:3" ht="15" thickBot="1" x14ac:dyDescent="0.35">
      <c r="B11" s="26" t="s">
        <v>333</v>
      </c>
      <c r="C11" s="27">
        <f>SUM('Base_Data(Data_Model)'!P2:P301)+SUM('Base_Data(Data_Model)'!Q2:Q301)</f>
        <v>25350122</v>
      </c>
    </row>
    <row r="12" spans="2:3" ht="15" thickBot="1" x14ac:dyDescent="0.35">
      <c r="B12" s="29" t="s">
        <v>331</v>
      </c>
      <c r="C12" s="30">
        <f>C11/C10</f>
        <v>84500.406666666662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DF43F-2BA0-49F8-B079-D9450671BB20}">
  <dimension ref="A1:Y304"/>
  <sheetViews>
    <sheetView workbookViewId="0">
      <selection activeCell="K13" sqref="K13"/>
    </sheetView>
  </sheetViews>
  <sheetFormatPr defaultRowHeight="14.4" x14ac:dyDescent="0.3"/>
  <cols>
    <col min="2" max="2" width="13.5546875" bestFit="1" customWidth="1"/>
    <col min="4" max="4" width="11.6640625" bestFit="1" customWidth="1"/>
    <col min="5" max="5" width="13.5546875" bestFit="1" customWidth="1"/>
    <col min="6" max="6" width="22" bestFit="1" customWidth="1"/>
    <col min="7" max="7" width="31.5546875" bestFit="1" customWidth="1"/>
    <col min="8" max="8" width="5" bestFit="1" customWidth="1"/>
    <col min="9" max="9" width="3.77734375" customWidth="1"/>
    <col min="10" max="11" width="5" bestFit="1" customWidth="1"/>
    <col min="12" max="12" width="12.5546875" bestFit="1" customWidth="1"/>
    <col min="13" max="13" width="24.6640625" bestFit="1" customWidth="1"/>
    <col min="14" max="14" width="29.21875" bestFit="1" customWidth="1"/>
    <col min="15" max="15" width="13.5546875" bestFit="1" customWidth="1"/>
    <col min="16" max="16" width="20.21875" bestFit="1" customWidth="1"/>
    <col min="17" max="17" width="32" bestFit="1" customWidth="1"/>
    <col min="18" max="18" width="5" customWidth="1"/>
    <col min="19" max="19" width="6" bestFit="1" customWidth="1"/>
    <col min="20" max="20" width="20.21875" bestFit="1" customWidth="1"/>
    <col min="21" max="21" width="13.5546875" bestFit="1" customWidth="1"/>
    <col min="22" max="300" width="5" bestFit="1" customWidth="1"/>
    <col min="301" max="301" width="10.77734375" bestFit="1" customWidth="1"/>
  </cols>
  <sheetData>
    <row r="1" spans="1:25" ht="14.4" customHeight="1" thickBot="1" x14ac:dyDescent="0.35">
      <c r="A1" s="76" t="s">
        <v>334</v>
      </c>
      <c r="B1" s="76"/>
      <c r="C1" s="76"/>
      <c r="D1" s="76"/>
      <c r="E1" s="76"/>
      <c r="F1" s="76"/>
      <c r="G1" s="76"/>
      <c r="H1" s="76"/>
      <c r="L1" s="77" t="s">
        <v>339</v>
      </c>
      <c r="M1" s="78"/>
      <c r="N1" s="78"/>
      <c r="O1" s="78"/>
      <c r="P1" s="78"/>
      <c r="Q1" s="78"/>
      <c r="R1" s="78"/>
      <c r="S1" s="78"/>
      <c r="T1" s="78"/>
      <c r="U1" s="78"/>
      <c r="V1" s="78"/>
      <c r="W1" s="78"/>
      <c r="X1" s="78"/>
      <c r="Y1" s="79"/>
    </row>
    <row r="2" spans="1:25" ht="15" thickBot="1" x14ac:dyDescent="0.35"/>
    <row r="3" spans="1:25" ht="15" thickBot="1" x14ac:dyDescent="0.35">
      <c r="B3" t="s">
        <v>335</v>
      </c>
      <c r="D3" s="44" t="s">
        <v>337</v>
      </c>
      <c r="E3" s="49" t="s">
        <v>335</v>
      </c>
      <c r="F3" s="50" t="s">
        <v>336</v>
      </c>
      <c r="G3" s="51" t="s">
        <v>343</v>
      </c>
      <c r="L3" s="44" t="s">
        <v>324</v>
      </c>
      <c r="M3" s="49" t="s">
        <v>327</v>
      </c>
      <c r="N3" s="50" t="s">
        <v>328</v>
      </c>
      <c r="O3" s="50" t="s">
        <v>335</v>
      </c>
      <c r="P3" s="50" t="s">
        <v>340</v>
      </c>
      <c r="Q3" s="51" t="s">
        <v>342</v>
      </c>
    </row>
    <row r="4" spans="1:25" x14ac:dyDescent="0.3">
      <c r="B4">
        <v>1618121</v>
      </c>
      <c r="D4" s="45" t="s">
        <v>7</v>
      </c>
      <c r="E4" s="39">
        <v>4952</v>
      </c>
      <c r="F4" s="40">
        <v>16037</v>
      </c>
      <c r="G4" s="41">
        <v>0.30878593253102199</v>
      </c>
      <c r="I4" s="52"/>
      <c r="L4" s="45" t="s">
        <v>7</v>
      </c>
      <c r="M4" s="39">
        <v>9205</v>
      </c>
      <c r="N4" s="40">
        <v>62389</v>
      </c>
      <c r="O4" s="40">
        <v>4952</v>
      </c>
      <c r="P4" s="40">
        <v>71594</v>
      </c>
      <c r="Q4" s="41">
        <v>14.457592891760905</v>
      </c>
      <c r="T4" t="s">
        <v>340</v>
      </c>
      <c r="U4" t="s">
        <v>335</v>
      </c>
    </row>
    <row r="5" spans="1:25" x14ac:dyDescent="0.3">
      <c r="D5" s="46" t="s">
        <v>8</v>
      </c>
      <c r="E5" s="42">
        <v>4115</v>
      </c>
      <c r="F5">
        <v>19737</v>
      </c>
      <c r="G5" s="36">
        <v>0.20849166540001013</v>
      </c>
      <c r="L5" s="46" t="s">
        <v>8</v>
      </c>
      <c r="M5" s="42">
        <v>21917</v>
      </c>
      <c r="N5">
        <v>52878</v>
      </c>
      <c r="O5">
        <v>4115</v>
      </c>
      <c r="P5">
        <v>74795</v>
      </c>
      <c r="Q5" s="36">
        <v>18.17618469015796</v>
      </c>
      <c r="T5" s="54">
        <v>25350122</v>
      </c>
      <c r="U5" s="54">
        <v>1618121</v>
      </c>
    </row>
    <row r="6" spans="1:25" ht="15" thickBot="1" x14ac:dyDescent="0.35">
      <c r="B6" t="s">
        <v>336</v>
      </c>
      <c r="D6" s="46" t="s">
        <v>9</v>
      </c>
      <c r="E6" s="42">
        <v>2134</v>
      </c>
      <c r="F6">
        <v>41115</v>
      </c>
      <c r="G6" s="36">
        <v>5.1903198346102394E-2</v>
      </c>
      <c r="L6" s="46" t="s">
        <v>9</v>
      </c>
      <c r="M6" s="42">
        <v>57646</v>
      </c>
      <c r="N6">
        <v>73488</v>
      </c>
      <c r="O6">
        <v>2134</v>
      </c>
      <c r="P6">
        <v>131134</v>
      </c>
      <c r="Q6" s="36">
        <v>61.449859418931581</v>
      </c>
    </row>
    <row r="7" spans="1:25" ht="15" thickBot="1" x14ac:dyDescent="0.35">
      <c r="B7">
        <v>8080175</v>
      </c>
      <c r="D7" s="46" t="s">
        <v>10</v>
      </c>
      <c r="E7" s="42">
        <v>4525</v>
      </c>
      <c r="F7">
        <v>25368</v>
      </c>
      <c r="G7" s="36">
        <v>0.17837432986439608</v>
      </c>
      <c r="L7" s="46" t="s">
        <v>10</v>
      </c>
      <c r="M7" s="42">
        <v>79808</v>
      </c>
      <c r="N7">
        <v>34267</v>
      </c>
      <c r="O7">
        <v>4525</v>
      </c>
      <c r="P7">
        <v>114075</v>
      </c>
      <c r="Q7" s="36">
        <v>25.209944751381215</v>
      </c>
      <c r="T7" s="28" t="s">
        <v>341</v>
      </c>
      <c r="U7" s="55">
        <f>GETPIVOTDATA("Sum of Total_Revenue",$T$4)/GETPIVOTDATA("Sum of Budget",$T$4)</f>
        <v>15.666394540334128</v>
      </c>
    </row>
    <row r="8" spans="1:25" ht="15" thickBot="1" x14ac:dyDescent="0.35">
      <c r="D8" s="46" t="s">
        <v>11</v>
      </c>
      <c r="E8" s="42">
        <v>5470</v>
      </c>
      <c r="F8">
        <v>24991</v>
      </c>
      <c r="G8" s="36">
        <v>0.218878796366692</v>
      </c>
      <c r="L8" s="46" t="s">
        <v>11</v>
      </c>
      <c r="M8" s="42">
        <v>59122</v>
      </c>
      <c r="N8">
        <v>19355</v>
      </c>
      <c r="O8">
        <v>5470</v>
      </c>
      <c r="P8">
        <v>78477</v>
      </c>
      <c r="Q8" s="36">
        <v>14.346800731261427</v>
      </c>
    </row>
    <row r="9" spans="1:25" ht="15" thickBot="1" x14ac:dyDescent="0.35">
      <c r="B9" s="35" t="s">
        <v>338</v>
      </c>
      <c r="D9" s="46" t="s">
        <v>12</v>
      </c>
      <c r="E9" s="42">
        <v>3963</v>
      </c>
      <c r="F9">
        <v>12820</v>
      </c>
      <c r="G9" s="36">
        <v>0.30912636505460217</v>
      </c>
      <c r="L9" s="46" t="s">
        <v>12</v>
      </c>
      <c r="M9" s="42">
        <v>21601</v>
      </c>
      <c r="N9">
        <v>49237</v>
      </c>
      <c r="O9">
        <v>3963</v>
      </c>
      <c r="P9">
        <v>70838</v>
      </c>
      <c r="Q9" s="36">
        <v>17.874842291193541</v>
      </c>
    </row>
    <row r="10" spans="1:25" ht="15" thickBot="1" x14ac:dyDescent="0.35">
      <c r="B10" s="34">
        <f>GETPIVOTDATA("Budget",$B$3)/GETPIVOTDATA("Target_Audience",$B$6)</f>
        <v>0.20025816272543603</v>
      </c>
      <c r="D10" s="46" t="s">
        <v>13</v>
      </c>
      <c r="E10" s="42">
        <v>7895</v>
      </c>
      <c r="F10">
        <v>42219</v>
      </c>
      <c r="G10" s="36">
        <v>0.18700111324285273</v>
      </c>
      <c r="L10" s="46" t="s">
        <v>13</v>
      </c>
      <c r="M10" s="42">
        <v>67859</v>
      </c>
      <c r="N10">
        <v>33373</v>
      </c>
      <c r="O10">
        <v>7895</v>
      </c>
      <c r="P10">
        <v>101232</v>
      </c>
      <c r="Q10" s="36">
        <v>12.822292590246992</v>
      </c>
    </row>
    <row r="11" spans="1:25" x14ac:dyDescent="0.3">
      <c r="D11" s="46" t="s">
        <v>14</v>
      </c>
      <c r="E11" s="42">
        <v>9075</v>
      </c>
      <c r="F11">
        <v>12021</v>
      </c>
      <c r="G11" s="36">
        <v>0.75492887446967805</v>
      </c>
      <c r="L11" s="46" t="s">
        <v>14</v>
      </c>
      <c r="M11" s="42">
        <v>29261</v>
      </c>
      <c r="N11">
        <v>14945</v>
      </c>
      <c r="O11">
        <v>9075</v>
      </c>
      <c r="P11">
        <v>44206</v>
      </c>
      <c r="Q11" s="36">
        <v>4.871184573002755</v>
      </c>
    </row>
    <row r="12" spans="1:25" x14ac:dyDescent="0.3">
      <c r="D12" s="46" t="s">
        <v>15</v>
      </c>
      <c r="E12" s="42">
        <v>9071</v>
      </c>
      <c r="F12">
        <v>11932</v>
      </c>
      <c r="G12" s="36">
        <v>0.76022460610124032</v>
      </c>
      <c r="L12" s="46" t="s">
        <v>15</v>
      </c>
      <c r="M12" s="42">
        <v>63853</v>
      </c>
      <c r="N12">
        <v>31124</v>
      </c>
      <c r="O12">
        <v>9071</v>
      </c>
      <c r="P12">
        <v>94977</v>
      </c>
      <c r="Q12" s="36">
        <v>10.470400176386287</v>
      </c>
    </row>
    <row r="13" spans="1:25" x14ac:dyDescent="0.3">
      <c r="D13" s="46" t="s">
        <v>16</v>
      </c>
      <c r="E13" s="42">
        <v>5378</v>
      </c>
      <c r="F13">
        <v>17369</v>
      </c>
      <c r="G13" s="36">
        <v>0.30963210317231848</v>
      </c>
      <c r="L13" s="46" t="s">
        <v>16</v>
      </c>
      <c r="M13" s="42">
        <v>2268</v>
      </c>
      <c r="N13">
        <v>55210</v>
      </c>
      <c r="O13">
        <v>5378</v>
      </c>
      <c r="P13">
        <v>57478</v>
      </c>
      <c r="Q13" s="36">
        <v>10.687616214206024</v>
      </c>
    </row>
    <row r="14" spans="1:25" x14ac:dyDescent="0.3">
      <c r="D14" s="46" t="s">
        <v>17</v>
      </c>
      <c r="E14" s="42">
        <v>9752</v>
      </c>
      <c r="F14">
        <v>24372</v>
      </c>
      <c r="G14" s="36">
        <v>0.40013129821106186</v>
      </c>
      <c r="L14" s="46" t="s">
        <v>17</v>
      </c>
      <c r="M14" s="42">
        <v>22263</v>
      </c>
      <c r="N14">
        <v>35700</v>
      </c>
      <c r="O14">
        <v>9752</v>
      </c>
      <c r="P14">
        <v>57963</v>
      </c>
      <c r="Q14" s="36">
        <v>5.9437038556193604</v>
      </c>
    </row>
    <row r="15" spans="1:25" x14ac:dyDescent="0.3">
      <c r="D15" s="46" t="s">
        <v>18</v>
      </c>
      <c r="E15" s="42">
        <v>3742</v>
      </c>
      <c r="F15">
        <v>7086</v>
      </c>
      <c r="G15" s="36">
        <v>0.52808354501834609</v>
      </c>
      <c r="L15" s="46" t="s">
        <v>18</v>
      </c>
      <c r="M15" s="42">
        <v>59382</v>
      </c>
      <c r="N15">
        <v>50263</v>
      </c>
      <c r="O15">
        <v>3742</v>
      </c>
      <c r="P15">
        <v>109645</v>
      </c>
      <c r="Q15" s="36">
        <v>29.301175841795832</v>
      </c>
    </row>
    <row r="16" spans="1:25" x14ac:dyDescent="0.3">
      <c r="D16" s="46" t="s">
        <v>19</v>
      </c>
      <c r="E16" s="42">
        <v>5704</v>
      </c>
      <c r="F16">
        <v>28498</v>
      </c>
      <c r="G16" s="36">
        <v>0.20015439679977542</v>
      </c>
      <c r="L16" s="46" t="s">
        <v>19</v>
      </c>
      <c r="M16" s="42">
        <v>11709</v>
      </c>
      <c r="N16">
        <v>24846</v>
      </c>
      <c r="O16">
        <v>5704</v>
      </c>
      <c r="P16">
        <v>36555</v>
      </c>
      <c r="Q16" s="36">
        <v>6.4086605890603083</v>
      </c>
    </row>
    <row r="17" spans="4:17" x14ac:dyDescent="0.3">
      <c r="D17" s="46" t="s">
        <v>20</v>
      </c>
      <c r="E17" s="42">
        <v>5452</v>
      </c>
      <c r="F17">
        <v>17837</v>
      </c>
      <c r="G17" s="36">
        <v>0.30565678084879744</v>
      </c>
      <c r="L17" s="46" t="s">
        <v>20</v>
      </c>
      <c r="M17" s="42">
        <v>25576</v>
      </c>
      <c r="N17">
        <v>32771</v>
      </c>
      <c r="O17">
        <v>5452</v>
      </c>
      <c r="P17">
        <v>58347</v>
      </c>
      <c r="Q17" s="36">
        <v>10.701944240645634</v>
      </c>
    </row>
    <row r="18" spans="4:17" x14ac:dyDescent="0.3">
      <c r="D18" s="46" t="s">
        <v>21</v>
      </c>
      <c r="E18" s="42">
        <v>7743</v>
      </c>
      <c r="F18">
        <v>38130</v>
      </c>
      <c r="G18" s="36">
        <v>0.2030684500393391</v>
      </c>
      <c r="L18" s="46" t="s">
        <v>21</v>
      </c>
      <c r="M18" s="42">
        <v>22795</v>
      </c>
      <c r="N18">
        <v>23525</v>
      </c>
      <c r="O18">
        <v>7743</v>
      </c>
      <c r="P18">
        <v>46320</v>
      </c>
      <c r="Q18" s="36">
        <v>5.9821774506005427</v>
      </c>
    </row>
    <row r="19" spans="4:17" x14ac:dyDescent="0.3">
      <c r="D19" s="46" t="s">
        <v>22</v>
      </c>
      <c r="E19" s="42">
        <v>6630</v>
      </c>
      <c r="F19">
        <v>9648</v>
      </c>
      <c r="G19" s="36">
        <v>0.68718905472636815</v>
      </c>
      <c r="L19" s="46" t="s">
        <v>22</v>
      </c>
      <c r="M19" s="42">
        <v>23113</v>
      </c>
      <c r="N19">
        <v>64862</v>
      </c>
      <c r="O19">
        <v>6630</v>
      </c>
      <c r="P19">
        <v>87975</v>
      </c>
      <c r="Q19" s="36">
        <v>13.26923076923077</v>
      </c>
    </row>
    <row r="20" spans="4:17" x14ac:dyDescent="0.3">
      <c r="D20" s="46" t="s">
        <v>23</v>
      </c>
      <c r="E20" s="42">
        <v>3562</v>
      </c>
      <c r="F20">
        <v>17059</v>
      </c>
      <c r="G20" s="36">
        <v>0.20880473650272582</v>
      </c>
      <c r="L20" s="46" t="s">
        <v>23</v>
      </c>
      <c r="M20" s="42">
        <v>20854</v>
      </c>
      <c r="N20">
        <v>54660</v>
      </c>
      <c r="O20">
        <v>3562</v>
      </c>
      <c r="P20">
        <v>75514</v>
      </c>
      <c r="Q20" s="36">
        <v>21.199887703537339</v>
      </c>
    </row>
    <row r="21" spans="4:17" x14ac:dyDescent="0.3">
      <c r="D21" s="46" t="s">
        <v>24</v>
      </c>
      <c r="E21" s="42">
        <v>8434</v>
      </c>
      <c r="F21">
        <v>18956</v>
      </c>
      <c r="G21" s="36">
        <v>0.4449250896813674</v>
      </c>
      <c r="L21" s="46" t="s">
        <v>24</v>
      </c>
      <c r="M21" s="42">
        <v>51950</v>
      </c>
      <c r="N21">
        <v>62824</v>
      </c>
      <c r="O21">
        <v>8434</v>
      </c>
      <c r="P21">
        <v>114774</v>
      </c>
      <c r="Q21" s="36">
        <v>13.608489447474508</v>
      </c>
    </row>
    <row r="22" spans="4:17" x14ac:dyDescent="0.3">
      <c r="D22" s="46" t="s">
        <v>25</v>
      </c>
      <c r="E22" s="42">
        <v>4366</v>
      </c>
      <c r="F22">
        <v>39227</v>
      </c>
      <c r="G22" s="36">
        <v>0.11130088969332348</v>
      </c>
      <c r="L22" s="46" t="s">
        <v>25</v>
      </c>
      <c r="M22" s="42">
        <v>58944</v>
      </c>
      <c r="N22">
        <v>26170</v>
      </c>
      <c r="O22">
        <v>4366</v>
      </c>
      <c r="P22">
        <v>85114</v>
      </c>
      <c r="Q22" s="36">
        <v>19.494732020155748</v>
      </c>
    </row>
    <row r="23" spans="4:17" x14ac:dyDescent="0.3">
      <c r="D23" s="46" t="s">
        <v>26</v>
      </c>
      <c r="E23" s="42">
        <v>8078</v>
      </c>
      <c r="F23">
        <v>48685</v>
      </c>
      <c r="G23" s="36">
        <v>0.16592379583033789</v>
      </c>
      <c r="L23" s="46" t="s">
        <v>26</v>
      </c>
      <c r="M23" s="42">
        <v>45534</v>
      </c>
      <c r="N23">
        <v>27884</v>
      </c>
      <c r="O23">
        <v>8078</v>
      </c>
      <c r="P23">
        <v>73418</v>
      </c>
      <c r="Q23" s="36">
        <v>9.0886358009408266</v>
      </c>
    </row>
    <row r="24" spans="4:17" x14ac:dyDescent="0.3">
      <c r="D24" s="46" t="s">
        <v>27</v>
      </c>
      <c r="E24" s="42">
        <v>9804</v>
      </c>
      <c r="F24">
        <v>44715</v>
      </c>
      <c r="G24" s="36">
        <v>0.21925528346192552</v>
      </c>
      <c r="L24" s="46" t="s">
        <v>27</v>
      </c>
      <c r="M24" s="42">
        <v>22507</v>
      </c>
      <c r="N24">
        <v>46064</v>
      </c>
      <c r="O24">
        <v>9804</v>
      </c>
      <c r="P24">
        <v>68571</v>
      </c>
      <c r="Q24" s="36">
        <v>6.9941860465116283</v>
      </c>
    </row>
    <row r="25" spans="4:17" x14ac:dyDescent="0.3">
      <c r="D25" s="46" t="s">
        <v>28</v>
      </c>
      <c r="E25" s="42">
        <v>5545</v>
      </c>
      <c r="F25">
        <v>38310</v>
      </c>
      <c r="G25" s="36">
        <v>0.14474027669015924</v>
      </c>
      <c r="L25" s="46" t="s">
        <v>28</v>
      </c>
      <c r="M25" s="42">
        <v>67884</v>
      </c>
      <c r="N25">
        <v>45365</v>
      </c>
      <c r="O25">
        <v>5545</v>
      </c>
      <c r="P25">
        <v>113249</v>
      </c>
      <c r="Q25" s="36">
        <v>20.423624887285843</v>
      </c>
    </row>
    <row r="26" spans="4:17" x14ac:dyDescent="0.3">
      <c r="D26" s="46" t="s">
        <v>29</v>
      </c>
      <c r="E26" s="42">
        <v>1571</v>
      </c>
      <c r="F26">
        <v>12128</v>
      </c>
      <c r="G26" s="36">
        <v>0.12953496042216359</v>
      </c>
      <c r="L26" s="46" t="s">
        <v>29</v>
      </c>
      <c r="M26" s="42">
        <v>34893</v>
      </c>
      <c r="N26">
        <v>68309</v>
      </c>
      <c r="O26">
        <v>1571</v>
      </c>
      <c r="P26">
        <v>103202</v>
      </c>
      <c r="Q26" s="36">
        <v>65.691915977084662</v>
      </c>
    </row>
    <row r="27" spans="4:17" x14ac:dyDescent="0.3">
      <c r="D27" s="46" t="s">
        <v>30</v>
      </c>
      <c r="E27" s="42">
        <v>4748</v>
      </c>
      <c r="F27">
        <v>5239</v>
      </c>
      <c r="G27" s="36">
        <v>0.90627982439396837</v>
      </c>
      <c r="L27" s="46" t="s">
        <v>30</v>
      </c>
      <c r="M27" s="42">
        <v>57159</v>
      </c>
      <c r="N27">
        <v>35896</v>
      </c>
      <c r="O27">
        <v>4748</v>
      </c>
      <c r="P27">
        <v>93055</v>
      </c>
      <c r="Q27" s="36">
        <v>19.598778433024432</v>
      </c>
    </row>
    <row r="28" spans="4:17" x14ac:dyDescent="0.3">
      <c r="D28" s="46" t="s">
        <v>31</v>
      </c>
      <c r="E28" s="42">
        <v>1901</v>
      </c>
      <c r="F28">
        <v>19223</v>
      </c>
      <c r="G28" s="36">
        <v>9.8891952348748896E-2</v>
      </c>
      <c r="L28" s="46" t="s">
        <v>31</v>
      </c>
      <c r="M28" s="42">
        <v>52099</v>
      </c>
      <c r="N28">
        <v>18770</v>
      </c>
      <c r="O28">
        <v>1901</v>
      </c>
      <c r="P28">
        <v>70869</v>
      </c>
      <c r="Q28" s="36">
        <v>37.279852709100474</v>
      </c>
    </row>
    <row r="29" spans="4:17" x14ac:dyDescent="0.3">
      <c r="D29" s="46" t="s">
        <v>32</v>
      </c>
      <c r="E29" s="42">
        <v>3309</v>
      </c>
      <c r="F29">
        <v>32018</v>
      </c>
      <c r="G29" s="36">
        <v>0.10334811668436504</v>
      </c>
      <c r="L29" s="46" t="s">
        <v>32</v>
      </c>
      <c r="M29" s="42">
        <v>5722</v>
      </c>
      <c r="N29">
        <v>73464</v>
      </c>
      <c r="O29">
        <v>3309</v>
      </c>
      <c r="P29">
        <v>79186</v>
      </c>
      <c r="Q29" s="36">
        <v>23.930492595950437</v>
      </c>
    </row>
    <row r="30" spans="4:17" x14ac:dyDescent="0.3">
      <c r="D30" s="46" t="s">
        <v>33</v>
      </c>
      <c r="E30" s="42">
        <v>7182</v>
      </c>
      <c r="F30">
        <v>12315</v>
      </c>
      <c r="G30" s="36">
        <v>0.58319123020706454</v>
      </c>
      <c r="L30" s="46" t="s">
        <v>33</v>
      </c>
      <c r="M30" s="42">
        <v>27601</v>
      </c>
      <c r="N30">
        <v>30191</v>
      </c>
      <c r="O30">
        <v>7182</v>
      </c>
      <c r="P30">
        <v>57792</v>
      </c>
      <c r="Q30" s="36">
        <v>8.0467836257309937</v>
      </c>
    </row>
    <row r="31" spans="4:17" x14ac:dyDescent="0.3">
      <c r="D31" s="46" t="s">
        <v>34</v>
      </c>
      <c r="E31" s="42">
        <v>7232</v>
      </c>
      <c r="F31">
        <v>40661</v>
      </c>
      <c r="G31" s="36">
        <v>0.17786084946263003</v>
      </c>
      <c r="L31" s="46" t="s">
        <v>34</v>
      </c>
      <c r="M31" s="42">
        <v>42385</v>
      </c>
      <c r="N31">
        <v>19267</v>
      </c>
      <c r="O31">
        <v>7232</v>
      </c>
      <c r="P31">
        <v>61652</v>
      </c>
      <c r="Q31" s="36">
        <v>8.5248893805309738</v>
      </c>
    </row>
    <row r="32" spans="4:17" x14ac:dyDescent="0.3">
      <c r="D32" s="46" t="s">
        <v>35</v>
      </c>
      <c r="E32" s="42">
        <v>6839</v>
      </c>
      <c r="F32">
        <v>43887</v>
      </c>
      <c r="G32" s="36">
        <v>0.15583202315036343</v>
      </c>
      <c r="L32" s="46" t="s">
        <v>35</v>
      </c>
      <c r="M32" s="42">
        <v>41831</v>
      </c>
      <c r="N32">
        <v>54899</v>
      </c>
      <c r="O32">
        <v>6839</v>
      </c>
      <c r="P32">
        <v>96730</v>
      </c>
      <c r="Q32" s="36">
        <v>14.143880684310572</v>
      </c>
    </row>
    <row r="33" spans="4:17" x14ac:dyDescent="0.3">
      <c r="D33" s="46" t="s">
        <v>36</v>
      </c>
      <c r="E33" s="42">
        <v>7514</v>
      </c>
      <c r="F33">
        <v>11117</v>
      </c>
      <c r="G33" s="36">
        <v>0.67590177206080782</v>
      </c>
      <c r="L33" s="46" t="s">
        <v>36</v>
      </c>
      <c r="M33" s="42">
        <v>28025</v>
      </c>
      <c r="N33">
        <v>54025</v>
      </c>
      <c r="O33">
        <v>7514</v>
      </c>
      <c r="P33">
        <v>82050</v>
      </c>
      <c r="Q33" s="36">
        <v>10.919616715464466</v>
      </c>
    </row>
    <row r="34" spans="4:17" x14ac:dyDescent="0.3">
      <c r="D34" s="46" t="s">
        <v>37</v>
      </c>
      <c r="E34" s="42">
        <v>8300</v>
      </c>
      <c r="F34">
        <v>47898</v>
      </c>
      <c r="G34" s="36">
        <v>0.17328489707294667</v>
      </c>
      <c r="L34" s="46" t="s">
        <v>37</v>
      </c>
      <c r="M34" s="42">
        <v>83282</v>
      </c>
      <c r="N34">
        <v>69997</v>
      </c>
      <c r="O34">
        <v>8300</v>
      </c>
      <c r="P34">
        <v>153279</v>
      </c>
      <c r="Q34" s="36">
        <v>18.467349397590361</v>
      </c>
    </row>
    <row r="35" spans="4:17" x14ac:dyDescent="0.3">
      <c r="D35" s="46" t="s">
        <v>38</v>
      </c>
      <c r="E35" s="42">
        <v>4096</v>
      </c>
      <c r="F35">
        <v>45391</v>
      </c>
      <c r="G35" s="36">
        <v>9.0238152937807056E-2</v>
      </c>
      <c r="L35" s="46" t="s">
        <v>38</v>
      </c>
      <c r="M35" s="42">
        <v>24208</v>
      </c>
      <c r="N35">
        <v>42586</v>
      </c>
      <c r="O35">
        <v>4096</v>
      </c>
      <c r="P35">
        <v>66794</v>
      </c>
      <c r="Q35" s="36">
        <v>16.30712890625</v>
      </c>
    </row>
    <row r="36" spans="4:17" x14ac:dyDescent="0.3">
      <c r="D36" s="46" t="s">
        <v>39</v>
      </c>
      <c r="E36" s="42">
        <v>4458</v>
      </c>
      <c r="F36">
        <v>17448</v>
      </c>
      <c r="G36" s="36">
        <v>0.25550206327372765</v>
      </c>
      <c r="L36" s="46" t="s">
        <v>39</v>
      </c>
      <c r="M36" s="42">
        <v>8661</v>
      </c>
      <c r="N36">
        <v>63742</v>
      </c>
      <c r="O36">
        <v>4458</v>
      </c>
      <c r="P36">
        <v>72403</v>
      </c>
      <c r="Q36" s="36">
        <v>16.241139524450425</v>
      </c>
    </row>
    <row r="37" spans="4:17" x14ac:dyDescent="0.3">
      <c r="D37" s="46" t="s">
        <v>40</v>
      </c>
      <c r="E37" s="42">
        <v>9019</v>
      </c>
      <c r="F37">
        <v>8436</v>
      </c>
      <c r="G37" s="36">
        <v>1.069108582266477</v>
      </c>
      <c r="L37" s="46" t="s">
        <v>40</v>
      </c>
      <c r="M37" s="42">
        <v>92082</v>
      </c>
      <c r="N37">
        <v>13060</v>
      </c>
      <c r="O37">
        <v>9019</v>
      </c>
      <c r="P37">
        <v>105142</v>
      </c>
      <c r="Q37" s="36">
        <v>11.657833462689878</v>
      </c>
    </row>
    <row r="38" spans="4:17" x14ac:dyDescent="0.3">
      <c r="D38" s="46" t="s">
        <v>41</v>
      </c>
      <c r="E38" s="42">
        <v>4971</v>
      </c>
      <c r="F38">
        <v>28847</v>
      </c>
      <c r="G38" s="36">
        <v>0.17232294519360766</v>
      </c>
      <c r="L38" s="46" t="s">
        <v>41</v>
      </c>
      <c r="M38" s="42">
        <v>7950</v>
      </c>
      <c r="N38">
        <v>68086</v>
      </c>
      <c r="O38">
        <v>4971</v>
      </c>
      <c r="P38">
        <v>76036</v>
      </c>
      <c r="Q38" s="36">
        <v>15.295916314624824</v>
      </c>
    </row>
    <row r="39" spans="4:17" x14ac:dyDescent="0.3">
      <c r="D39" s="46" t="s">
        <v>42</v>
      </c>
      <c r="E39" s="42">
        <v>4661</v>
      </c>
      <c r="F39">
        <v>36604</v>
      </c>
      <c r="G39" s="36">
        <v>0.12733581029395694</v>
      </c>
      <c r="L39" s="46" t="s">
        <v>42</v>
      </c>
      <c r="M39" s="42">
        <v>49682</v>
      </c>
      <c r="N39">
        <v>50353</v>
      </c>
      <c r="O39">
        <v>4661</v>
      </c>
      <c r="P39">
        <v>100035</v>
      </c>
      <c r="Q39" s="36">
        <v>21.462132589573052</v>
      </c>
    </row>
    <row r="40" spans="4:17" x14ac:dyDescent="0.3">
      <c r="D40" s="46" t="s">
        <v>43</v>
      </c>
      <c r="E40" s="42">
        <v>2291</v>
      </c>
      <c r="F40">
        <v>38135</v>
      </c>
      <c r="G40" s="36">
        <v>6.0076045627376423E-2</v>
      </c>
      <c r="L40" s="46" t="s">
        <v>43</v>
      </c>
      <c r="M40" s="42">
        <v>47363</v>
      </c>
      <c r="N40">
        <v>55970</v>
      </c>
      <c r="O40">
        <v>2291</v>
      </c>
      <c r="P40">
        <v>103333</v>
      </c>
      <c r="Q40" s="36">
        <v>45.10388476647752</v>
      </c>
    </row>
    <row r="41" spans="4:17" x14ac:dyDescent="0.3">
      <c r="D41" s="46" t="s">
        <v>44</v>
      </c>
      <c r="E41" s="42">
        <v>9589</v>
      </c>
      <c r="F41">
        <v>41980</v>
      </c>
      <c r="G41" s="36">
        <v>0.2284182944259171</v>
      </c>
      <c r="L41" s="46" t="s">
        <v>44</v>
      </c>
      <c r="M41" s="42">
        <v>87671</v>
      </c>
      <c r="N41">
        <v>54882</v>
      </c>
      <c r="O41">
        <v>9589</v>
      </c>
      <c r="P41">
        <v>142553</v>
      </c>
      <c r="Q41" s="36">
        <v>14.866305141307748</v>
      </c>
    </row>
    <row r="42" spans="4:17" x14ac:dyDescent="0.3">
      <c r="D42" s="46" t="s">
        <v>45</v>
      </c>
      <c r="E42" s="42">
        <v>3532</v>
      </c>
      <c r="F42">
        <v>19314</v>
      </c>
      <c r="G42" s="36">
        <v>0.18287252770011392</v>
      </c>
      <c r="L42" s="46" t="s">
        <v>45</v>
      </c>
      <c r="M42" s="42">
        <v>81626</v>
      </c>
      <c r="N42">
        <v>14731</v>
      </c>
      <c r="O42">
        <v>3532</v>
      </c>
      <c r="P42">
        <v>96357</v>
      </c>
      <c r="Q42" s="36">
        <v>27.281143827859569</v>
      </c>
    </row>
    <row r="43" spans="4:17" x14ac:dyDescent="0.3">
      <c r="D43" s="46" t="s">
        <v>46</v>
      </c>
      <c r="E43" s="42">
        <v>3129</v>
      </c>
      <c r="F43">
        <v>18236</v>
      </c>
      <c r="G43" s="36">
        <v>0.17158368063171747</v>
      </c>
      <c r="L43" s="46" t="s">
        <v>46</v>
      </c>
      <c r="M43" s="42">
        <v>64394</v>
      </c>
      <c r="N43">
        <v>69809</v>
      </c>
      <c r="O43">
        <v>3129</v>
      </c>
      <c r="P43">
        <v>134203</v>
      </c>
      <c r="Q43" s="36">
        <v>42.890060722275486</v>
      </c>
    </row>
    <row r="44" spans="4:17" x14ac:dyDescent="0.3">
      <c r="D44" s="46" t="s">
        <v>47</v>
      </c>
      <c r="E44" s="42">
        <v>2711</v>
      </c>
      <c r="F44">
        <v>27746</v>
      </c>
      <c r="G44" s="36">
        <v>9.7707777697686155E-2</v>
      </c>
      <c r="L44" s="46" t="s">
        <v>47</v>
      </c>
      <c r="M44" s="42">
        <v>50898</v>
      </c>
      <c r="N44">
        <v>55331</v>
      </c>
      <c r="O44">
        <v>2711</v>
      </c>
      <c r="P44">
        <v>106229</v>
      </c>
      <c r="Q44" s="36">
        <v>39.184433788270013</v>
      </c>
    </row>
    <row r="45" spans="4:17" x14ac:dyDescent="0.3">
      <c r="D45" s="46" t="s">
        <v>48</v>
      </c>
      <c r="E45" s="42">
        <v>6802</v>
      </c>
      <c r="F45">
        <v>17264</v>
      </c>
      <c r="G45" s="36">
        <v>0.39399907321594069</v>
      </c>
      <c r="L45" s="46" t="s">
        <v>48</v>
      </c>
      <c r="M45" s="42">
        <v>98895</v>
      </c>
      <c r="N45">
        <v>60751</v>
      </c>
      <c r="O45">
        <v>6802</v>
      </c>
      <c r="P45">
        <v>159646</v>
      </c>
      <c r="Q45" s="36">
        <v>23.470449867685975</v>
      </c>
    </row>
    <row r="46" spans="4:17" x14ac:dyDescent="0.3">
      <c r="D46" s="46" t="s">
        <v>49</v>
      </c>
      <c r="E46" s="42">
        <v>9058</v>
      </c>
      <c r="F46">
        <v>12392</v>
      </c>
      <c r="G46" s="36">
        <v>0.7309554551323435</v>
      </c>
      <c r="L46" s="46" t="s">
        <v>49</v>
      </c>
      <c r="M46" s="42">
        <v>39956</v>
      </c>
      <c r="N46">
        <v>50676</v>
      </c>
      <c r="O46">
        <v>9058</v>
      </c>
      <c r="P46">
        <v>90632</v>
      </c>
      <c r="Q46" s="36">
        <v>10.005740781629498</v>
      </c>
    </row>
    <row r="47" spans="4:17" x14ac:dyDescent="0.3">
      <c r="D47" s="46" t="s">
        <v>50</v>
      </c>
      <c r="E47" s="42">
        <v>3489</v>
      </c>
      <c r="F47">
        <v>40422</v>
      </c>
      <c r="G47" s="36">
        <v>8.6314383256642424E-2</v>
      </c>
      <c r="L47" s="46" t="s">
        <v>50</v>
      </c>
      <c r="M47" s="42">
        <v>91452</v>
      </c>
      <c r="N47">
        <v>663</v>
      </c>
      <c r="O47">
        <v>3489</v>
      </c>
      <c r="P47">
        <v>92115</v>
      </c>
      <c r="Q47" s="36">
        <v>26.401547721410147</v>
      </c>
    </row>
    <row r="48" spans="4:17" x14ac:dyDescent="0.3">
      <c r="D48" s="46" t="s">
        <v>51</v>
      </c>
      <c r="E48" s="42">
        <v>2169</v>
      </c>
      <c r="F48">
        <v>25111</v>
      </c>
      <c r="G48" s="36">
        <v>8.637648839154155E-2</v>
      </c>
      <c r="L48" s="46" t="s">
        <v>51</v>
      </c>
      <c r="M48" s="42">
        <v>1564</v>
      </c>
      <c r="N48">
        <v>71346</v>
      </c>
      <c r="O48">
        <v>2169</v>
      </c>
      <c r="P48">
        <v>72910</v>
      </c>
      <c r="Q48" s="36">
        <v>33.614568925772247</v>
      </c>
    </row>
    <row r="49" spans="4:17" x14ac:dyDescent="0.3">
      <c r="D49" s="46" t="s">
        <v>52</v>
      </c>
      <c r="E49" s="42">
        <v>5057</v>
      </c>
      <c r="F49">
        <v>10239</v>
      </c>
      <c r="G49" s="36">
        <v>0.49389588827033892</v>
      </c>
      <c r="L49" s="46" t="s">
        <v>52</v>
      </c>
      <c r="M49" s="42">
        <v>66227</v>
      </c>
      <c r="N49">
        <v>6499</v>
      </c>
      <c r="O49">
        <v>5057</v>
      </c>
      <c r="P49">
        <v>72726</v>
      </c>
      <c r="Q49" s="36">
        <v>14.381253707731856</v>
      </c>
    </row>
    <row r="50" spans="4:17" x14ac:dyDescent="0.3">
      <c r="D50" s="46" t="s">
        <v>53</v>
      </c>
      <c r="E50" s="42">
        <v>7613</v>
      </c>
      <c r="F50">
        <v>22975</v>
      </c>
      <c r="G50" s="36">
        <v>0.33136017410228508</v>
      </c>
      <c r="L50" s="46" t="s">
        <v>53</v>
      </c>
      <c r="M50" s="42">
        <v>70713</v>
      </c>
      <c r="N50">
        <v>36264</v>
      </c>
      <c r="O50">
        <v>7613</v>
      </c>
      <c r="P50">
        <v>106977</v>
      </c>
      <c r="Q50" s="36">
        <v>14.051884933666097</v>
      </c>
    </row>
    <row r="51" spans="4:17" x14ac:dyDescent="0.3">
      <c r="D51" s="46" t="s">
        <v>54</v>
      </c>
      <c r="E51" s="42">
        <v>1183</v>
      </c>
      <c r="F51">
        <v>18666</v>
      </c>
      <c r="G51" s="36">
        <v>6.3377263473695489E-2</v>
      </c>
      <c r="L51" s="46" t="s">
        <v>54</v>
      </c>
      <c r="M51" s="42">
        <v>91757</v>
      </c>
      <c r="N51">
        <v>16862</v>
      </c>
      <c r="O51">
        <v>1183</v>
      </c>
      <c r="P51">
        <v>108619</v>
      </c>
      <c r="Q51" s="36">
        <v>91.816568047337284</v>
      </c>
    </row>
    <row r="52" spans="4:17" x14ac:dyDescent="0.3">
      <c r="D52" s="46" t="s">
        <v>55</v>
      </c>
      <c r="E52" s="42">
        <v>5207</v>
      </c>
      <c r="F52">
        <v>16675</v>
      </c>
      <c r="G52" s="36">
        <v>0.31226386806596701</v>
      </c>
      <c r="L52" s="46" t="s">
        <v>55</v>
      </c>
      <c r="M52" s="42">
        <v>67247</v>
      </c>
      <c r="N52">
        <v>43146</v>
      </c>
      <c r="O52">
        <v>5207</v>
      </c>
      <c r="P52">
        <v>110393</v>
      </c>
      <c r="Q52" s="36">
        <v>21.200883426157095</v>
      </c>
    </row>
    <row r="53" spans="4:17" ht="15" thickBot="1" x14ac:dyDescent="0.35">
      <c r="D53" s="47" t="s">
        <v>56</v>
      </c>
      <c r="E53" s="42">
        <v>6346</v>
      </c>
      <c r="F53">
        <v>11445</v>
      </c>
      <c r="G53" s="36">
        <v>0.55447793796417655</v>
      </c>
      <c r="L53" s="47" t="s">
        <v>56</v>
      </c>
      <c r="M53" s="42">
        <v>1106</v>
      </c>
      <c r="N53">
        <v>36981</v>
      </c>
      <c r="O53">
        <v>6346</v>
      </c>
      <c r="P53">
        <v>38087</v>
      </c>
      <c r="Q53" s="36">
        <v>6.0017333753545543</v>
      </c>
    </row>
    <row r="54" spans="4:17" x14ac:dyDescent="0.3">
      <c r="D54" s="45" t="s">
        <v>57</v>
      </c>
      <c r="E54" s="42">
        <v>3827</v>
      </c>
      <c r="F54">
        <v>18649</v>
      </c>
      <c r="G54" s="36">
        <v>0.20521207571451552</v>
      </c>
      <c r="L54" s="45" t="s">
        <v>57</v>
      </c>
      <c r="M54" s="42">
        <v>34522</v>
      </c>
      <c r="N54">
        <v>759</v>
      </c>
      <c r="O54">
        <v>3827</v>
      </c>
      <c r="P54">
        <v>35281</v>
      </c>
      <c r="Q54" s="36">
        <v>9.2189704729553181</v>
      </c>
    </row>
    <row r="55" spans="4:17" x14ac:dyDescent="0.3">
      <c r="D55" s="46" t="s">
        <v>58</v>
      </c>
      <c r="E55" s="42">
        <v>7241</v>
      </c>
      <c r="F55">
        <v>8799</v>
      </c>
      <c r="G55" s="36">
        <v>0.82293442436640529</v>
      </c>
      <c r="L55" s="46" t="s">
        <v>58</v>
      </c>
      <c r="M55" s="42">
        <v>35395</v>
      </c>
      <c r="N55">
        <v>5736</v>
      </c>
      <c r="O55">
        <v>7241</v>
      </c>
      <c r="P55">
        <v>41131</v>
      </c>
      <c r="Q55" s="36">
        <v>5.6802927772407124</v>
      </c>
    </row>
    <row r="56" spans="4:17" x14ac:dyDescent="0.3">
      <c r="D56" s="46" t="s">
        <v>59</v>
      </c>
      <c r="E56" s="42">
        <v>3286</v>
      </c>
      <c r="F56">
        <v>5432</v>
      </c>
      <c r="G56" s="36">
        <v>0.60493372606774665</v>
      </c>
      <c r="L56" s="46" t="s">
        <v>59</v>
      </c>
      <c r="M56" s="42">
        <v>30856</v>
      </c>
      <c r="N56">
        <v>58008</v>
      </c>
      <c r="O56">
        <v>3286</v>
      </c>
      <c r="P56">
        <v>88864</v>
      </c>
      <c r="Q56" s="36">
        <v>27.043213633597077</v>
      </c>
    </row>
    <row r="57" spans="4:17" x14ac:dyDescent="0.3">
      <c r="D57" s="46" t="s">
        <v>60</v>
      </c>
      <c r="E57" s="42">
        <v>6131</v>
      </c>
      <c r="F57">
        <v>48870</v>
      </c>
      <c r="G57" s="36">
        <v>0.12545528954368734</v>
      </c>
      <c r="L57" s="46" t="s">
        <v>60</v>
      </c>
      <c r="M57" s="42">
        <v>74195</v>
      </c>
      <c r="N57">
        <v>56222</v>
      </c>
      <c r="O57">
        <v>6131</v>
      </c>
      <c r="P57">
        <v>130417</v>
      </c>
      <c r="Q57" s="36">
        <v>21.271733811776219</v>
      </c>
    </row>
    <row r="58" spans="4:17" x14ac:dyDescent="0.3">
      <c r="D58" s="46" t="s">
        <v>61</v>
      </c>
      <c r="E58" s="42">
        <v>8137</v>
      </c>
      <c r="F58">
        <v>26893</v>
      </c>
      <c r="G58" s="36">
        <v>0.30256944186219464</v>
      </c>
      <c r="L58" s="46" t="s">
        <v>61</v>
      </c>
      <c r="M58" s="42">
        <v>34705</v>
      </c>
      <c r="N58">
        <v>46600</v>
      </c>
      <c r="O58">
        <v>8137</v>
      </c>
      <c r="P58">
        <v>81305</v>
      </c>
      <c r="Q58" s="36">
        <v>9.9920117979599361</v>
      </c>
    </row>
    <row r="59" spans="4:17" x14ac:dyDescent="0.3">
      <c r="D59" s="46" t="s">
        <v>62</v>
      </c>
      <c r="E59" s="42">
        <v>6217</v>
      </c>
      <c r="F59">
        <v>29953</v>
      </c>
      <c r="G59" s="36">
        <v>0.20755850832971656</v>
      </c>
      <c r="L59" s="46" t="s">
        <v>62</v>
      </c>
      <c r="M59" s="42">
        <v>12474</v>
      </c>
      <c r="N59">
        <v>71389</v>
      </c>
      <c r="O59">
        <v>6217</v>
      </c>
      <c r="P59">
        <v>83863</v>
      </c>
      <c r="Q59" s="36">
        <v>13.489303522599325</v>
      </c>
    </row>
    <row r="60" spans="4:17" x14ac:dyDescent="0.3">
      <c r="D60" s="46" t="s">
        <v>63</v>
      </c>
      <c r="E60" s="42">
        <v>6471</v>
      </c>
      <c r="F60">
        <v>34409</v>
      </c>
      <c r="G60" s="36">
        <v>0.18806126304164608</v>
      </c>
      <c r="L60" s="46" t="s">
        <v>63</v>
      </c>
      <c r="M60" s="42">
        <v>38277</v>
      </c>
      <c r="N60">
        <v>46297</v>
      </c>
      <c r="O60">
        <v>6471</v>
      </c>
      <c r="P60">
        <v>84574</v>
      </c>
      <c r="Q60" s="36">
        <v>13.069695564827693</v>
      </c>
    </row>
    <row r="61" spans="4:17" x14ac:dyDescent="0.3">
      <c r="D61" s="46" t="s">
        <v>64</v>
      </c>
      <c r="E61" s="42">
        <v>3349</v>
      </c>
      <c r="F61">
        <v>18282</v>
      </c>
      <c r="G61" s="36">
        <v>0.18318564708456406</v>
      </c>
      <c r="L61" s="46" t="s">
        <v>64</v>
      </c>
      <c r="M61" s="42">
        <v>33653</v>
      </c>
      <c r="N61">
        <v>52983</v>
      </c>
      <c r="O61">
        <v>3349</v>
      </c>
      <c r="P61">
        <v>86636</v>
      </c>
      <c r="Q61" s="36">
        <v>25.869214690952525</v>
      </c>
    </row>
    <row r="62" spans="4:17" x14ac:dyDescent="0.3">
      <c r="D62" s="46" t="s">
        <v>65</v>
      </c>
      <c r="E62" s="42">
        <v>3822</v>
      </c>
      <c r="F62">
        <v>32892</v>
      </c>
      <c r="G62" s="36">
        <v>0.11619846771251369</v>
      </c>
      <c r="L62" s="46" t="s">
        <v>65</v>
      </c>
      <c r="M62" s="42">
        <v>37850</v>
      </c>
      <c r="N62">
        <v>28999</v>
      </c>
      <c r="O62">
        <v>3822</v>
      </c>
      <c r="P62">
        <v>66849</v>
      </c>
      <c r="Q62" s="36">
        <v>17.490580847723706</v>
      </c>
    </row>
    <row r="63" spans="4:17" x14ac:dyDescent="0.3">
      <c r="D63" s="46" t="s">
        <v>66</v>
      </c>
      <c r="E63" s="42">
        <v>3598</v>
      </c>
      <c r="F63">
        <v>23500</v>
      </c>
      <c r="G63" s="36">
        <v>0.15310638297872339</v>
      </c>
      <c r="L63" s="46" t="s">
        <v>66</v>
      </c>
      <c r="M63" s="42">
        <v>72020</v>
      </c>
      <c r="N63">
        <v>63115</v>
      </c>
      <c r="O63">
        <v>3598</v>
      </c>
      <c r="P63">
        <v>135135</v>
      </c>
      <c r="Q63" s="36">
        <v>37.558365758754867</v>
      </c>
    </row>
    <row r="64" spans="4:17" x14ac:dyDescent="0.3">
      <c r="D64" s="46" t="s">
        <v>67</v>
      </c>
      <c r="E64" s="42">
        <v>5147</v>
      </c>
      <c r="F64">
        <v>36445</v>
      </c>
      <c r="G64" s="36">
        <v>0.14122650569351078</v>
      </c>
      <c r="L64" s="46" t="s">
        <v>67</v>
      </c>
      <c r="M64" s="42">
        <v>93809</v>
      </c>
      <c r="N64">
        <v>17554</v>
      </c>
      <c r="O64">
        <v>5147</v>
      </c>
      <c r="P64">
        <v>111363</v>
      </c>
      <c r="Q64" s="36">
        <v>21.636487274140276</v>
      </c>
    </row>
    <row r="65" spans="4:17" x14ac:dyDescent="0.3">
      <c r="D65" s="46" t="s">
        <v>68</v>
      </c>
      <c r="E65" s="42">
        <v>9087</v>
      </c>
      <c r="F65">
        <v>32080</v>
      </c>
      <c r="G65" s="36">
        <v>0.28326059850374063</v>
      </c>
      <c r="L65" s="46" t="s">
        <v>68</v>
      </c>
      <c r="M65" s="42">
        <v>21534</v>
      </c>
      <c r="N65">
        <v>14715</v>
      </c>
      <c r="O65">
        <v>9087</v>
      </c>
      <c r="P65">
        <v>36249</v>
      </c>
      <c r="Q65" s="36">
        <v>3.9891053152855727</v>
      </c>
    </row>
    <row r="66" spans="4:17" x14ac:dyDescent="0.3">
      <c r="D66" s="46" t="s">
        <v>69</v>
      </c>
      <c r="E66" s="42">
        <v>5867</v>
      </c>
      <c r="F66">
        <v>10884</v>
      </c>
      <c r="G66" s="36">
        <v>0.53904814406468216</v>
      </c>
      <c r="L66" s="46" t="s">
        <v>69</v>
      </c>
      <c r="M66" s="42">
        <v>61296</v>
      </c>
      <c r="N66">
        <v>49566</v>
      </c>
      <c r="O66">
        <v>5867</v>
      </c>
      <c r="P66">
        <v>110862</v>
      </c>
      <c r="Q66" s="36">
        <v>18.895858189875575</v>
      </c>
    </row>
    <row r="67" spans="4:17" x14ac:dyDescent="0.3">
      <c r="D67" s="46" t="s">
        <v>70</v>
      </c>
      <c r="E67" s="42">
        <v>2882</v>
      </c>
      <c r="F67">
        <v>5370</v>
      </c>
      <c r="G67" s="36">
        <v>0.53668528864059595</v>
      </c>
      <c r="L67" s="46" t="s">
        <v>70</v>
      </c>
      <c r="M67" s="42">
        <v>57345</v>
      </c>
      <c r="N67">
        <v>40952</v>
      </c>
      <c r="O67">
        <v>2882</v>
      </c>
      <c r="P67">
        <v>98297</v>
      </c>
      <c r="Q67" s="36">
        <v>34.107217210270647</v>
      </c>
    </row>
    <row r="68" spans="4:17" x14ac:dyDescent="0.3">
      <c r="D68" s="46" t="s">
        <v>71</v>
      </c>
      <c r="E68" s="42">
        <v>8802</v>
      </c>
      <c r="F68">
        <v>44841</v>
      </c>
      <c r="G68" s="36">
        <v>0.19629357061617717</v>
      </c>
      <c r="L68" s="46" t="s">
        <v>71</v>
      </c>
      <c r="M68" s="42">
        <v>93321</v>
      </c>
      <c r="N68">
        <v>37568</v>
      </c>
      <c r="O68">
        <v>8802</v>
      </c>
      <c r="P68">
        <v>130889</v>
      </c>
      <c r="Q68" s="36">
        <v>14.87037037037037</v>
      </c>
    </row>
    <row r="69" spans="4:17" x14ac:dyDescent="0.3">
      <c r="D69" s="46" t="s">
        <v>72</v>
      </c>
      <c r="E69" s="42">
        <v>6533</v>
      </c>
      <c r="F69">
        <v>18686</v>
      </c>
      <c r="G69" s="36">
        <v>0.34962003639088085</v>
      </c>
      <c r="L69" s="46" t="s">
        <v>72</v>
      </c>
      <c r="M69" s="42">
        <v>75257</v>
      </c>
      <c r="N69">
        <v>16483</v>
      </c>
      <c r="O69">
        <v>6533</v>
      </c>
      <c r="P69">
        <v>91740</v>
      </c>
      <c r="Q69" s="36">
        <v>14.042553191489361</v>
      </c>
    </row>
    <row r="70" spans="4:17" x14ac:dyDescent="0.3">
      <c r="D70" s="46" t="s">
        <v>73</v>
      </c>
      <c r="E70" s="42">
        <v>1645</v>
      </c>
      <c r="F70">
        <v>45419</v>
      </c>
      <c r="G70" s="36">
        <v>3.6218322728373588E-2</v>
      </c>
      <c r="L70" s="46" t="s">
        <v>73</v>
      </c>
      <c r="M70" s="42">
        <v>46553</v>
      </c>
      <c r="N70">
        <v>65776</v>
      </c>
      <c r="O70">
        <v>1645</v>
      </c>
      <c r="P70">
        <v>112329</v>
      </c>
      <c r="Q70" s="36">
        <v>68.285106382978725</v>
      </c>
    </row>
    <row r="71" spans="4:17" x14ac:dyDescent="0.3">
      <c r="D71" s="46" t="s">
        <v>74</v>
      </c>
      <c r="E71" s="42">
        <v>6497</v>
      </c>
      <c r="F71">
        <v>26603</v>
      </c>
      <c r="G71" s="36">
        <v>0.24422057662669625</v>
      </c>
      <c r="L71" s="46" t="s">
        <v>74</v>
      </c>
      <c r="M71" s="42">
        <v>61944</v>
      </c>
      <c r="N71">
        <v>50079</v>
      </c>
      <c r="O71">
        <v>6497</v>
      </c>
      <c r="P71">
        <v>112023</v>
      </c>
      <c r="Q71" s="36">
        <v>17.242265661074342</v>
      </c>
    </row>
    <row r="72" spans="4:17" x14ac:dyDescent="0.3">
      <c r="D72" s="46" t="s">
        <v>75</v>
      </c>
      <c r="E72" s="42">
        <v>5039</v>
      </c>
      <c r="F72">
        <v>45921</v>
      </c>
      <c r="G72" s="36">
        <v>0.1097319309248492</v>
      </c>
      <c r="L72" s="46" t="s">
        <v>75</v>
      </c>
      <c r="M72" s="42">
        <v>47641</v>
      </c>
      <c r="N72">
        <v>28841</v>
      </c>
      <c r="O72">
        <v>5039</v>
      </c>
      <c r="P72">
        <v>76482</v>
      </c>
      <c r="Q72" s="36">
        <v>15.178011510220282</v>
      </c>
    </row>
    <row r="73" spans="4:17" x14ac:dyDescent="0.3">
      <c r="D73" s="46" t="s">
        <v>76</v>
      </c>
      <c r="E73" s="42">
        <v>7927</v>
      </c>
      <c r="F73">
        <v>19273</v>
      </c>
      <c r="G73" s="36">
        <v>0.41130078347947907</v>
      </c>
      <c r="L73" s="46" t="s">
        <v>76</v>
      </c>
      <c r="M73" s="42">
        <v>4134</v>
      </c>
      <c r="N73">
        <v>37602</v>
      </c>
      <c r="O73">
        <v>7927</v>
      </c>
      <c r="P73">
        <v>41736</v>
      </c>
      <c r="Q73" s="36">
        <v>5.2650435221395231</v>
      </c>
    </row>
    <row r="74" spans="4:17" x14ac:dyDescent="0.3">
      <c r="D74" s="46" t="s">
        <v>77</v>
      </c>
      <c r="E74" s="42">
        <v>7990</v>
      </c>
      <c r="F74">
        <v>32137</v>
      </c>
      <c r="G74" s="36">
        <v>0.2486230824283536</v>
      </c>
      <c r="L74" s="46" t="s">
        <v>77</v>
      </c>
      <c r="M74" s="42">
        <v>79663</v>
      </c>
      <c r="N74">
        <v>61566</v>
      </c>
      <c r="O74">
        <v>7990</v>
      </c>
      <c r="P74">
        <v>141229</v>
      </c>
      <c r="Q74" s="36">
        <v>17.675719649561952</v>
      </c>
    </row>
    <row r="75" spans="4:17" x14ac:dyDescent="0.3">
      <c r="D75" s="46" t="s">
        <v>78</v>
      </c>
      <c r="E75" s="42">
        <v>7324</v>
      </c>
      <c r="F75">
        <v>42063</v>
      </c>
      <c r="G75" s="36">
        <v>0.17411977272186957</v>
      </c>
      <c r="L75" s="46" t="s">
        <v>78</v>
      </c>
      <c r="M75" s="42">
        <v>90040</v>
      </c>
      <c r="N75">
        <v>36071</v>
      </c>
      <c r="O75">
        <v>7324</v>
      </c>
      <c r="P75">
        <v>126111</v>
      </c>
      <c r="Q75" s="36">
        <v>17.218869470234843</v>
      </c>
    </row>
    <row r="76" spans="4:17" x14ac:dyDescent="0.3">
      <c r="D76" s="46" t="s">
        <v>79</v>
      </c>
      <c r="E76" s="42">
        <v>6479</v>
      </c>
      <c r="F76">
        <v>16929</v>
      </c>
      <c r="G76" s="36">
        <v>0.38271604938271603</v>
      </c>
      <c r="L76" s="46" t="s">
        <v>79</v>
      </c>
      <c r="M76" s="42">
        <v>43070</v>
      </c>
      <c r="N76">
        <v>25119</v>
      </c>
      <c r="O76">
        <v>6479</v>
      </c>
      <c r="P76">
        <v>68189</v>
      </c>
      <c r="Q76" s="36">
        <v>10.524617996604414</v>
      </c>
    </row>
    <row r="77" spans="4:17" x14ac:dyDescent="0.3">
      <c r="D77" s="46" t="s">
        <v>80</v>
      </c>
      <c r="E77" s="42">
        <v>7407</v>
      </c>
      <c r="F77">
        <v>47084</v>
      </c>
      <c r="G77" s="36">
        <v>0.15731458669611759</v>
      </c>
      <c r="L77" s="46" t="s">
        <v>80</v>
      </c>
      <c r="M77" s="42">
        <v>77283</v>
      </c>
      <c r="N77">
        <v>59642</v>
      </c>
      <c r="O77">
        <v>7407</v>
      </c>
      <c r="P77">
        <v>136925</v>
      </c>
      <c r="Q77" s="36">
        <v>18.485891724044823</v>
      </c>
    </row>
    <row r="78" spans="4:17" x14ac:dyDescent="0.3">
      <c r="D78" s="46" t="s">
        <v>81</v>
      </c>
      <c r="E78" s="42">
        <v>1761</v>
      </c>
      <c r="F78">
        <v>24021</v>
      </c>
      <c r="G78" s="36">
        <v>7.3310853003621834E-2</v>
      </c>
      <c r="L78" s="46" t="s">
        <v>81</v>
      </c>
      <c r="M78" s="42">
        <v>84209</v>
      </c>
      <c r="N78">
        <v>33979</v>
      </c>
      <c r="O78">
        <v>1761</v>
      </c>
      <c r="P78">
        <v>118188</v>
      </c>
      <c r="Q78" s="36">
        <v>67.114139693356051</v>
      </c>
    </row>
    <row r="79" spans="4:17" x14ac:dyDescent="0.3">
      <c r="D79" s="46" t="s">
        <v>82</v>
      </c>
      <c r="E79" s="42">
        <v>4997</v>
      </c>
      <c r="F79">
        <v>45556</v>
      </c>
      <c r="G79" s="36">
        <v>0.1096891737641584</v>
      </c>
      <c r="L79" s="46" t="s">
        <v>82</v>
      </c>
      <c r="M79" s="42">
        <v>71284</v>
      </c>
      <c r="N79">
        <v>48116</v>
      </c>
      <c r="O79">
        <v>4997</v>
      </c>
      <c r="P79">
        <v>119400</v>
      </c>
      <c r="Q79" s="36">
        <v>23.894336601961175</v>
      </c>
    </row>
    <row r="80" spans="4:17" x14ac:dyDescent="0.3">
      <c r="D80" s="46" t="s">
        <v>83</v>
      </c>
      <c r="E80" s="42">
        <v>5791</v>
      </c>
      <c r="F80">
        <v>41018</v>
      </c>
      <c r="G80" s="36">
        <v>0.14118192013262471</v>
      </c>
      <c r="L80" s="46" t="s">
        <v>83</v>
      </c>
      <c r="M80" s="42">
        <v>96613</v>
      </c>
      <c r="N80">
        <v>25639</v>
      </c>
      <c r="O80">
        <v>5791</v>
      </c>
      <c r="P80">
        <v>122252</v>
      </c>
      <c r="Q80" s="36">
        <v>21.11068900017268</v>
      </c>
    </row>
    <row r="81" spans="4:17" x14ac:dyDescent="0.3">
      <c r="D81" s="46" t="s">
        <v>84</v>
      </c>
      <c r="E81" s="42">
        <v>1625</v>
      </c>
      <c r="F81">
        <v>6435</v>
      </c>
      <c r="G81" s="36">
        <v>0.25252525252525254</v>
      </c>
      <c r="L81" s="46" t="s">
        <v>84</v>
      </c>
      <c r="M81" s="42">
        <v>67933</v>
      </c>
      <c r="N81">
        <v>64852</v>
      </c>
      <c r="O81">
        <v>1625</v>
      </c>
      <c r="P81">
        <v>132785</v>
      </c>
      <c r="Q81" s="36">
        <v>81.713846153846148</v>
      </c>
    </row>
    <row r="82" spans="4:17" x14ac:dyDescent="0.3">
      <c r="D82" s="46" t="s">
        <v>85</v>
      </c>
      <c r="E82" s="42">
        <v>9587</v>
      </c>
      <c r="F82">
        <v>9192</v>
      </c>
      <c r="G82" s="36">
        <v>1.0429721496953872</v>
      </c>
      <c r="L82" s="46" t="s">
        <v>85</v>
      </c>
      <c r="M82" s="42">
        <v>93566</v>
      </c>
      <c r="N82">
        <v>65035</v>
      </c>
      <c r="O82">
        <v>9587</v>
      </c>
      <c r="P82">
        <v>158601</v>
      </c>
      <c r="Q82" s="36">
        <v>16.543339939501408</v>
      </c>
    </row>
    <row r="83" spans="4:17" x14ac:dyDescent="0.3">
      <c r="D83" s="46" t="s">
        <v>86</v>
      </c>
      <c r="E83" s="42">
        <v>6837</v>
      </c>
      <c r="F83">
        <v>8859</v>
      </c>
      <c r="G83" s="36">
        <v>0.77175753471046393</v>
      </c>
      <c r="L83" s="46" t="s">
        <v>86</v>
      </c>
      <c r="M83" s="42">
        <v>32928</v>
      </c>
      <c r="N83">
        <v>63675</v>
      </c>
      <c r="O83">
        <v>6837</v>
      </c>
      <c r="P83">
        <v>96603</v>
      </c>
      <c r="Q83" s="36">
        <v>14.129442738043002</v>
      </c>
    </row>
    <row r="84" spans="4:17" x14ac:dyDescent="0.3">
      <c r="D84" s="46" t="s">
        <v>87</v>
      </c>
      <c r="E84" s="42">
        <v>4383</v>
      </c>
      <c r="F84">
        <v>27882</v>
      </c>
      <c r="G84" s="36">
        <v>0.15719819238218205</v>
      </c>
      <c r="L84" s="46" t="s">
        <v>87</v>
      </c>
      <c r="M84" s="42">
        <v>28181</v>
      </c>
      <c r="N84">
        <v>46356</v>
      </c>
      <c r="O84">
        <v>4383</v>
      </c>
      <c r="P84">
        <v>74537</v>
      </c>
      <c r="Q84" s="36">
        <v>17.005932010038787</v>
      </c>
    </row>
    <row r="85" spans="4:17" x14ac:dyDescent="0.3">
      <c r="D85" s="46" t="s">
        <v>88</v>
      </c>
      <c r="E85" s="42">
        <v>3555</v>
      </c>
      <c r="F85">
        <v>22709</v>
      </c>
      <c r="G85" s="36">
        <v>0.1565458628737505</v>
      </c>
      <c r="L85" s="46" t="s">
        <v>88</v>
      </c>
      <c r="M85" s="42">
        <v>68361</v>
      </c>
      <c r="N85">
        <v>16886</v>
      </c>
      <c r="O85">
        <v>3555</v>
      </c>
      <c r="P85">
        <v>85247</v>
      </c>
      <c r="Q85" s="36">
        <v>23.979465541490857</v>
      </c>
    </row>
    <row r="86" spans="4:17" x14ac:dyDescent="0.3">
      <c r="D86" s="46" t="s">
        <v>89</v>
      </c>
      <c r="E86" s="42">
        <v>5600</v>
      </c>
      <c r="F86">
        <v>13292</v>
      </c>
      <c r="G86" s="36">
        <v>0.42130604875112848</v>
      </c>
      <c r="L86" s="46" t="s">
        <v>89</v>
      </c>
      <c r="M86" s="42">
        <v>18086</v>
      </c>
      <c r="N86">
        <v>24730</v>
      </c>
      <c r="O86">
        <v>5600</v>
      </c>
      <c r="P86">
        <v>42816</v>
      </c>
      <c r="Q86" s="36">
        <v>7.6457142857142859</v>
      </c>
    </row>
    <row r="87" spans="4:17" x14ac:dyDescent="0.3">
      <c r="D87" s="46" t="s">
        <v>90</v>
      </c>
      <c r="E87" s="42">
        <v>6305</v>
      </c>
      <c r="F87">
        <v>25816</v>
      </c>
      <c r="G87" s="36">
        <v>0.24422838549736597</v>
      </c>
      <c r="L87" s="46" t="s">
        <v>90</v>
      </c>
      <c r="M87" s="42">
        <v>24044</v>
      </c>
      <c r="N87">
        <v>69376</v>
      </c>
      <c r="O87">
        <v>6305</v>
      </c>
      <c r="P87">
        <v>93420</v>
      </c>
      <c r="Q87" s="36">
        <v>14.816812053925457</v>
      </c>
    </row>
    <row r="88" spans="4:17" x14ac:dyDescent="0.3">
      <c r="D88" s="46" t="s">
        <v>91</v>
      </c>
      <c r="E88" s="42">
        <v>7758</v>
      </c>
      <c r="F88">
        <v>11720</v>
      </c>
      <c r="G88" s="36">
        <v>0.66194539249146755</v>
      </c>
      <c r="L88" s="46" t="s">
        <v>91</v>
      </c>
      <c r="M88" s="42">
        <v>85805</v>
      </c>
      <c r="N88">
        <v>67636</v>
      </c>
      <c r="O88">
        <v>7758</v>
      </c>
      <c r="P88">
        <v>153441</v>
      </c>
      <c r="Q88" s="36">
        <v>19.778422273781903</v>
      </c>
    </row>
    <row r="89" spans="4:17" x14ac:dyDescent="0.3">
      <c r="D89" s="46" t="s">
        <v>92</v>
      </c>
      <c r="E89" s="42">
        <v>8762</v>
      </c>
      <c r="F89">
        <v>5372</v>
      </c>
      <c r="G89" s="36">
        <v>1.6310498883097544</v>
      </c>
      <c r="L89" s="46" t="s">
        <v>92</v>
      </c>
      <c r="M89" s="42">
        <v>5733</v>
      </c>
      <c r="N89">
        <v>35278</v>
      </c>
      <c r="O89">
        <v>8762</v>
      </c>
      <c r="P89">
        <v>41011</v>
      </c>
      <c r="Q89" s="36">
        <v>4.6805523853001594</v>
      </c>
    </row>
    <row r="90" spans="4:17" x14ac:dyDescent="0.3">
      <c r="D90" s="46" t="s">
        <v>93</v>
      </c>
      <c r="E90" s="42">
        <v>4308</v>
      </c>
      <c r="F90">
        <v>8168</v>
      </c>
      <c r="G90" s="36">
        <v>0.5274240940254652</v>
      </c>
      <c r="L90" s="46" t="s">
        <v>93</v>
      </c>
      <c r="M90" s="42">
        <v>38964</v>
      </c>
      <c r="N90">
        <v>4727</v>
      </c>
      <c r="O90">
        <v>4308</v>
      </c>
      <c r="P90">
        <v>43691</v>
      </c>
      <c r="Q90" s="36">
        <v>10.141829155060353</v>
      </c>
    </row>
    <row r="91" spans="4:17" x14ac:dyDescent="0.3">
      <c r="D91" s="46" t="s">
        <v>94</v>
      </c>
      <c r="E91" s="42">
        <v>1165</v>
      </c>
      <c r="F91">
        <v>22890</v>
      </c>
      <c r="G91" s="36">
        <v>5.0895587592835301E-2</v>
      </c>
      <c r="L91" s="46" t="s">
        <v>94</v>
      </c>
      <c r="M91" s="42">
        <v>99985</v>
      </c>
      <c r="N91">
        <v>42714</v>
      </c>
      <c r="O91">
        <v>1165</v>
      </c>
      <c r="P91">
        <v>142699</v>
      </c>
      <c r="Q91" s="36">
        <v>122.48841201716738</v>
      </c>
    </row>
    <row r="92" spans="4:17" x14ac:dyDescent="0.3">
      <c r="D92" s="46" t="s">
        <v>95</v>
      </c>
      <c r="E92" s="42">
        <v>2415</v>
      </c>
      <c r="F92">
        <v>34547</v>
      </c>
      <c r="G92" s="36">
        <v>6.9904767418299707E-2</v>
      </c>
      <c r="L92" s="46" t="s">
        <v>95</v>
      </c>
      <c r="M92" s="42">
        <v>44404</v>
      </c>
      <c r="N92">
        <v>60346</v>
      </c>
      <c r="O92">
        <v>2415</v>
      </c>
      <c r="P92">
        <v>104750</v>
      </c>
      <c r="Q92" s="36">
        <v>43.374741200828154</v>
      </c>
    </row>
    <row r="93" spans="4:17" x14ac:dyDescent="0.3">
      <c r="D93" s="46" t="s">
        <v>96</v>
      </c>
      <c r="E93" s="42">
        <v>2821</v>
      </c>
      <c r="F93">
        <v>36109</v>
      </c>
      <c r="G93" s="36">
        <v>7.8124567282394974E-2</v>
      </c>
      <c r="L93" s="46" t="s">
        <v>96</v>
      </c>
      <c r="M93" s="42">
        <v>58088</v>
      </c>
      <c r="N93">
        <v>56200</v>
      </c>
      <c r="O93">
        <v>2821</v>
      </c>
      <c r="P93">
        <v>114288</v>
      </c>
      <c r="Q93" s="36">
        <v>40.513293158454452</v>
      </c>
    </row>
    <row r="94" spans="4:17" x14ac:dyDescent="0.3">
      <c r="D94" s="46" t="s">
        <v>97</v>
      </c>
      <c r="E94" s="42">
        <v>1523</v>
      </c>
      <c r="F94">
        <v>17629</v>
      </c>
      <c r="G94" s="36">
        <v>8.6391740881502074E-2</v>
      </c>
      <c r="L94" s="46" t="s">
        <v>97</v>
      </c>
      <c r="M94" s="42">
        <v>68305</v>
      </c>
      <c r="N94">
        <v>38190</v>
      </c>
      <c r="O94">
        <v>1523</v>
      </c>
      <c r="P94">
        <v>106495</v>
      </c>
      <c r="Q94" s="36">
        <v>69.924491135915957</v>
      </c>
    </row>
    <row r="95" spans="4:17" x14ac:dyDescent="0.3">
      <c r="D95" s="46" t="s">
        <v>98</v>
      </c>
      <c r="E95" s="42">
        <v>8228</v>
      </c>
      <c r="F95">
        <v>11424</v>
      </c>
      <c r="G95" s="36">
        <v>0.72023809523809523</v>
      </c>
      <c r="L95" s="46" t="s">
        <v>98</v>
      </c>
      <c r="M95" s="42">
        <v>57673</v>
      </c>
      <c r="N95">
        <v>69800</v>
      </c>
      <c r="O95">
        <v>8228</v>
      </c>
      <c r="P95">
        <v>127473</v>
      </c>
      <c r="Q95" s="36">
        <v>15.492586290714632</v>
      </c>
    </row>
    <row r="96" spans="4:17" x14ac:dyDescent="0.3">
      <c r="D96" s="46" t="s">
        <v>99</v>
      </c>
      <c r="E96" s="42">
        <v>9295</v>
      </c>
      <c r="F96">
        <v>46986</v>
      </c>
      <c r="G96" s="36">
        <v>0.19782488400800238</v>
      </c>
      <c r="L96" s="46" t="s">
        <v>99</v>
      </c>
      <c r="M96" s="42">
        <v>33371</v>
      </c>
      <c r="N96">
        <v>69678</v>
      </c>
      <c r="O96">
        <v>9295</v>
      </c>
      <c r="P96">
        <v>103049</v>
      </c>
      <c r="Q96" s="36">
        <v>11.086498117267348</v>
      </c>
    </row>
    <row r="97" spans="4:17" x14ac:dyDescent="0.3">
      <c r="D97" s="46" t="s">
        <v>100</v>
      </c>
      <c r="E97" s="42">
        <v>1699</v>
      </c>
      <c r="F97">
        <v>28037</v>
      </c>
      <c r="G97" s="36">
        <v>6.0598494846096231E-2</v>
      </c>
      <c r="L97" s="46" t="s">
        <v>100</v>
      </c>
      <c r="M97" s="42">
        <v>62249</v>
      </c>
      <c r="N97">
        <v>22598</v>
      </c>
      <c r="O97">
        <v>1699</v>
      </c>
      <c r="P97">
        <v>84847</v>
      </c>
      <c r="Q97" s="36">
        <v>49.939376103590348</v>
      </c>
    </row>
    <row r="98" spans="4:17" x14ac:dyDescent="0.3">
      <c r="D98" s="46" t="s">
        <v>101</v>
      </c>
      <c r="E98" s="42">
        <v>7273</v>
      </c>
      <c r="F98">
        <v>41295</v>
      </c>
      <c r="G98" s="36">
        <v>0.17612301731444485</v>
      </c>
      <c r="L98" s="46" t="s">
        <v>101</v>
      </c>
      <c r="M98" s="42">
        <v>13486</v>
      </c>
      <c r="N98">
        <v>11053</v>
      </c>
      <c r="O98">
        <v>7273</v>
      </c>
      <c r="P98">
        <v>24539</v>
      </c>
      <c r="Q98" s="36">
        <v>3.3739859755259176</v>
      </c>
    </row>
    <row r="99" spans="4:17" x14ac:dyDescent="0.3">
      <c r="D99" s="46" t="s">
        <v>102</v>
      </c>
      <c r="E99" s="42">
        <v>1448</v>
      </c>
      <c r="F99">
        <v>40019</v>
      </c>
      <c r="G99" s="36">
        <v>3.6182813163747218E-2</v>
      </c>
      <c r="L99" s="46" t="s">
        <v>102</v>
      </c>
      <c r="M99" s="42">
        <v>64610</v>
      </c>
      <c r="N99">
        <v>49311</v>
      </c>
      <c r="O99">
        <v>1448</v>
      </c>
      <c r="P99">
        <v>113921</v>
      </c>
      <c r="Q99" s="36">
        <v>78.674723756906076</v>
      </c>
    </row>
    <row r="100" spans="4:17" x14ac:dyDescent="0.3">
      <c r="D100" s="46" t="s">
        <v>103</v>
      </c>
      <c r="E100" s="42">
        <v>9146</v>
      </c>
      <c r="F100">
        <v>38011</v>
      </c>
      <c r="G100" s="36">
        <v>0.24061455894346373</v>
      </c>
      <c r="L100" s="46" t="s">
        <v>103</v>
      </c>
      <c r="M100" s="42">
        <v>89475</v>
      </c>
      <c r="N100">
        <v>73694</v>
      </c>
      <c r="O100">
        <v>9146</v>
      </c>
      <c r="P100">
        <v>163169</v>
      </c>
      <c r="Q100" s="36">
        <v>17.840476711130549</v>
      </c>
    </row>
    <row r="101" spans="4:17" x14ac:dyDescent="0.3">
      <c r="D101" s="46" t="s">
        <v>104</v>
      </c>
      <c r="E101" s="42">
        <v>4467</v>
      </c>
      <c r="F101">
        <v>37540</v>
      </c>
      <c r="G101" s="36">
        <v>0.11899307405434204</v>
      </c>
      <c r="L101" s="46" t="s">
        <v>104</v>
      </c>
      <c r="M101" s="42">
        <v>57614</v>
      </c>
      <c r="N101">
        <v>28369</v>
      </c>
      <c r="O101">
        <v>4467</v>
      </c>
      <c r="P101">
        <v>85983</v>
      </c>
      <c r="Q101" s="36">
        <v>19.248488918737408</v>
      </c>
    </row>
    <row r="102" spans="4:17" x14ac:dyDescent="0.3">
      <c r="D102" s="46" t="s">
        <v>105</v>
      </c>
      <c r="E102" s="42">
        <v>7517</v>
      </c>
      <c r="F102">
        <v>18151</v>
      </c>
      <c r="G102" s="36">
        <v>0.41413696215084567</v>
      </c>
      <c r="L102" s="46" t="s">
        <v>105</v>
      </c>
      <c r="M102" s="42">
        <v>85075</v>
      </c>
      <c r="N102">
        <v>46659</v>
      </c>
      <c r="O102">
        <v>7517</v>
      </c>
      <c r="P102">
        <v>131734</v>
      </c>
      <c r="Q102" s="36">
        <v>17.524810429692696</v>
      </c>
    </row>
    <row r="103" spans="4:17" ht="15" thickBot="1" x14ac:dyDescent="0.35">
      <c r="D103" s="47" t="s">
        <v>106</v>
      </c>
      <c r="E103" s="42">
        <v>4087</v>
      </c>
      <c r="F103">
        <v>9161</v>
      </c>
      <c r="G103" s="36">
        <v>0.44613033511625366</v>
      </c>
      <c r="L103" s="47" t="s">
        <v>106</v>
      </c>
      <c r="M103" s="42">
        <v>65596</v>
      </c>
      <c r="N103">
        <v>40525</v>
      </c>
      <c r="O103">
        <v>4087</v>
      </c>
      <c r="P103">
        <v>106121</v>
      </c>
      <c r="Q103" s="36">
        <v>25.965500367017373</v>
      </c>
    </row>
    <row r="104" spans="4:17" x14ac:dyDescent="0.3">
      <c r="D104" s="45" t="s">
        <v>107</v>
      </c>
      <c r="E104" s="42">
        <v>1131</v>
      </c>
      <c r="F104">
        <v>7512</v>
      </c>
      <c r="G104" s="36">
        <v>0.1505591054313099</v>
      </c>
      <c r="L104" s="45" t="s">
        <v>107</v>
      </c>
      <c r="M104" s="42">
        <v>79546</v>
      </c>
      <c r="N104">
        <v>17377</v>
      </c>
      <c r="O104">
        <v>1131</v>
      </c>
      <c r="P104">
        <v>96923</v>
      </c>
      <c r="Q104" s="36">
        <v>85.696728558797531</v>
      </c>
    </row>
    <row r="105" spans="4:17" x14ac:dyDescent="0.3">
      <c r="D105" s="46" t="s">
        <v>108</v>
      </c>
      <c r="E105" s="42">
        <v>1213</v>
      </c>
      <c r="F105">
        <v>49430</v>
      </c>
      <c r="G105" s="36">
        <v>2.4539753186324096E-2</v>
      </c>
      <c r="L105" s="46" t="s">
        <v>108</v>
      </c>
      <c r="M105" s="42">
        <v>71259</v>
      </c>
      <c r="N105">
        <v>11753</v>
      </c>
      <c r="O105">
        <v>1213</v>
      </c>
      <c r="P105">
        <v>83012</v>
      </c>
      <c r="Q105" s="36">
        <v>68.435284418796371</v>
      </c>
    </row>
    <row r="106" spans="4:17" x14ac:dyDescent="0.3">
      <c r="D106" s="46" t="s">
        <v>109</v>
      </c>
      <c r="E106" s="42">
        <v>4356</v>
      </c>
      <c r="F106">
        <v>34807</v>
      </c>
      <c r="G106" s="36">
        <v>0.12514724049760106</v>
      </c>
      <c r="L106" s="46" t="s">
        <v>109</v>
      </c>
      <c r="M106" s="42">
        <v>58322</v>
      </c>
      <c r="N106">
        <v>5900</v>
      </c>
      <c r="O106">
        <v>4356</v>
      </c>
      <c r="P106">
        <v>64222</v>
      </c>
      <c r="Q106" s="36">
        <v>14.743342516069788</v>
      </c>
    </row>
    <row r="107" spans="4:17" x14ac:dyDescent="0.3">
      <c r="D107" s="46" t="s">
        <v>110</v>
      </c>
      <c r="E107" s="42">
        <v>2614</v>
      </c>
      <c r="F107">
        <v>27383</v>
      </c>
      <c r="G107" s="36">
        <v>9.546068728773327E-2</v>
      </c>
      <c r="L107" s="46" t="s">
        <v>110</v>
      </c>
      <c r="M107" s="42">
        <v>71086</v>
      </c>
      <c r="N107">
        <v>37720</v>
      </c>
      <c r="O107">
        <v>2614</v>
      </c>
      <c r="P107">
        <v>108806</v>
      </c>
      <c r="Q107" s="36">
        <v>41.624330527926553</v>
      </c>
    </row>
    <row r="108" spans="4:17" x14ac:dyDescent="0.3">
      <c r="D108" s="46" t="s">
        <v>111</v>
      </c>
      <c r="E108" s="42">
        <v>3927</v>
      </c>
      <c r="F108">
        <v>44109</v>
      </c>
      <c r="G108" s="36">
        <v>8.9029449772155336E-2</v>
      </c>
      <c r="L108" s="46" t="s">
        <v>111</v>
      </c>
      <c r="M108" s="42">
        <v>3982</v>
      </c>
      <c r="N108">
        <v>1389</v>
      </c>
      <c r="O108">
        <v>3927</v>
      </c>
      <c r="P108">
        <v>5371</v>
      </c>
      <c r="Q108" s="36">
        <v>1.367710720651897</v>
      </c>
    </row>
    <row r="109" spans="4:17" x14ac:dyDescent="0.3">
      <c r="D109" s="46" t="s">
        <v>112</v>
      </c>
      <c r="E109" s="42">
        <v>5940</v>
      </c>
      <c r="F109">
        <v>13993</v>
      </c>
      <c r="G109" s="36">
        <v>0.42449796326734796</v>
      </c>
      <c r="L109" s="46" t="s">
        <v>112</v>
      </c>
      <c r="M109" s="42">
        <v>66186</v>
      </c>
      <c r="N109">
        <v>60724</v>
      </c>
      <c r="O109">
        <v>5940</v>
      </c>
      <c r="P109">
        <v>126910</v>
      </c>
      <c r="Q109" s="36">
        <v>21.365319865319865</v>
      </c>
    </row>
    <row r="110" spans="4:17" x14ac:dyDescent="0.3">
      <c r="D110" s="46" t="s">
        <v>113</v>
      </c>
      <c r="E110" s="42">
        <v>2291</v>
      </c>
      <c r="F110">
        <v>26634</v>
      </c>
      <c r="G110" s="36">
        <v>8.6017871893069003E-2</v>
      </c>
      <c r="L110" s="46" t="s">
        <v>113</v>
      </c>
      <c r="M110" s="42">
        <v>30386</v>
      </c>
      <c r="N110">
        <v>30641</v>
      </c>
      <c r="O110">
        <v>2291</v>
      </c>
      <c r="P110">
        <v>61027</v>
      </c>
      <c r="Q110" s="36">
        <v>26.637712789175033</v>
      </c>
    </row>
    <row r="111" spans="4:17" x14ac:dyDescent="0.3">
      <c r="D111" s="46" t="s">
        <v>114</v>
      </c>
      <c r="E111" s="42">
        <v>2383</v>
      </c>
      <c r="F111">
        <v>25855</v>
      </c>
      <c r="G111" s="36">
        <v>9.2167859214852058E-2</v>
      </c>
      <c r="L111" s="46" t="s">
        <v>114</v>
      </c>
      <c r="M111" s="42">
        <v>94951</v>
      </c>
      <c r="N111">
        <v>10240</v>
      </c>
      <c r="O111">
        <v>2383</v>
      </c>
      <c r="P111">
        <v>105191</v>
      </c>
      <c r="Q111" s="36">
        <v>44.142257658413762</v>
      </c>
    </row>
    <row r="112" spans="4:17" x14ac:dyDescent="0.3">
      <c r="D112" s="46" t="s">
        <v>115</v>
      </c>
      <c r="E112" s="42">
        <v>5845</v>
      </c>
      <c r="F112">
        <v>8983</v>
      </c>
      <c r="G112" s="36">
        <v>0.65067349437827005</v>
      </c>
      <c r="L112" s="46" t="s">
        <v>115</v>
      </c>
      <c r="M112" s="42">
        <v>11024</v>
      </c>
      <c r="N112">
        <v>13498</v>
      </c>
      <c r="O112">
        <v>5845</v>
      </c>
      <c r="P112">
        <v>24522</v>
      </c>
      <c r="Q112" s="36">
        <v>4.1953806672369547</v>
      </c>
    </row>
    <row r="113" spans="4:17" x14ac:dyDescent="0.3">
      <c r="D113" s="46" t="s">
        <v>116</v>
      </c>
      <c r="E113" s="42">
        <v>6538</v>
      </c>
      <c r="F113">
        <v>42703</v>
      </c>
      <c r="G113" s="36">
        <v>0.15310399737723346</v>
      </c>
      <c r="L113" s="46" t="s">
        <v>116</v>
      </c>
      <c r="M113" s="42">
        <v>33808</v>
      </c>
      <c r="N113">
        <v>54676</v>
      </c>
      <c r="O113">
        <v>6538</v>
      </c>
      <c r="P113">
        <v>88484</v>
      </c>
      <c r="Q113" s="36">
        <v>13.53380238605078</v>
      </c>
    </row>
    <row r="114" spans="4:17" x14ac:dyDescent="0.3">
      <c r="D114" s="46" t="s">
        <v>117</v>
      </c>
      <c r="E114" s="42">
        <v>4070</v>
      </c>
      <c r="F114">
        <v>44709</v>
      </c>
      <c r="G114" s="36">
        <v>9.1033125321523634E-2</v>
      </c>
      <c r="L114" s="46" t="s">
        <v>117</v>
      </c>
      <c r="M114" s="42">
        <v>99203</v>
      </c>
      <c r="N114">
        <v>3687</v>
      </c>
      <c r="O114">
        <v>4070</v>
      </c>
      <c r="P114">
        <v>102890</v>
      </c>
      <c r="Q114" s="36">
        <v>25.280098280098279</v>
      </c>
    </row>
    <row r="115" spans="4:17" x14ac:dyDescent="0.3">
      <c r="D115" s="46" t="s">
        <v>118</v>
      </c>
      <c r="E115" s="42">
        <v>1656</v>
      </c>
      <c r="F115">
        <v>24169</v>
      </c>
      <c r="G115" s="36">
        <v>6.8517522446108647E-2</v>
      </c>
      <c r="L115" s="46" t="s">
        <v>118</v>
      </c>
      <c r="M115" s="42">
        <v>87110</v>
      </c>
      <c r="N115">
        <v>67749</v>
      </c>
      <c r="O115">
        <v>1656</v>
      </c>
      <c r="P115">
        <v>154859</v>
      </c>
      <c r="Q115" s="36">
        <v>93.513888888888886</v>
      </c>
    </row>
    <row r="116" spans="4:17" x14ac:dyDescent="0.3">
      <c r="D116" s="46" t="s">
        <v>119</v>
      </c>
      <c r="E116" s="42">
        <v>3593</v>
      </c>
      <c r="F116">
        <v>19640</v>
      </c>
      <c r="G116" s="36">
        <v>0.18294297352342159</v>
      </c>
      <c r="L116" s="46" t="s">
        <v>119</v>
      </c>
      <c r="M116" s="42">
        <v>95203</v>
      </c>
      <c r="N116">
        <v>60289</v>
      </c>
      <c r="O116">
        <v>3593</v>
      </c>
      <c r="P116">
        <v>155492</v>
      </c>
      <c r="Q116" s="36">
        <v>43.276370720846089</v>
      </c>
    </row>
    <row r="117" spans="4:17" x14ac:dyDescent="0.3">
      <c r="D117" s="46" t="s">
        <v>120</v>
      </c>
      <c r="E117" s="42">
        <v>4105</v>
      </c>
      <c r="F117">
        <v>5945</v>
      </c>
      <c r="G117" s="36">
        <v>0.69049621530698069</v>
      </c>
      <c r="L117" s="46" t="s">
        <v>120</v>
      </c>
      <c r="M117" s="42">
        <v>57484</v>
      </c>
      <c r="N117">
        <v>575</v>
      </c>
      <c r="O117">
        <v>4105</v>
      </c>
      <c r="P117">
        <v>58059</v>
      </c>
      <c r="Q117" s="36">
        <v>14.143483556638246</v>
      </c>
    </row>
    <row r="118" spans="4:17" x14ac:dyDescent="0.3">
      <c r="D118" s="46" t="s">
        <v>121</v>
      </c>
      <c r="E118" s="42">
        <v>8340</v>
      </c>
      <c r="F118">
        <v>5848</v>
      </c>
      <c r="G118" s="36">
        <v>1.4261285909712722</v>
      </c>
      <c r="L118" s="46" t="s">
        <v>121</v>
      </c>
      <c r="M118" s="42">
        <v>27722</v>
      </c>
      <c r="N118">
        <v>19973</v>
      </c>
      <c r="O118">
        <v>8340</v>
      </c>
      <c r="P118">
        <v>47695</v>
      </c>
      <c r="Q118" s="36">
        <v>5.7188249400479618</v>
      </c>
    </row>
    <row r="119" spans="4:17" x14ac:dyDescent="0.3">
      <c r="D119" s="46" t="s">
        <v>122</v>
      </c>
      <c r="E119" s="42">
        <v>2510</v>
      </c>
      <c r="F119">
        <v>33856</v>
      </c>
      <c r="G119" s="36">
        <v>7.4137523629489596E-2</v>
      </c>
      <c r="L119" s="46" t="s">
        <v>122</v>
      </c>
      <c r="M119" s="42">
        <v>46627</v>
      </c>
      <c r="N119">
        <v>28619</v>
      </c>
      <c r="O119">
        <v>2510</v>
      </c>
      <c r="P119">
        <v>75246</v>
      </c>
      <c r="Q119" s="36">
        <v>29.978486055776891</v>
      </c>
    </row>
    <row r="120" spans="4:17" x14ac:dyDescent="0.3">
      <c r="D120" s="46" t="s">
        <v>123</v>
      </c>
      <c r="E120" s="42">
        <v>2130</v>
      </c>
      <c r="F120">
        <v>12640</v>
      </c>
      <c r="G120" s="36">
        <v>0.16851265822784811</v>
      </c>
      <c r="L120" s="46" t="s">
        <v>123</v>
      </c>
      <c r="M120" s="42">
        <v>60993</v>
      </c>
      <c r="N120">
        <v>72483</v>
      </c>
      <c r="O120">
        <v>2130</v>
      </c>
      <c r="P120">
        <v>133476</v>
      </c>
      <c r="Q120" s="36">
        <v>62.664788732394364</v>
      </c>
    </row>
    <row r="121" spans="4:17" x14ac:dyDescent="0.3">
      <c r="D121" s="46" t="s">
        <v>124</v>
      </c>
      <c r="E121" s="42">
        <v>1595</v>
      </c>
      <c r="F121">
        <v>31042</v>
      </c>
      <c r="G121" s="36">
        <v>5.1381998582565556E-2</v>
      </c>
      <c r="L121" s="46" t="s">
        <v>124</v>
      </c>
      <c r="M121" s="42">
        <v>8295</v>
      </c>
      <c r="N121">
        <v>830</v>
      </c>
      <c r="O121">
        <v>1595</v>
      </c>
      <c r="P121">
        <v>9125</v>
      </c>
      <c r="Q121" s="36">
        <v>5.7210031347962387</v>
      </c>
    </row>
    <row r="122" spans="4:17" x14ac:dyDescent="0.3">
      <c r="D122" s="46" t="s">
        <v>125</v>
      </c>
      <c r="E122" s="42">
        <v>5850</v>
      </c>
      <c r="F122">
        <v>18189</v>
      </c>
      <c r="G122" s="36">
        <v>0.32162295893122217</v>
      </c>
      <c r="L122" s="46" t="s">
        <v>125</v>
      </c>
      <c r="M122" s="42">
        <v>30626</v>
      </c>
      <c r="N122">
        <v>7272</v>
      </c>
      <c r="O122">
        <v>5850</v>
      </c>
      <c r="P122">
        <v>37898</v>
      </c>
      <c r="Q122" s="36">
        <v>6.4782905982905987</v>
      </c>
    </row>
    <row r="123" spans="4:17" x14ac:dyDescent="0.3">
      <c r="D123" s="46" t="s">
        <v>126</v>
      </c>
      <c r="E123" s="42">
        <v>2440</v>
      </c>
      <c r="F123">
        <v>35515</v>
      </c>
      <c r="G123" s="36">
        <v>6.8703364775447001E-2</v>
      </c>
      <c r="L123" s="46" t="s">
        <v>126</v>
      </c>
      <c r="M123" s="42">
        <v>2311</v>
      </c>
      <c r="N123">
        <v>20201</v>
      </c>
      <c r="O123">
        <v>2440</v>
      </c>
      <c r="P123">
        <v>22512</v>
      </c>
      <c r="Q123" s="36">
        <v>9.2262295081967221</v>
      </c>
    </row>
    <row r="124" spans="4:17" x14ac:dyDescent="0.3">
      <c r="D124" s="46" t="s">
        <v>127</v>
      </c>
      <c r="E124" s="42">
        <v>6015</v>
      </c>
      <c r="F124">
        <v>7093</v>
      </c>
      <c r="G124" s="36">
        <v>0.84801917383335679</v>
      </c>
      <c r="L124" s="46" t="s">
        <v>127</v>
      </c>
      <c r="M124" s="42">
        <v>69400</v>
      </c>
      <c r="N124">
        <v>17754</v>
      </c>
      <c r="O124">
        <v>6015</v>
      </c>
      <c r="P124">
        <v>87154</v>
      </c>
      <c r="Q124" s="36">
        <v>14.489443059019118</v>
      </c>
    </row>
    <row r="125" spans="4:17" x14ac:dyDescent="0.3">
      <c r="D125" s="46" t="s">
        <v>128</v>
      </c>
      <c r="E125" s="42">
        <v>1324</v>
      </c>
      <c r="F125">
        <v>42856</v>
      </c>
      <c r="G125" s="36">
        <v>3.0894157177524733E-2</v>
      </c>
      <c r="L125" s="46" t="s">
        <v>128</v>
      </c>
      <c r="M125" s="42">
        <v>73683</v>
      </c>
      <c r="N125">
        <v>38865</v>
      </c>
      <c r="O125">
        <v>1324</v>
      </c>
      <c r="P125">
        <v>112548</v>
      </c>
      <c r="Q125" s="36">
        <v>85.006042296072508</v>
      </c>
    </row>
    <row r="126" spans="4:17" x14ac:dyDescent="0.3">
      <c r="D126" s="46" t="s">
        <v>129</v>
      </c>
      <c r="E126" s="42">
        <v>6535</v>
      </c>
      <c r="F126">
        <v>47558</v>
      </c>
      <c r="G126" s="36">
        <v>0.13741116110854115</v>
      </c>
      <c r="L126" s="46" t="s">
        <v>129</v>
      </c>
      <c r="M126" s="42">
        <v>60518</v>
      </c>
      <c r="N126">
        <v>69563</v>
      </c>
      <c r="O126">
        <v>6535</v>
      </c>
      <c r="P126">
        <v>130081</v>
      </c>
      <c r="Q126" s="36">
        <v>19.905279265493498</v>
      </c>
    </row>
    <row r="127" spans="4:17" x14ac:dyDescent="0.3">
      <c r="D127" s="46" t="s">
        <v>130</v>
      </c>
      <c r="E127" s="42">
        <v>9854</v>
      </c>
      <c r="F127">
        <v>29166</v>
      </c>
      <c r="G127" s="36">
        <v>0.33785915106631009</v>
      </c>
      <c r="L127" s="46" t="s">
        <v>130</v>
      </c>
      <c r="M127" s="42">
        <v>62760</v>
      </c>
      <c r="N127">
        <v>17844</v>
      </c>
      <c r="O127">
        <v>9854</v>
      </c>
      <c r="P127">
        <v>80604</v>
      </c>
      <c r="Q127" s="36">
        <v>8.1798254515932616</v>
      </c>
    </row>
    <row r="128" spans="4:17" x14ac:dyDescent="0.3">
      <c r="D128" s="46" t="s">
        <v>131</v>
      </c>
      <c r="E128" s="42">
        <v>8232</v>
      </c>
      <c r="F128">
        <v>31794</v>
      </c>
      <c r="G128" s="36">
        <v>0.25891677675033026</v>
      </c>
      <c r="L128" s="46" t="s">
        <v>131</v>
      </c>
      <c r="M128" s="42">
        <v>33293</v>
      </c>
      <c r="N128">
        <v>14644</v>
      </c>
      <c r="O128">
        <v>8232</v>
      </c>
      <c r="P128">
        <v>47937</v>
      </c>
      <c r="Q128" s="36">
        <v>5.8232507288629733</v>
      </c>
    </row>
    <row r="129" spans="4:17" x14ac:dyDescent="0.3">
      <c r="D129" s="46" t="s">
        <v>132</v>
      </c>
      <c r="E129" s="42">
        <v>8909</v>
      </c>
      <c r="F129">
        <v>22143</v>
      </c>
      <c r="G129" s="36">
        <v>0.40233933974619518</v>
      </c>
      <c r="L129" s="46" t="s">
        <v>132</v>
      </c>
      <c r="M129" s="42">
        <v>54751</v>
      </c>
      <c r="N129">
        <v>36279</v>
      </c>
      <c r="O129">
        <v>8909</v>
      </c>
      <c r="P129">
        <v>91030</v>
      </c>
      <c r="Q129" s="36">
        <v>10.217757324054327</v>
      </c>
    </row>
    <row r="130" spans="4:17" x14ac:dyDescent="0.3">
      <c r="D130" s="46" t="s">
        <v>133</v>
      </c>
      <c r="E130" s="42">
        <v>1079</v>
      </c>
      <c r="F130">
        <v>25880</v>
      </c>
      <c r="G130" s="36">
        <v>4.1692426584234929E-2</v>
      </c>
      <c r="L130" s="46" t="s">
        <v>133</v>
      </c>
      <c r="M130" s="42">
        <v>19087</v>
      </c>
      <c r="N130">
        <v>27898</v>
      </c>
      <c r="O130">
        <v>1079</v>
      </c>
      <c r="P130">
        <v>46985</v>
      </c>
      <c r="Q130" s="36">
        <v>43.544949026876736</v>
      </c>
    </row>
    <row r="131" spans="4:17" x14ac:dyDescent="0.3">
      <c r="D131" s="46" t="s">
        <v>134</v>
      </c>
      <c r="E131" s="42">
        <v>9275</v>
      </c>
      <c r="F131">
        <v>41155</v>
      </c>
      <c r="G131" s="36">
        <v>0.2253675130603815</v>
      </c>
      <c r="L131" s="46" t="s">
        <v>134</v>
      </c>
      <c r="M131" s="42">
        <v>22516</v>
      </c>
      <c r="N131">
        <v>3568</v>
      </c>
      <c r="O131">
        <v>9275</v>
      </c>
      <c r="P131">
        <v>26084</v>
      </c>
      <c r="Q131" s="36">
        <v>2.812291105121294</v>
      </c>
    </row>
    <row r="132" spans="4:17" x14ac:dyDescent="0.3">
      <c r="D132" s="46" t="s">
        <v>135</v>
      </c>
      <c r="E132" s="42">
        <v>7927</v>
      </c>
      <c r="F132">
        <v>10785</v>
      </c>
      <c r="G132" s="36">
        <v>0.73500231803430693</v>
      </c>
      <c r="L132" s="46" t="s">
        <v>135</v>
      </c>
      <c r="M132" s="42">
        <v>77628</v>
      </c>
      <c r="N132">
        <v>69499</v>
      </c>
      <c r="O132">
        <v>7927</v>
      </c>
      <c r="P132">
        <v>147127</v>
      </c>
      <c r="Q132" s="36">
        <v>18.560237164122618</v>
      </c>
    </row>
    <row r="133" spans="4:17" x14ac:dyDescent="0.3">
      <c r="D133" s="46" t="s">
        <v>136</v>
      </c>
      <c r="E133" s="42">
        <v>6130</v>
      </c>
      <c r="F133">
        <v>43030</v>
      </c>
      <c r="G133" s="36">
        <v>0.14245874970950501</v>
      </c>
      <c r="L133" s="46" t="s">
        <v>136</v>
      </c>
      <c r="M133" s="42">
        <v>81204</v>
      </c>
      <c r="N133">
        <v>8129</v>
      </c>
      <c r="O133">
        <v>6130</v>
      </c>
      <c r="P133">
        <v>89333</v>
      </c>
      <c r="Q133" s="36">
        <v>14.573083197389886</v>
      </c>
    </row>
    <row r="134" spans="4:17" x14ac:dyDescent="0.3">
      <c r="D134" s="46" t="s">
        <v>137</v>
      </c>
      <c r="E134" s="42">
        <v>6620</v>
      </c>
      <c r="F134">
        <v>5877</v>
      </c>
      <c r="G134" s="36">
        <v>1.1264250467925812</v>
      </c>
      <c r="L134" s="46" t="s">
        <v>137</v>
      </c>
      <c r="M134" s="42">
        <v>5466</v>
      </c>
      <c r="N134">
        <v>33350</v>
      </c>
      <c r="O134">
        <v>6620</v>
      </c>
      <c r="P134">
        <v>38816</v>
      </c>
      <c r="Q134" s="36">
        <v>5.8634441087613292</v>
      </c>
    </row>
    <row r="135" spans="4:17" x14ac:dyDescent="0.3">
      <c r="D135" s="46" t="s">
        <v>138</v>
      </c>
      <c r="E135" s="42">
        <v>2731</v>
      </c>
      <c r="F135">
        <v>12997</v>
      </c>
      <c r="G135" s="36">
        <v>0.2101254135569747</v>
      </c>
      <c r="L135" s="46" t="s">
        <v>138</v>
      </c>
      <c r="M135" s="42">
        <v>33731</v>
      </c>
      <c r="N135">
        <v>26629</v>
      </c>
      <c r="O135">
        <v>2731</v>
      </c>
      <c r="P135">
        <v>60360</v>
      </c>
      <c r="Q135" s="36">
        <v>22.101794214573417</v>
      </c>
    </row>
    <row r="136" spans="4:17" x14ac:dyDescent="0.3">
      <c r="D136" s="46" t="s">
        <v>139</v>
      </c>
      <c r="E136" s="42">
        <v>2360</v>
      </c>
      <c r="F136">
        <v>33853</v>
      </c>
      <c r="G136" s="36">
        <v>6.9713171653915454E-2</v>
      </c>
      <c r="L136" s="46" t="s">
        <v>139</v>
      </c>
      <c r="M136" s="42">
        <v>22423</v>
      </c>
      <c r="N136">
        <v>4343</v>
      </c>
      <c r="O136">
        <v>2360</v>
      </c>
      <c r="P136">
        <v>26766</v>
      </c>
      <c r="Q136" s="36">
        <v>11.341525423728813</v>
      </c>
    </row>
    <row r="137" spans="4:17" x14ac:dyDescent="0.3">
      <c r="D137" s="46" t="s">
        <v>140</v>
      </c>
      <c r="E137" s="42">
        <v>6440</v>
      </c>
      <c r="F137">
        <v>5081</v>
      </c>
      <c r="G137" s="36">
        <v>1.2674670340484158</v>
      </c>
      <c r="L137" s="46" t="s">
        <v>140</v>
      </c>
      <c r="M137" s="42">
        <v>34292</v>
      </c>
      <c r="N137">
        <v>44658</v>
      </c>
      <c r="O137">
        <v>6440</v>
      </c>
      <c r="P137">
        <v>78950</v>
      </c>
      <c r="Q137" s="36">
        <v>12.259316770186336</v>
      </c>
    </row>
    <row r="138" spans="4:17" x14ac:dyDescent="0.3">
      <c r="D138" s="46" t="s">
        <v>141</v>
      </c>
      <c r="E138" s="42">
        <v>1363</v>
      </c>
      <c r="F138">
        <v>40014</v>
      </c>
      <c r="G138" s="36">
        <v>3.4063077922727045E-2</v>
      </c>
      <c r="L138" s="46" t="s">
        <v>141</v>
      </c>
      <c r="M138" s="42">
        <v>56279</v>
      </c>
      <c r="N138">
        <v>54048</v>
      </c>
      <c r="O138">
        <v>1363</v>
      </c>
      <c r="P138">
        <v>110327</v>
      </c>
      <c r="Q138" s="36">
        <v>80.944240645634636</v>
      </c>
    </row>
    <row r="139" spans="4:17" x14ac:dyDescent="0.3">
      <c r="D139" s="46" t="s">
        <v>142</v>
      </c>
      <c r="E139" s="42">
        <v>5562</v>
      </c>
      <c r="F139">
        <v>17316</v>
      </c>
      <c r="G139" s="36">
        <v>0.3212058212058212</v>
      </c>
      <c r="L139" s="46" t="s">
        <v>142</v>
      </c>
      <c r="M139" s="42">
        <v>50809</v>
      </c>
      <c r="N139">
        <v>56101</v>
      </c>
      <c r="O139">
        <v>5562</v>
      </c>
      <c r="P139">
        <v>106910</v>
      </c>
      <c r="Q139" s="36">
        <v>19.221503056454512</v>
      </c>
    </row>
    <row r="140" spans="4:17" x14ac:dyDescent="0.3">
      <c r="D140" s="46" t="s">
        <v>143</v>
      </c>
      <c r="E140" s="42">
        <v>3386</v>
      </c>
      <c r="F140">
        <v>37389</v>
      </c>
      <c r="G140" s="36">
        <v>9.0561395062718986E-2</v>
      </c>
      <c r="L140" s="46" t="s">
        <v>143</v>
      </c>
      <c r="M140" s="42">
        <v>23951</v>
      </c>
      <c r="N140">
        <v>15998</v>
      </c>
      <c r="O140">
        <v>3386</v>
      </c>
      <c r="P140">
        <v>39949</v>
      </c>
      <c r="Q140" s="36">
        <v>11.798287064382752</v>
      </c>
    </row>
    <row r="141" spans="4:17" x14ac:dyDescent="0.3">
      <c r="D141" s="46" t="s">
        <v>144</v>
      </c>
      <c r="E141" s="42">
        <v>9889</v>
      </c>
      <c r="F141">
        <v>17772</v>
      </c>
      <c r="G141" s="36">
        <v>0.55643709205491787</v>
      </c>
      <c r="L141" s="46" t="s">
        <v>144</v>
      </c>
      <c r="M141" s="42">
        <v>9095</v>
      </c>
      <c r="N141">
        <v>59039</v>
      </c>
      <c r="O141">
        <v>9889</v>
      </c>
      <c r="P141">
        <v>68134</v>
      </c>
      <c r="Q141" s="36">
        <v>6.8898776418242491</v>
      </c>
    </row>
    <row r="142" spans="4:17" x14ac:dyDescent="0.3">
      <c r="D142" s="46" t="s">
        <v>145</v>
      </c>
      <c r="E142" s="42">
        <v>4478</v>
      </c>
      <c r="F142">
        <v>49983</v>
      </c>
      <c r="G142" s="36">
        <v>8.9590460756657261E-2</v>
      </c>
      <c r="L142" s="46" t="s">
        <v>145</v>
      </c>
      <c r="M142" s="42">
        <v>76375</v>
      </c>
      <c r="N142">
        <v>21699</v>
      </c>
      <c r="O142">
        <v>4478</v>
      </c>
      <c r="P142">
        <v>98074</v>
      </c>
      <c r="Q142" s="36">
        <v>21.90129522108084</v>
      </c>
    </row>
    <row r="143" spans="4:17" x14ac:dyDescent="0.3">
      <c r="D143" s="46" t="s">
        <v>146</v>
      </c>
      <c r="E143" s="42">
        <v>8951</v>
      </c>
      <c r="F143">
        <v>25978</v>
      </c>
      <c r="G143" s="36">
        <v>0.34456078220032332</v>
      </c>
      <c r="L143" s="46" t="s">
        <v>146</v>
      </c>
      <c r="M143" s="42">
        <v>6789</v>
      </c>
      <c r="N143">
        <v>36442</v>
      </c>
      <c r="O143">
        <v>8951</v>
      </c>
      <c r="P143">
        <v>43231</v>
      </c>
      <c r="Q143" s="36">
        <v>4.8297396938889507</v>
      </c>
    </row>
    <row r="144" spans="4:17" x14ac:dyDescent="0.3">
      <c r="D144" s="46" t="s">
        <v>147</v>
      </c>
      <c r="E144" s="42">
        <v>4399</v>
      </c>
      <c r="F144">
        <v>9274</v>
      </c>
      <c r="G144" s="36">
        <v>0.47433685572568474</v>
      </c>
      <c r="L144" s="46" t="s">
        <v>147</v>
      </c>
      <c r="M144" s="42">
        <v>40351</v>
      </c>
      <c r="N144">
        <v>70706</v>
      </c>
      <c r="O144">
        <v>4399</v>
      </c>
      <c r="P144">
        <v>111057</v>
      </c>
      <c r="Q144" s="36">
        <v>25.245964992043646</v>
      </c>
    </row>
    <row r="145" spans="4:17" x14ac:dyDescent="0.3">
      <c r="D145" s="46" t="s">
        <v>148</v>
      </c>
      <c r="E145" s="42">
        <v>5409</v>
      </c>
      <c r="F145">
        <v>8670</v>
      </c>
      <c r="G145" s="36">
        <v>0.62387543252595157</v>
      </c>
      <c r="L145" s="46" t="s">
        <v>148</v>
      </c>
      <c r="M145" s="42">
        <v>36265</v>
      </c>
      <c r="N145">
        <v>40919</v>
      </c>
      <c r="O145">
        <v>5409</v>
      </c>
      <c r="P145">
        <v>77184</v>
      </c>
      <c r="Q145" s="36">
        <v>14.26955074875208</v>
      </c>
    </row>
    <row r="146" spans="4:17" x14ac:dyDescent="0.3">
      <c r="D146" s="46" t="s">
        <v>149</v>
      </c>
      <c r="E146" s="42">
        <v>3874</v>
      </c>
      <c r="F146">
        <v>11325</v>
      </c>
      <c r="G146" s="36">
        <v>0.34207505518763798</v>
      </c>
      <c r="L146" s="46" t="s">
        <v>149</v>
      </c>
      <c r="M146" s="42">
        <v>15848</v>
      </c>
      <c r="N146">
        <v>56134</v>
      </c>
      <c r="O146">
        <v>3874</v>
      </c>
      <c r="P146">
        <v>71982</v>
      </c>
      <c r="Q146" s="36">
        <v>18.580795043882294</v>
      </c>
    </row>
    <row r="147" spans="4:17" x14ac:dyDescent="0.3">
      <c r="D147" s="46" t="s">
        <v>150</v>
      </c>
      <c r="E147" s="42">
        <v>3317</v>
      </c>
      <c r="F147">
        <v>31378</v>
      </c>
      <c r="G147" s="36">
        <v>0.10571100771240997</v>
      </c>
      <c r="L147" s="46" t="s">
        <v>150</v>
      </c>
      <c r="M147" s="42">
        <v>9983</v>
      </c>
      <c r="N147">
        <v>61681</v>
      </c>
      <c r="O147">
        <v>3317</v>
      </c>
      <c r="P147">
        <v>71664</v>
      </c>
      <c r="Q147" s="36">
        <v>21.605064817606269</v>
      </c>
    </row>
    <row r="148" spans="4:17" x14ac:dyDescent="0.3">
      <c r="D148" s="46" t="s">
        <v>151</v>
      </c>
      <c r="E148" s="42">
        <v>7034</v>
      </c>
      <c r="F148">
        <v>33203</v>
      </c>
      <c r="G148" s="36">
        <v>0.21184832695840738</v>
      </c>
      <c r="L148" s="46" t="s">
        <v>151</v>
      </c>
      <c r="M148" s="42">
        <v>6005</v>
      </c>
      <c r="N148">
        <v>18281</v>
      </c>
      <c r="O148">
        <v>7034</v>
      </c>
      <c r="P148">
        <v>24286</v>
      </c>
      <c r="Q148" s="36">
        <v>3.4526585157804948</v>
      </c>
    </row>
    <row r="149" spans="4:17" x14ac:dyDescent="0.3">
      <c r="D149" s="46" t="s">
        <v>152</v>
      </c>
      <c r="E149" s="42">
        <v>1078</v>
      </c>
      <c r="F149">
        <v>16195</v>
      </c>
      <c r="G149" s="36">
        <v>6.6563754245137385E-2</v>
      </c>
      <c r="L149" s="46" t="s">
        <v>152</v>
      </c>
      <c r="M149" s="42">
        <v>33904</v>
      </c>
      <c r="N149">
        <v>34192</v>
      </c>
      <c r="O149">
        <v>1078</v>
      </c>
      <c r="P149">
        <v>68096</v>
      </c>
      <c r="Q149" s="36">
        <v>63.168831168831169</v>
      </c>
    </row>
    <row r="150" spans="4:17" x14ac:dyDescent="0.3">
      <c r="D150" s="46" t="s">
        <v>153</v>
      </c>
      <c r="E150" s="42">
        <v>9142</v>
      </c>
      <c r="F150">
        <v>31014</v>
      </c>
      <c r="G150" s="36">
        <v>0.29477010382407942</v>
      </c>
      <c r="L150" s="46" t="s">
        <v>153</v>
      </c>
      <c r="M150" s="42">
        <v>81340</v>
      </c>
      <c r="N150">
        <v>21935</v>
      </c>
      <c r="O150">
        <v>9142</v>
      </c>
      <c r="P150">
        <v>103275</v>
      </c>
      <c r="Q150" s="36">
        <v>11.296762196455918</v>
      </c>
    </row>
    <row r="151" spans="4:17" x14ac:dyDescent="0.3">
      <c r="D151" s="46" t="s">
        <v>154</v>
      </c>
      <c r="E151" s="42">
        <v>6908</v>
      </c>
      <c r="F151">
        <v>10947</v>
      </c>
      <c r="G151" s="36">
        <v>0.63104046770804789</v>
      </c>
      <c r="L151" s="46" t="s">
        <v>154</v>
      </c>
      <c r="M151" s="42">
        <v>80925</v>
      </c>
      <c r="N151">
        <v>6869</v>
      </c>
      <c r="O151">
        <v>6908</v>
      </c>
      <c r="P151">
        <v>87794</v>
      </c>
      <c r="Q151" s="36">
        <v>12.709033005211349</v>
      </c>
    </row>
    <row r="152" spans="4:17" x14ac:dyDescent="0.3">
      <c r="D152" s="46" t="s">
        <v>155</v>
      </c>
      <c r="E152" s="42">
        <v>6703</v>
      </c>
      <c r="F152">
        <v>47126</v>
      </c>
      <c r="G152" s="36">
        <v>0.14223570852607903</v>
      </c>
      <c r="L152" s="46" t="s">
        <v>155</v>
      </c>
      <c r="M152" s="42">
        <v>3258</v>
      </c>
      <c r="N152">
        <v>22093</v>
      </c>
      <c r="O152">
        <v>6703</v>
      </c>
      <c r="P152">
        <v>25351</v>
      </c>
      <c r="Q152" s="36">
        <v>3.7820378934805312</v>
      </c>
    </row>
    <row r="153" spans="4:17" ht="15" thickBot="1" x14ac:dyDescent="0.35">
      <c r="D153" s="47" t="s">
        <v>156</v>
      </c>
      <c r="E153" s="42">
        <v>8413</v>
      </c>
      <c r="F153">
        <v>18744</v>
      </c>
      <c r="G153" s="36">
        <v>0.44883696116090482</v>
      </c>
      <c r="L153" s="47" t="s">
        <v>156</v>
      </c>
      <c r="M153" s="42">
        <v>45813</v>
      </c>
      <c r="N153">
        <v>66494</v>
      </c>
      <c r="O153">
        <v>8413</v>
      </c>
      <c r="P153">
        <v>112307</v>
      </c>
      <c r="Q153" s="36">
        <v>13.349221443004874</v>
      </c>
    </row>
    <row r="154" spans="4:17" x14ac:dyDescent="0.3">
      <c r="D154" s="45" t="s">
        <v>157</v>
      </c>
      <c r="E154" s="42">
        <v>4163</v>
      </c>
      <c r="F154">
        <v>26112</v>
      </c>
      <c r="G154" s="36">
        <v>0.15942861519607843</v>
      </c>
      <c r="L154" s="45" t="s">
        <v>157</v>
      </c>
      <c r="M154" s="42">
        <v>15728</v>
      </c>
      <c r="N154">
        <v>73609</v>
      </c>
      <c r="O154">
        <v>4163</v>
      </c>
      <c r="P154">
        <v>89337</v>
      </c>
      <c r="Q154" s="36">
        <v>21.459764592841701</v>
      </c>
    </row>
    <row r="155" spans="4:17" x14ac:dyDescent="0.3">
      <c r="D155" s="46" t="s">
        <v>158</v>
      </c>
      <c r="E155" s="42">
        <v>7188</v>
      </c>
      <c r="F155">
        <v>38848</v>
      </c>
      <c r="G155" s="36">
        <v>0.18502883031301481</v>
      </c>
      <c r="L155" s="46" t="s">
        <v>158</v>
      </c>
      <c r="M155" s="42">
        <v>25987</v>
      </c>
      <c r="N155">
        <v>51101</v>
      </c>
      <c r="O155">
        <v>7188</v>
      </c>
      <c r="P155">
        <v>77088</v>
      </c>
      <c r="Q155" s="36">
        <v>10.724540901502504</v>
      </c>
    </row>
    <row r="156" spans="4:17" x14ac:dyDescent="0.3">
      <c r="D156" s="46" t="s">
        <v>159</v>
      </c>
      <c r="E156" s="42">
        <v>8951</v>
      </c>
      <c r="F156">
        <v>25929</v>
      </c>
      <c r="G156" s="36">
        <v>0.34521192487176522</v>
      </c>
      <c r="L156" s="46" t="s">
        <v>159</v>
      </c>
      <c r="M156" s="42">
        <v>77965</v>
      </c>
      <c r="N156">
        <v>28839</v>
      </c>
      <c r="O156">
        <v>8951</v>
      </c>
      <c r="P156">
        <v>106804</v>
      </c>
      <c r="Q156" s="36">
        <v>11.932074628533124</v>
      </c>
    </row>
    <row r="157" spans="4:17" x14ac:dyDescent="0.3">
      <c r="D157" s="46" t="s">
        <v>160</v>
      </c>
      <c r="E157" s="42">
        <v>2623</v>
      </c>
      <c r="F157">
        <v>39664</v>
      </c>
      <c r="G157" s="36">
        <v>6.6130496167809596E-2</v>
      </c>
      <c r="L157" s="46" t="s">
        <v>160</v>
      </c>
      <c r="M157" s="42">
        <v>99723</v>
      </c>
      <c r="N157">
        <v>28470</v>
      </c>
      <c r="O157">
        <v>2623</v>
      </c>
      <c r="P157">
        <v>128193</v>
      </c>
      <c r="Q157" s="36">
        <v>48.872664887533361</v>
      </c>
    </row>
    <row r="158" spans="4:17" x14ac:dyDescent="0.3">
      <c r="D158" s="46" t="s">
        <v>161</v>
      </c>
      <c r="E158" s="42">
        <v>7091</v>
      </c>
      <c r="F158">
        <v>37647</v>
      </c>
      <c r="G158" s="36">
        <v>0.18835498180465907</v>
      </c>
      <c r="L158" s="46" t="s">
        <v>161</v>
      </c>
      <c r="M158" s="42">
        <v>98832</v>
      </c>
      <c r="N158">
        <v>18555</v>
      </c>
      <c r="O158">
        <v>7091</v>
      </c>
      <c r="P158">
        <v>117387</v>
      </c>
      <c r="Q158" s="36">
        <v>16.554364687632209</v>
      </c>
    </row>
    <row r="159" spans="4:17" x14ac:dyDescent="0.3">
      <c r="D159" s="46" t="s">
        <v>162</v>
      </c>
      <c r="E159" s="42">
        <v>2613</v>
      </c>
      <c r="F159">
        <v>48151</v>
      </c>
      <c r="G159" s="36">
        <v>5.4266785736537142E-2</v>
      </c>
      <c r="L159" s="46" t="s">
        <v>162</v>
      </c>
      <c r="M159" s="42">
        <v>40262</v>
      </c>
      <c r="N159">
        <v>9004</v>
      </c>
      <c r="O159">
        <v>2613</v>
      </c>
      <c r="P159">
        <v>49266</v>
      </c>
      <c r="Q159" s="36">
        <v>18.854190585533868</v>
      </c>
    </row>
    <row r="160" spans="4:17" x14ac:dyDescent="0.3">
      <c r="D160" s="46" t="s">
        <v>163</v>
      </c>
      <c r="E160" s="42">
        <v>9702</v>
      </c>
      <c r="F160">
        <v>46591</v>
      </c>
      <c r="G160" s="36">
        <v>0.20823764246313667</v>
      </c>
      <c r="L160" s="46" t="s">
        <v>163</v>
      </c>
      <c r="M160" s="42">
        <v>1972</v>
      </c>
      <c r="N160">
        <v>47641</v>
      </c>
      <c r="O160">
        <v>9702</v>
      </c>
      <c r="P160">
        <v>49613</v>
      </c>
      <c r="Q160" s="36">
        <v>5.1136878994021853</v>
      </c>
    </row>
    <row r="161" spans="4:17" x14ac:dyDescent="0.3">
      <c r="D161" s="46" t="s">
        <v>164</v>
      </c>
      <c r="E161" s="42">
        <v>8581</v>
      </c>
      <c r="F161">
        <v>40817</v>
      </c>
      <c r="G161" s="36">
        <v>0.21023103118798539</v>
      </c>
      <c r="L161" s="46" t="s">
        <v>164</v>
      </c>
      <c r="M161" s="42">
        <v>98721</v>
      </c>
      <c r="N161">
        <v>38818</v>
      </c>
      <c r="O161">
        <v>8581</v>
      </c>
      <c r="P161">
        <v>137539</v>
      </c>
      <c r="Q161" s="36">
        <v>16.028318377811445</v>
      </c>
    </row>
    <row r="162" spans="4:17" x14ac:dyDescent="0.3">
      <c r="D162" s="46" t="s">
        <v>165</v>
      </c>
      <c r="E162" s="42">
        <v>6727</v>
      </c>
      <c r="F162">
        <v>15548</v>
      </c>
      <c r="G162" s="36">
        <v>0.43266014921533313</v>
      </c>
      <c r="L162" s="46" t="s">
        <v>165</v>
      </c>
      <c r="M162" s="42">
        <v>85269</v>
      </c>
      <c r="N162">
        <v>22215</v>
      </c>
      <c r="O162">
        <v>6727</v>
      </c>
      <c r="P162">
        <v>107484</v>
      </c>
      <c r="Q162" s="36">
        <v>15.977999108071948</v>
      </c>
    </row>
    <row r="163" spans="4:17" x14ac:dyDescent="0.3">
      <c r="D163" s="46" t="s">
        <v>166</v>
      </c>
      <c r="E163" s="42">
        <v>8812</v>
      </c>
      <c r="F163">
        <v>44200</v>
      </c>
      <c r="G163" s="36">
        <v>0.19936651583710407</v>
      </c>
      <c r="L163" s="46" t="s">
        <v>166</v>
      </c>
      <c r="M163" s="42">
        <v>4920</v>
      </c>
      <c r="N163">
        <v>69498</v>
      </c>
      <c r="O163">
        <v>8812</v>
      </c>
      <c r="P163">
        <v>74418</v>
      </c>
      <c r="Q163" s="36">
        <v>8.4450748978665455</v>
      </c>
    </row>
    <row r="164" spans="4:17" x14ac:dyDescent="0.3">
      <c r="D164" s="46" t="s">
        <v>167</v>
      </c>
      <c r="E164" s="42">
        <v>6041</v>
      </c>
      <c r="F164">
        <v>49119</v>
      </c>
      <c r="G164" s="36">
        <v>0.12298703149494086</v>
      </c>
      <c r="L164" s="46" t="s">
        <v>167</v>
      </c>
      <c r="M164" s="42">
        <v>94498</v>
      </c>
      <c r="N164">
        <v>51068</v>
      </c>
      <c r="O164">
        <v>6041</v>
      </c>
      <c r="P164">
        <v>145566</v>
      </c>
      <c r="Q164" s="36">
        <v>24.096341665287206</v>
      </c>
    </row>
    <row r="165" spans="4:17" x14ac:dyDescent="0.3">
      <c r="D165" s="46" t="s">
        <v>168</v>
      </c>
      <c r="E165" s="42">
        <v>3391</v>
      </c>
      <c r="F165">
        <v>7978</v>
      </c>
      <c r="G165" s="36">
        <v>0.42504387064427174</v>
      </c>
      <c r="L165" s="46" t="s">
        <v>168</v>
      </c>
      <c r="M165" s="42">
        <v>85734</v>
      </c>
      <c r="N165">
        <v>40432</v>
      </c>
      <c r="O165">
        <v>3391</v>
      </c>
      <c r="P165">
        <v>126166</v>
      </c>
      <c r="Q165" s="36">
        <v>37.206133883810082</v>
      </c>
    </row>
    <row r="166" spans="4:17" x14ac:dyDescent="0.3">
      <c r="D166" s="46" t="s">
        <v>169</v>
      </c>
      <c r="E166" s="42">
        <v>8888</v>
      </c>
      <c r="F166">
        <v>27579</v>
      </c>
      <c r="G166" s="36">
        <v>0.32227419413321728</v>
      </c>
      <c r="L166" s="46" t="s">
        <v>169</v>
      </c>
      <c r="M166" s="42">
        <v>1746</v>
      </c>
      <c r="N166">
        <v>56521</v>
      </c>
      <c r="O166">
        <v>8888</v>
      </c>
      <c r="P166">
        <v>58267</v>
      </c>
      <c r="Q166" s="36">
        <v>6.5556930693069306</v>
      </c>
    </row>
    <row r="167" spans="4:17" x14ac:dyDescent="0.3">
      <c r="D167" s="46" t="s">
        <v>170</v>
      </c>
      <c r="E167" s="42">
        <v>8209</v>
      </c>
      <c r="F167">
        <v>46397</v>
      </c>
      <c r="G167" s="36">
        <v>0.17692954285837445</v>
      </c>
      <c r="L167" s="46" t="s">
        <v>170</v>
      </c>
      <c r="M167" s="42">
        <v>67504</v>
      </c>
      <c r="N167">
        <v>49007</v>
      </c>
      <c r="O167">
        <v>8209</v>
      </c>
      <c r="P167">
        <v>116511</v>
      </c>
      <c r="Q167" s="36">
        <v>14.19308076501401</v>
      </c>
    </row>
    <row r="168" spans="4:17" x14ac:dyDescent="0.3">
      <c r="D168" s="46" t="s">
        <v>171</v>
      </c>
      <c r="E168" s="42">
        <v>2776</v>
      </c>
      <c r="F168">
        <v>32396</v>
      </c>
      <c r="G168" s="36">
        <v>8.5689591307568841E-2</v>
      </c>
      <c r="L168" s="46" t="s">
        <v>171</v>
      </c>
      <c r="M168" s="42">
        <v>98270</v>
      </c>
      <c r="N168">
        <v>21219</v>
      </c>
      <c r="O168">
        <v>2776</v>
      </c>
      <c r="P168">
        <v>119489</v>
      </c>
      <c r="Q168" s="36">
        <v>43.043587896253605</v>
      </c>
    </row>
    <row r="169" spans="4:17" x14ac:dyDescent="0.3">
      <c r="D169" s="46" t="s">
        <v>172</v>
      </c>
      <c r="E169" s="42">
        <v>8087</v>
      </c>
      <c r="F169">
        <v>10312</v>
      </c>
      <c r="G169" s="36">
        <v>0.78423196276183083</v>
      </c>
      <c r="L169" s="46" t="s">
        <v>172</v>
      </c>
      <c r="M169" s="42">
        <v>85432</v>
      </c>
      <c r="N169">
        <v>54711</v>
      </c>
      <c r="O169">
        <v>8087</v>
      </c>
      <c r="P169">
        <v>140143</v>
      </c>
      <c r="Q169" s="36">
        <v>17.329417583776433</v>
      </c>
    </row>
    <row r="170" spans="4:17" x14ac:dyDescent="0.3">
      <c r="D170" s="46" t="s">
        <v>173</v>
      </c>
      <c r="E170" s="42">
        <v>3321</v>
      </c>
      <c r="F170">
        <v>41731</v>
      </c>
      <c r="G170" s="36">
        <v>7.9581126740312952E-2</v>
      </c>
      <c r="L170" s="46" t="s">
        <v>173</v>
      </c>
      <c r="M170" s="42">
        <v>94429</v>
      </c>
      <c r="N170">
        <v>17628</v>
      </c>
      <c r="O170">
        <v>3321</v>
      </c>
      <c r="P170">
        <v>112057</v>
      </c>
      <c r="Q170" s="36">
        <v>33.741945197229747</v>
      </c>
    </row>
    <row r="171" spans="4:17" x14ac:dyDescent="0.3">
      <c r="D171" s="46" t="s">
        <v>174</v>
      </c>
      <c r="E171" s="42">
        <v>2344</v>
      </c>
      <c r="F171">
        <v>23586</v>
      </c>
      <c r="G171" s="36">
        <v>9.9380988722123295E-2</v>
      </c>
      <c r="L171" s="46" t="s">
        <v>174</v>
      </c>
      <c r="M171" s="42">
        <v>44901</v>
      </c>
      <c r="N171">
        <v>17309</v>
      </c>
      <c r="O171">
        <v>2344</v>
      </c>
      <c r="P171">
        <v>62210</v>
      </c>
      <c r="Q171" s="36">
        <v>26.540102389078498</v>
      </c>
    </row>
    <row r="172" spans="4:17" x14ac:dyDescent="0.3">
      <c r="D172" s="46" t="s">
        <v>175</v>
      </c>
      <c r="E172" s="42">
        <v>1236</v>
      </c>
      <c r="F172">
        <v>31068</v>
      </c>
      <c r="G172" s="36">
        <v>3.9783700270374665E-2</v>
      </c>
      <c r="L172" s="46" t="s">
        <v>175</v>
      </c>
      <c r="M172" s="42">
        <v>80378</v>
      </c>
      <c r="N172">
        <v>3635</v>
      </c>
      <c r="O172">
        <v>1236</v>
      </c>
      <c r="P172">
        <v>84013</v>
      </c>
      <c r="Q172" s="36">
        <v>67.971682847896446</v>
      </c>
    </row>
    <row r="173" spans="4:17" x14ac:dyDescent="0.3">
      <c r="D173" s="46" t="s">
        <v>176</v>
      </c>
      <c r="E173" s="42">
        <v>3127</v>
      </c>
      <c r="F173">
        <v>40205</v>
      </c>
      <c r="G173" s="36">
        <v>7.7776395970650419E-2</v>
      </c>
      <c r="L173" s="46" t="s">
        <v>176</v>
      </c>
      <c r="M173" s="42">
        <v>6066</v>
      </c>
      <c r="N173">
        <v>38445</v>
      </c>
      <c r="O173">
        <v>3127</v>
      </c>
      <c r="P173">
        <v>44511</v>
      </c>
      <c r="Q173" s="36">
        <v>14.234409977614327</v>
      </c>
    </row>
    <row r="174" spans="4:17" x14ac:dyDescent="0.3">
      <c r="D174" s="46" t="s">
        <v>177</v>
      </c>
      <c r="E174" s="42">
        <v>7218</v>
      </c>
      <c r="F174">
        <v>36098</v>
      </c>
      <c r="G174" s="36">
        <v>0.19995567621474875</v>
      </c>
      <c r="L174" s="46" t="s">
        <v>177</v>
      </c>
      <c r="M174" s="42">
        <v>68471</v>
      </c>
      <c r="N174">
        <v>8280</v>
      </c>
      <c r="O174">
        <v>7218</v>
      </c>
      <c r="P174">
        <v>76751</v>
      </c>
      <c r="Q174" s="36">
        <v>10.63327791632031</v>
      </c>
    </row>
    <row r="175" spans="4:17" x14ac:dyDescent="0.3">
      <c r="D175" s="46" t="s">
        <v>178</v>
      </c>
      <c r="E175" s="42">
        <v>2186</v>
      </c>
      <c r="F175">
        <v>12000</v>
      </c>
      <c r="G175" s="36">
        <v>0.18216666666666667</v>
      </c>
      <c r="L175" s="46" t="s">
        <v>178</v>
      </c>
      <c r="M175" s="42">
        <v>72549</v>
      </c>
      <c r="N175">
        <v>39963</v>
      </c>
      <c r="O175">
        <v>2186</v>
      </c>
      <c r="P175">
        <v>112512</v>
      </c>
      <c r="Q175" s="36">
        <v>51.469350411710884</v>
      </c>
    </row>
    <row r="176" spans="4:17" x14ac:dyDescent="0.3">
      <c r="D176" s="46" t="s">
        <v>179</v>
      </c>
      <c r="E176" s="42">
        <v>7822</v>
      </c>
      <c r="F176">
        <v>7321</v>
      </c>
      <c r="G176" s="36">
        <v>1.0684332741428766</v>
      </c>
      <c r="L176" s="46" t="s">
        <v>179</v>
      </c>
      <c r="M176" s="42">
        <v>71488</v>
      </c>
      <c r="N176">
        <v>38069</v>
      </c>
      <c r="O176">
        <v>7822</v>
      </c>
      <c r="P176">
        <v>109557</v>
      </c>
      <c r="Q176" s="36">
        <v>14.006264382510867</v>
      </c>
    </row>
    <row r="177" spans="4:17" x14ac:dyDescent="0.3">
      <c r="D177" s="46" t="s">
        <v>180</v>
      </c>
      <c r="E177" s="42">
        <v>4062</v>
      </c>
      <c r="F177">
        <v>15180</v>
      </c>
      <c r="G177" s="36">
        <v>0.26758893280632412</v>
      </c>
      <c r="L177" s="46" t="s">
        <v>180</v>
      </c>
      <c r="M177" s="42">
        <v>31692</v>
      </c>
      <c r="N177">
        <v>42919</v>
      </c>
      <c r="O177">
        <v>4062</v>
      </c>
      <c r="P177">
        <v>74611</v>
      </c>
      <c r="Q177" s="36">
        <v>18.368045297882816</v>
      </c>
    </row>
    <row r="178" spans="4:17" x14ac:dyDescent="0.3">
      <c r="D178" s="46" t="s">
        <v>181</v>
      </c>
      <c r="E178" s="42">
        <v>6781</v>
      </c>
      <c r="F178">
        <v>7360</v>
      </c>
      <c r="G178" s="36">
        <v>0.92133152173913047</v>
      </c>
      <c r="L178" s="46" t="s">
        <v>181</v>
      </c>
      <c r="M178" s="42">
        <v>56023</v>
      </c>
      <c r="N178">
        <v>50588</v>
      </c>
      <c r="O178">
        <v>6781</v>
      </c>
      <c r="P178">
        <v>106611</v>
      </c>
      <c r="Q178" s="36">
        <v>15.722017401563191</v>
      </c>
    </row>
    <row r="179" spans="4:17" x14ac:dyDescent="0.3">
      <c r="D179" s="46" t="s">
        <v>182</v>
      </c>
      <c r="E179" s="42">
        <v>8970</v>
      </c>
      <c r="F179">
        <v>15400</v>
      </c>
      <c r="G179" s="36">
        <v>0.58246753246753247</v>
      </c>
      <c r="L179" s="46" t="s">
        <v>182</v>
      </c>
      <c r="M179" s="42">
        <v>53032</v>
      </c>
      <c r="N179">
        <v>64061</v>
      </c>
      <c r="O179">
        <v>8970</v>
      </c>
      <c r="P179">
        <v>117093</v>
      </c>
      <c r="Q179" s="36">
        <v>13.053846153846154</v>
      </c>
    </row>
    <row r="180" spans="4:17" x14ac:dyDescent="0.3">
      <c r="D180" s="46" t="s">
        <v>183</v>
      </c>
      <c r="E180" s="42">
        <v>9565</v>
      </c>
      <c r="F180">
        <v>18553</v>
      </c>
      <c r="G180" s="36">
        <v>0.51555004581469299</v>
      </c>
      <c r="L180" s="46" t="s">
        <v>183</v>
      </c>
      <c r="M180" s="42">
        <v>74091</v>
      </c>
      <c r="N180">
        <v>35835</v>
      </c>
      <c r="O180">
        <v>9565</v>
      </c>
      <c r="P180">
        <v>109926</v>
      </c>
      <c r="Q180" s="36">
        <v>11.492524830109776</v>
      </c>
    </row>
    <row r="181" spans="4:17" x14ac:dyDescent="0.3">
      <c r="D181" s="46" t="s">
        <v>184</v>
      </c>
      <c r="E181" s="42">
        <v>3474</v>
      </c>
      <c r="F181">
        <v>5337</v>
      </c>
      <c r="G181" s="36">
        <v>0.65092748735244521</v>
      </c>
      <c r="L181" s="46" t="s">
        <v>184</v>
      </c>
      <c r="M181" s="42">
        <v>53116</v>
      </c>
      <c r="N181">
        <v>9047</v>
      </c>
      <c r="O181">
        <v>3474</v>
      </c>
      <c r="P181">
        <v>62163</v>
      </c>
      <c r="Q181" s="36">
        <v>17.893782383419691</v>
      </c>
    </row>
    <row r="182" spans="4:17" x14ac:dyDescent="0.3">
      <c r="D182" s="46" t="s">
        <v>185</v>
      </c>
      <c r="E182" s="42">
        <v>1611</v>
      </c>
      <c r="F182">
        <v>35280</v>
      </c>
      <c r="G182" s="36">
        <v>4.5663265306122448E-2</v>
      </c>
      <c r="L182" s="46" t="s">
        <v>185</v>
      </c>
      <c r="M182" s="42">
        <v>45207</v>
      </c>
      <c r="N182">
        <v>60835</v>
      </c>
      <c r="O182">
        <v>1611</v>
      </c>
      <c r="P182">
        <v>106042</v>
      </c>
      <c r="Q182" s="36">
        <v>65.823711980136565</v>
      </c>
    </row>
    <row r="183" spans="4:17" x14ac:dyDescent="0.3">
      <c r="D183" s="46" t="s">
        <v>186</v>
      </c>
      <c r="E183" s="42">
        <v>7905</v>
      </c>
      <c r="F183">
        <v>22124</v>
      </c>
      <c r="G183" s="36">
        <v>0.35730428493943228</v>
      </c>
      <c r="L183" s="46" t="s">
        <v>186</v>
      </c>
      <c r="M183" s="42">
        <v>62793</v>
      </c>
      <c r="N183">
        <v>25785</v>
      </c>
      <c r="O183">
        <v>7905</v>
      </c>
      <c r="P183">
        <v>88578</v>
      </c>
      <c r="Q183" s="36">
        <v>11.205313092979127</v>
      </c>
    </row>
    <row r="184" spans="4:17" x14ac:dyDescent="0.3">
      <c r="D184" s="46" t="s">
        <v>187</v>
      </c>
      <c r="E184" s="42">
        <v>4995</v>
      </c>
      <c r="F184">
        <v>35111</v>
      </c>
      <c r="G184" s="36">
        <v>0.14226310842755832</v>
      </c>
      <c r="L184" s="46" t="s">
        <v>187</v>
      </c>
      <c r="M184" s="42">
        <v>36864</v>
      </c>
      <c r="N184">
        <v>23918</v>
      </c>
      <c r="O184">
        <v>4995</v>
      </c>
      <c r="P184">
        <v>60782</v>
      </c>
      <c r="Q184" s="36">
        <v>12.168568568568569</v>
      </c>
    </row>
    <row r="185" spans="4:17" x14ac:dyDescent="0.3">
      <c r="D185" s="46" t="s">
        <v>188</v>
      </c>
      <c r="E185" s="42">
        <v>3352</v>
      </c>
      <c r="F185">
        <v>32977</v>
      </c>
      <c r="G185" s="36">
        <v>0.10164660217727507</v>
      </c>
      <c r="L185" s="46" t="s">
        <v>188</v>
      </c>
      <c r="M185" s="42">
        <v>61114</v>
      </c>
      <c r="N185">
        <v>70911</v>
      </c>
      <c r="O185">
        <v>3352</v>
      </c>
      <c r="P185">
        <v>132025</v>
      </c>
      <c r="Q185" s="36">
        <v>39.386933174224346</v>
      </c>
    </row>
    <row r="186" spans="4:17" x14ac:dyDescent="0.3">
      <c r="D186" s="46" t="s">
        <v>189</v>
      </c>
      <c r="E186" s="42">
        <v>6503</v>
      </c>
      <c r="F186">
        <v>41016</v>
      </c>
      <c r="G186" s="36">
        <v>0.15854788375268189</v>
      </c>
      <c r="L186" s="46" t="s">
        <v>189</v>
      </c>
      <c r="M186" s="42">
        <v>31504</v>
      </c>
      <c r="N186">
        <v>37879</v>
      </c>
      <c r="O186">
        <v>6503</v>
      </c>
      <c r="P186">
        <v>69383</v>
      </c>
      <c r="Q186" s="36">
        <v>10.669383361525449</v>
      </c>
    </row>
    <row r="187" spans="4:17" x14ac:dyDescent="0.3">
      <c r="D187" s="46" t="s">
        <v>190</v>
      </c>
      <c r="E187" s="42">
        <v>2674</v>
      </c>
      <c r="F187">
        <v>5739</v>
      </c>
      <c r="G187" s="36">
        <v>0.46593483185223905</v>
      </c>
      <c r="L187" s="46" t="s">
        <v>190</v>
      </c>
      <c r="M187" s="42">
        <v>15473</v>
      </c>
      <c r="N187">
        <v>19206</v>
      </c>
      <c r="O187">
        <v>2674</v>
      </c>
      <c r="P187">
        <v>34679</v>
      </c>
      <c r="Q187" s="36">
        <v>12.968960359012716</v>
      </c>
    </row>
    <row r="188" spans="4:17" x14ac:dyDescent="0.3">
      <c r="D188" s="46" t="s">
        <v>191</v>
      </c>
      <c r="E188" s="42">
        <v>7915</v>
      </c>
      <c r="F188">
        <v>18728</v>
      </c>
      <c r="G188" s="36">
        <v>0.42262921828278516</v>
      </c>
      <c r="L188" s="46" t="s">
        <v>191</v>
      </c>
      <c r="M188" s="42">
        <v>80176</v>
      </c>
      <c r="N188">
        <v>39319</v>
      </c>
      <c r="O188">
        <v>7915</v>
      </c>
      <c r="P188">
        <v>119495</v>
      </c>
      <c r="Q188" s="36">
        <v>15.097283638660771</v>
      </c>
    </row>
    <row r="189" spans="4:17" x14ac:dyDescent="0.3">
      <c r="D189" s="46" t="s">
        <v>192</v>
      </c>
      <c r="E189" s="42">
        <v>8781</v>
      </c>
      <c r="F189">
        <v>43158</v>
      </c>
      <c r="G189" s="36">
        <v>0.20346169887390519</v>
      </c>
      <c r="L189" s="46" t="s">
        <v>192</v>
      </c>
      <c r="M189" s="42">
        <v>39895</v>
      </c>
      <c r="N189">
        <v>15197</v>
      </c>
      <c r="O189">
        <v>8781</v>
      </c>
      <c r="P189">
        <v>55092</v>
      </c>
      <c r="Q189" s="36">
        <v>6.2740006832934743</v>
      </c>
    </row>
    <row r="190" spans="4:17" x14ac:dyDescent="0.3">
      <c r="D190" s="46" t="s">
        <v>193</v>
      </c>
      <c r="E190" s="42">
        <v>6726</v>
      </c>
      <c r="F190">
        <v>26053</v>
      </c>
      <c r="G190" s="36">
        <v>0.25816604613672128</v>
      </c>
      <c r="L190" s="46" t="s">
        <v>193</v>
      </c>
      <c r="M190" s="42">
        <v>50449</v>
      </c>
      <c r="N190">
        <v>16005</v>
      </c>
      <c r="O190">
        <v>6726</v>
      </c>
      <c r="P190">
        <v>66454</v>
      </c>
      <c r="Q190" s="36">
        <v>9.8801665179898901</v>
      </c>
    </row>
    <row r="191" spans="4:17" x14ac:dyDescent="0.3">
      <c r="D191" s="46" t="s">
        <v>194</v>
      </c>
      <c r="E191" s="42">
        <v>2659</v>
      </c>
      <c r="F191">
        <v>32991</v>
      </c>
      <c r="G191" s="36">
        <v>8.0597738777242273E-2</v>
      </c>
      <c r="L191" s="46" t="s">
        <v>194</v>
      </c>
      <c r="M191" s="42">
        <v>31483</v>
      </c>
      <c r="N191">
        <v>26211</v>
      </c>
      <c r="O191">
        <v>2659</v>
      </c>
      <c r="P191">
        <v>57694</v>
      </c>
      <c r="Q191" s="36">
        <v>21.697630688228656</v>
      </c>
    </row>
    <row r="192" spans="4:17" x14ac:dyDescent="0.3">
      <c r="D192" s="46" t="s">
        <v>195</v>
      </c>
      <c r="E192" s="42">
        <v>8326</v>
      </c>
      <c r="F192">
        <v>13604</v>
      </c>
      <c r="G192" s="36">
        <v>0.61202587474272274</v>
      </c>
      <c r="L192" s="46" t="s">
        <v>195</v>
      </c>
      <c r="M192" s="42">
        <v>24254</v>
      </c>
      <c r="N192">
        <v>55951</v>
      </c>
      <c r="O192">
        <v>8326</v>
      </c>
      <c r="P192">
        <v>80205</v>
      </c>
      <c r="Q192" s="36">
        <v>9.6330771078549127</v>
      </c>
    </row>
    <row r="193" spans="4:17" x14ac:dyDescent="0.3">
      <c r="D193" s="46" t="s">
        <v>196</v>
      </c>
      <c r="E193" s="42">
        <v>6323</v>
      </c>
      <c r="F193">
        <v>9267</v>
      </c>
      <c r="G193" s="36">
        <v>0.68231358584223589</v>
      </c>
      <c r="L193" s="46" t="s">
        <v>196</v>
      </c>
      <c r="M193" s="42">
        <v>43307</v>
      </c>
      <c r="N193">
        <v>56419</v>
      </c>
      <c r="O193">
        <v>6323</v>
      </c>
      <c r="P193">
        <v>99726</v>
      </c>
      <c r="Q193" s="36">
        <v>15.771943697611894</v>
      </c>
    </row>
    <row r="194" spans="4:17" x14ac:dyDescent="0.3">
      <c r="D194" s="46" t="s">
        <v>197</v>
      </c>
      <c r="E194" s="42">
        <v>4549</v>
      </c>
      <c r="F194">
        <v>18409</v>
      </c>
      <c r="G194" s="36">
        <v>0.24710739312292901</v>
      </c>
      <c r="L194" s="46" t="s">
        <v>197</v>
      </c>
      <c r="M194" s="42">
        <v>72630</v>
      </c>
      <c r="N194">
        <v>13501</v>
      </c>
      <c r="O194">
        <v>4549</v>
      </c>
      <c r="P194">
        <v>86131</v>
      </c>
      <c r="Q194" s="36">
        <v>18.934051439876896</v>
      </c>
    </row>
    <row r="195" spans="4:17" x14ac:dyDescent="0.3">
      <c r="D195" s="46" t="s">
        <v>198</v>
      </c>
      <c r="E195" s="42">
        <v>8484</v>
      </c>
      <c r="F195">
        <v>21562</v>
      </c>
      <c r="G195" s="36">
        <v>0.39346999350709583</v>
      </c>
      <c r="L195" s="46" t="s">
        <v>198</v>
      </c>
      <c r="M195" s="42">
        <v>45159</v>
      </c>
      <c r="N195">
        <v>19335</v>
      </c>
      <c r="O195">
        <v>8484</v>
      </c>
      <c r="P195">
        <v>64494</v>
      </c>
      <c r="Q195" s="36">
        <v>7.6018387553041018</v>
      </c>
    </row>
    <row r="196" spans="4:17" x14ac:dyDescent="0.3">
      <c r="D196" s="46" t="s">
        <v>199</v>
      </c>
      <c r="E196" s="42">
        <v>7835</v>
      </c>
      <c r="F196">
        <v>27344</v>
      </c>
      <c r="G196" s="36">
        <v>0.28653452311293154</v>
      </c>
      <c r="L196" s="46" t="s">
        <v>199</v>
      </c>
      <c r="M196" s="42">
        <v>15039</v>
      </c>
      <c r="N196">
        <v>24635</v>
      </c>
      <c r="O196">
        <v>7835</v>
      </c>
      <c r="P196">
        <v>39674</v>
      </c>
      <c r="Q196" s="36">
        <v>5.0636885768985325</v>
      </c>
    </row>
    <row r="197" spans="4:17" x14ac:dyDescent="0.3">
      <c r="D197" s="46" t="s">
        <v>200</v>
      </c>
      <c r="E197" s="42">
        <v>7388</v>
      </c>
      <c r="F197">
        <v>23853</v>
      </c>
      <c r="G197" s="36">
        <v>0.30973043223074664</v>
      </c>
      <c r="L197" s="46" t="s">
        <v>200</v>
      </c>
      <c r="M197" s="42">
        <v>87251</v>
      </c>
      <c r="N197">
        <v>29017</v>
      </c>
      <c r="O197">
        <v>7388</v>
      </c>
      <c r="P197">
        <v>116268</v>
      </c>
      <c r="Q197" s="36">
        <v>15.737412019491067</v>
      </c>
    </row>
    <row r="198" spans="4:17" x14ac:dyDescent="0.3">
      <c r="D198" s="46" t="s">
        <v>201</v>
      </c>
      <c r="E198" s="42">
        <v>1243</v>
      </c>
      <c r="F198">
        <v>32256</v>
      </c>
      <c r="G198" s="36">
        <v>3.8535466269841272E-2</v>
      </c>
      <c r="L198" s="46" t="s">
        <v>201</v>
      </c>
      <c r="M198" s="42">
        <v>6144</v>
      </c>
      <c r="N198">
        <v>28575</v>
      </c>
      <c r="O198">
        <v>1243</v>
      </c>
      <c r="P198">
        <v>34719</v>
      </c>
      <c r="Q198" s="36">
        <v>27.931617055510859</v>
      </c>
    </row>
    <row r="199" spans="4:17" x14ac:dyDescent="0.3">
      <c r="D199" s="46" t="s">
        <v>202</v>
      </c>
      <c r="E199" s="42">
        <v>3581</v>
      </c>
      <c r="F199">
        <v>48010</v>
      </c>
      <c r="G199" s="36">
        <v>7.4588627369298069E-2</v>
      </c>
      <c r="L199" s="46" t="s">
        <v>202</v>
      </c>
      <c r="M199" s="42">
        <v>86588</v>
      </c>
      <c r="N199">
        <v>3222</v>
      </c>
      <c r="O199">
        <v>3581</v>
      </c>
      <c r="P199">
        <v>89810</v>
      </c>
      <c r="Q199" s="36">
        <v>25.079586707623569</v>
      </c>
    </row>
    <row r="200" spans="4:17" x14ac:dyDescent="0.3">
      <c r="D200" s="46" t="s">
        <v>203</v>
      </c>
      <c r="E200" s="42">
        <v>4215</v>
      </c>
      <c r="F200">
        <v>13977</v>
      </c>
      <c r="G200" s="36">
        <v>0.30156685984116766</v>
      </c>
      <c r="L200" s="46" t="s">
        <v>203</v>
      </c>
      <c r="M200" s="42">
        <v>88715</v>
      </c>
      <c r="N200">
        <v>31294</v>
      </c>
      <c r="O200">
        <v>4215</v>
      </c>
      <c r="P200">
        <v>120009</v>
      </c>
      <c r="Q200" s="36">
        <v>28.471886120996441</v>
      </c>
    </row>
    <row r="201" spans="4:17" x14ac:dyDescent="0.3">
      <c r="D201" s="46" t="s">
        <v>204</v>
      </c>
      <c r="E201" s="42">
        <v>3800</v>
      </c>
      <c r="F201">
        <v>25623</v>
      </c>
      <c r="G201" s="36">
        <v>0.14830425789329899</v>
      </c>
      <c r="L201" s="46" t="s">
        <v>204</v>
      </c>
      <c r="M201" s="42">
        <v>79626</v>
      </c>
      <c r="N201">
        <v>4971</v>
      </c>
      <c r="O201">
        <v>3800</v>
      </c>
      <c r="P201">
        <v>84597</v>
      </c>
      <c r="Q201" s="36">
        <v>22.262368421052631</v>
      </c>
    </row>
    <row r="202" spans="4:17" x14ac:dyDescent="0.3">
      <c r="D202" s="46" t="s">
        <v>205</v>
      </c>
      <c r="E202" s="42">
        <v>7410</v>
      </c>
      <c r="F202">
        <v>22091</v>
      </c>
      <c r="G202" s="36">
        <v>0.33543071839210536</v>
      </c>
      <c r="L202" s="46" t="s">
        <v>205</v>
      </c>
      <c r="M202" s="42">
        <v>34628</v>
      </c>
      <c r="N202">
        <v>44345</v>
      </c>
      <c r="O202">
        <v>7410</v>
      </c>
      <c r="P202">
        <v>78973</v>
      </c>
      <c r="Q202" s="36">
        <v>10.657624831309041</v>
      </c>
    </row>
    <row r="203" spans="4:17" ht="15" thickBot="1" x14ac:dyDescent="0.35">
      <c r="D203" s="47" t="s">
        <v>206</v>
      </c>
      <c r="E203" s="42">
        <v>2681</v>
      </c>
      <c r="F203">
        <v>14557</v>
      </c>
      <c r="G203" s="36">
        <v>0.18417256302809645</v>
      </c>
      <c r="L203" s="47" t="s">
        <v>206</v>
      </c>
      <c r="M203" s="42">
        <v>39949</v>
      </c>
      <c r="N203">
        <v>15312</v>
      </c>
      <c r="O203">
        <v>2681</v>
      </c>
      <c r="P203">
        <v>55261</v>
      </c>
      <c r="Q203" s="36">
        <v>20.612085042894442</v>
      </c>
    </row>
    <row r="204" spans="4:17" x14ac:dyDescent="0.3">
      <c r="D204" s="45" t="s">
        <v>207</v>
      </c>
      <c r="E204" s="42">
        <v>4047</v>
      </c>
      <c r="F204">
        <v>34426</v>
      </c>
      <c r="G204" s="36">
        <v>0.11755649799570092</v>
      </c>
      <c r="L204" s="45" t="s">
        <v>207</v>
      </c>
      <c r="M204" s="42">
        <v>30522</v>
      </c>
      <c r="N204">
        <v>51099</v>
      </c>
      <c r="O204">
        <v>4047</v>
      </c>
      <c r="P204">
        <v>81621</v>
      </c>
      <c r="Q204" s="36">
        <v>20.168272794662712</v>
      </c>
    </row>
    <row r="205" spans="4:17" x14ac:dyDescent="0.3">
      <c r="D205" s="46" t="s">
        <v>208</v>
      </c>
      <c r="E205" s="42">
        <v>1797</v>
      </c>
      <c r="F205">
        <v>24549</v>
      </c>
      <c r="G205" s="36">
        <v>7.320053770010998E-2</v>
      </c>
      <c r="L205" s="46" t="s">
        <v>208</v>
      </c>
      <c r="M205" s="42">
        <v>83999</v>
      </c>
      <c r="N205">
        <v>20179</v>
      </c>
      <c r="O205">
        <v>1797</v>
      </c>
      <c r="P205">
        <v>104178</v>
      </c>
      <c r="Q205" s="36">
        <v>57.973288814691152</v>
      </c>
    </row>
    <row r="206" spans="4:17" x14ac:dyDescent="0.3">
      <c r="D206" s="46" t="s">
        <v>209</v>
      </c>
      <c r="E206" s="42">
        <v>8363</v>
      </c>
      <c r="F206">
        <v>19181</v>
      </c>
      <c r="G206" s="36">
        <v>0.43600437933371566</v>
      </c>
      <c r="L206" s="46" t="s">
        <v>209</v>
      </c>
      <c r="M206" s="42">
        <v>6994</v>
      </c>
      <c r="N206">
        <v>29076</v>
      </c>
      <c r="O206">
        <v>8363</v>
      </c>
      <c r="P206">
        <v>36070</v>
      </c>
      <c r="Q206" s="36">
        <v>4.3130455578141813</v>
      </c>
    </row>
    <row r="207" spans="4:17" x14ac:dyDescent="0.3">
      <c r="D207" s="46" t="s">
        <v>210</v>
      </c>
      <c r="E207" s="42">
        <v>5560</v>
      </c>
      <c r="F207">
        <v>19998</v>
      </c>
      <c r="G207" s="36">
        <v>0.27802780278027805</v>
      </c>
      <c r="L207" s="46" t="s">
        <v>210</v>
      </c>
      <c r="M207" s="42">
        <v>11787</v>
      </c>
      <c r="N207">
        <v>9395</v>
      </c>
      <c r="O207">
        <v>5560</v>
      </c>
      <c r="P207">
        <v>21182</v>
      </c>
      <c r="Q207" s="36">
        <v>3.8097122302158275</v>
      </c>
    </row>
    <row r="208" spans="4:17" x14ac:dyDescent="0.3">
      <c r="D208" s="46" t="s">
        <v>211</v>
      </c>
      <c r="E208" s="42">
        <v>3274</v>
      </c>
      <c r="F208">
        <v>10330</v>
      </c>
      <c r="G208" s="36">
        <v>0.31694094869312683</v>
      </c>
      <c r="L208" s="46" t="s">
        <v>211</v>
      </c>
      <c r="M208" s="42">
        <v>17359</v>
      </c>
      <c r="N208">
        <v>40737</v>
      </c>
      <c r="O208">
        <v>3274</v>
      </c>
      <c r="P208">
        <v>58096</v>
      </c>
      <c r="Q208" s="36">
        <v>17.744654856444715</v>
      </c>
    </row>
    <row r="209" spans="4:17" x14ac:dyDescent="0.3">
      <c r="D209" s="46" t="s">
        <v>212</v>
      </c>
      <c r="E209" s="42">
        <v>9637</v>
      </c>
      <c r="F209">
        <v>29071</v>
      </c>
      <c r="G209" s="36">
        <v>0.33149874445323518</v>
      </c>
      <c r="L209" s="46" t="s">
        <v>212</v>
      </c>
      <c r="M209" s="42">
        <v>50507</v>
      </c>
      <c r="N209">
        <v>35499</v>
      </c>
      <c r="O209">
        <v>9637</v>
      </c>
      <c r="P209">
        <v>86006</v>
      </c>
      <c r="Q209" s="36">
        <v>8.9245615855556704</v>
      </c>
    </row>
    <row r="210" spans="4:17" x14ac:dyDescent="0.3">
      <c r="D210" s="46" t="s">
        <v>213</v>
      </c>
      <c r="E210" s="42">
        <v>2655</v>
      </c>
      <c r="F210">
        <v>46783</v>
      </c>
      <c r="G210" s="36">
        <v>5.6751384049761669E-2</v>
      </c>
      <c r="L210" s="46" t="s">
        <v>213</v>
      </c>
      <c r="M210" s="42">
        <v>57385</v>
      </c>
      <c r="N210">
        <v>34137</v>
      </c>
      <c r="O210">
        <v>2655</v>
      </c>
      <c r="P210">
        <v>91522</v>
      </c>
      <c r="Q210" s="36">
        <v>34.471563088512241</v>
      </c>
    </row>
    <row r="211" spans="4:17" x14ac:dyDescent="0.3">
      <c r="D211" s="46" t="s">
        <v>214</v>
      </c>
      <c r="E211" s="42">
        <v>3422</v>
      </c>
      <c r="F211">
        <v>15417</v>
      </c>
      <c r="G211" s="36">
        <v>0.22196276837257573</v>
      </c>
      <c r="L211" s="46" t="s">
        <v>214</v>
      </c>
      <c r="M211" s="42">
        <v>47740</v>
      </c>
      <c r="N211">
        <v>4041</v>
      </c>
      <c r="O211">
        <v>3422</v>
      </c>
      <c r="P211">
        <v>51781</v>
      </c>
      <c r="Q211" s="36">
        <v>15.131794272355348</v>
      </c>
    </row>
    <row r="212" spans="4:17" x14ac:dyDescent="0.3">
      <c r="D212" s="46" t="s">
        <v>215</v>
      </c>
      <c r="E212" s="42">
        <v>2781</v>
      </c>
      <c r="F212">
        <v>26530</v>
      </c>
      <c r="G212" s="36">
        <v>0.10482472672446287</v>
      </c>
      <c r="L212" s="46" t="s">
        <v>215</v>
      </c>
      <c r="M212" s="42">
        <v>6349</v>
      </c>
      <c r="N212">
        <v>71567</v>
      </c>
      <c r="O212">
        <v>2781</v>
      </c>
      <c r="P212">
        <v>77916</v>
      </c>
      <c r="Q212" s="36">
        <v>28.017259978425027</v>
      </c>
    </row>
    <row r="213" spans="4:17" x14ac:dyDescent="0.3">
      <c r="D213" s="46" t="s">
        <v>216</v>
      </c>
      <c r="E213" s="42">
        <v>7437</v>
      </c>
      <c r="F213">
        <v>20469</v>
      </c>
      <c r="G213" s="36">
        <v>0.36332991352777372</v>
      </c>
      <c r="L213" s="46" t="s">
        <v>216</v>
      </c>
      <c r="M213" s="42">
        <v>14102</v>
      </c>
      <c r="N213">
        <v>5473</v>
      </c>
      <c r="O213">
        <v>7437</v>
      </c>
      <c r="P213">
        <v>19575</v>
      </c>
      <c r="Q213" s="36">
        <v>2.6321097216619607</v>
      </c>
    </row>
    <row r="214" spans="4:17" x14ac:dyDescent="0.3">
      <c r="D214" s="46" t="s">
        <v>217</v>
      </c>
      <c r="E214" s="42">
        <v>2307</v>
      </c>
      <c r="F214">
        <v>37444</v>
      </c>
      <c r="G214" s="36">
        <v>6.161200726418118E-2</v>
      </c>
      <c r="L214" s="46" t="s">
        <v>217</v>
      </c>
      <c r="M214" s="42">
        <v>33859</v>
      </c>
      <c r="N214">
        <v>63600</v>
      </c>
      <c r="O214">
        <v>2307</v>
      </c>
      <c r="P214">
        <v>97459</v>
      </c>
      <c r="Q214" s="36">
        <v>42.244906805374946</v>
      </c>
    </row>
    <row r="215" spans="4:17" x14ac:dyDescent="0.3">
      <c r="D215" s="46" t="s">
        <v>218</v>
      </c>
      <c r="E215" s="42">
        <v>6718</v>
      </c>
      <c r="F215">
        <v>48251</v>
      </c>
      <c r="G215" s="36">
        <v>0.13923027502020682</v>
      </c>
      <c r="L215" s="46" t="s">
        <v>218</v>
      </c>
      <c r="M215" s="42">
        <v>60454</v>
      </c>
      <c r="N215">
        <v>54364</v>
      </c>
      <c r="O215">
        <v>6718</v>
      </c>
      <c r="P215">
        <v>114818</v>
      </c>
      <c r="Q215" s="36">
        <v>17.091098541232508</v>
      </c>
    </row>
    <row r="216" spans="4:17" x14ac:dyDescent="0.3">
      <c r="D216" s="46" t="s">
        <v>219</v>
      </c>
      <c r="E216" s="42">
        <v>2631</v>
      </c>
      <c r="F216">
        <v>25079</v>
      </c>
      <c r="G216" s="36">
        <v>0.1049084891742095</v>
      </c>
      <c r="L216" s="46" t="s">
        <v>219</v>
      </c>
      <c r="M216" s="42">
        <v>9689</v>
      </c>
      <c r="N216">
        <v>8431</v>
      </c>
      <c r="O216">
        <v>2631</v>
      </c>
      <c r="P216">
        <v>18120</v>
      </c>
      <c r="Q216" s="36">
        <v>6.8871151653363736</v>
      </c>
    </row>
    <row r="217" spans="4:17" x14ac:dyDescent="0.3">
      <c r="D217" s="46" t="s">
        <v>220</v>
      </c>
      <c r="E217" s="42">
        <v>4384</v>
      </c>
      <c r="F217">
        <v>27099</v>
      </c>
      <c r="G217" s="36">
        <v>0.16177718735008673</v>
      </c>
      <c r="L217" s="46" t="s">
        <v>220</v>
      </c>
      <c r="M217" s="42">
        <v>11830</v>
      </c>
      <c r="N217">
        <v>49951</v>
      </c>
      <c r="O217">
        <v>4384</v>
      </c>
      <c r="P217">
        <v>61781</v>
      </c>
      <c r="Q217" s="36">
        <v>14.092381386861314</v>
      </c>
    </row>
    <row r="218" spans="4:17" x14ac:dyDescent="0.3">
      <c r="D218" s="46" t="s">
        <v>221</v>
      </c>
      <c r="E218" s="42">
        <v>7941</v>
      </c>
      <c r="F218">
        <v>19926</v>
      </c>
      <c r="G218" s="36">
        <v>0.39852454080096356</v>
      </c>
      <c r="L218" s="46" t="s">
        <v>221</v>
      </c>
      <c r="M218" s="42">
        <v>81030</v>
      </c>
      <c r="N218">
        <v>37247</v>
      </c>
      <c r="O218">
        <v>7941</v>
      </c>
      <c r="P218">
        <v>118277</v>
      </c>
      <c r="Q218" s="36">
        <v>14.894471729001385</v>
      </c>
    </row>
    <row r="219" spans="4:17" x14ac:dyDescent="0.3">
      <c r="D219" s="46" t="s">
        <v>222</v>
      </c>
      <c r="E219" s="42">
        <v>3015</v>
      </c>
      <c r="F219">
        <v>9754</v>
      </c>
      <c r="G219" s="36">
        <v>0.30910395735083041</v>
      </c>
      <c r="L219" s="46" t="s">
        <v>222</v>
      </c>
      <c r="M219" s="42">
        <v>16707</v>
      </c>
      <c r="N219">
        <v>65959</v>
      </c>
      <c r="O219">
        <v>3015</v>
      </c>
      <c r="P219">
        <v>82666</v>
      </c>
      <c r="Q219" s="36">
        <v>27.418242122719736</v>
      </c>
    </row>
    <row r="220" spans="4:17" x14ac:dyDescent="0.3">
      <c r="D220" s="46" t="s">
        <v>223</v>
      </c>
      <c r="E220" s="42">
        <v>6538</v>
      </c>
      <c r="F220">
        <v>49153</v>
      </c>
      <c r="G220" s="36">
        <v>0.13301324435944906</v>
      </c>
      <c r="L220" s="46" t="s">
        <v>223</v>
      </c>
      <c r="M220" s="42">
        <v>78875</v>
      </c>
      <c r="N220">
        <v>26570</v>
      </c>
      <c r="O220">
        <v>6538</v>
      </c>
      <c r="P220">
        <v>105445</v>
      </c>
      <c r="Q220" s="36">
        <v>16.128020801468338</v>
      </c>
    </row>
    <row r="221" spans="4:17" x14ac:dyDescent="0.3">
      <c r="D221" s="46" t="s">
        <v>224</v>
      </c>
      <c r="E221" s="42">
        <v>9378</v>
      </c>
      <c r="F221">
        <v>15587</v>
      </c>
      <c r="G221" s="36">
        <v>0.60165522550843653</v>
      </c>
      <c r="L221" s="46" t="s">
        <v>224</v>
      </c>
      <c r="M221" s="42">
        <v>89580</v>
      </c>
      <c r="N221">
        <v>27742</v>
      </c>
      <c r="O221">
        <v>9378</v>
      </c>
      <c r="P221">
        <v>117322</v>
      </c>
      <c r="Q221" s="36">
        <v>12.510343356792493</v>
      </c>
    </row>
    <row r="222" spans="4:17" x14ac:dyDescent="0.3">
      <c r="D222" s="46" t="s">
        <v>225</v>
      </c>
      <c r="E222" s="42">
        <v>7015</v>
      </c>
      <c r="F222">
        <v>32428</v>
      </c>
      <c r="G222" s="36">
        <v>0.2163253978043666</v>
      </c>
      <c r="L222" s="46" t="s">
        <v>225</v>
      </c>
      <c r="M222" s="42">
        <v>47788</v>
      </c>
      <c r="N222">
        <v>25208</v>
      </c>
      <c r="O222">
        <v>7015</v>
      </c>
      <c r="P222">
        <v>72996</v>
      </c>
      <c r="Q222" s="36">
        <v>10.405702066999288</v>
      </c>
    </row>
    <row r="223" spans="4:17" x14ac:dyDescent="0.3">
      <c r="D223" s="46" t="s">
        <v>226</v>
      </c>
      <c r="E223" s="42">
        <v>4966</v>
      </c>
      <c r="F223">
        <v>30983</v>
      </c>
      <c r="G223" s="36">
        <v>0.1602814446632024</v>
      </c>
      <c r="L223" s="46" t="s">
        <v>226</v>
      </c>
      <c r="M223" s="42">
        <v>33553</v>
      </c>
      <c r="N223">
        <v>17200</v>
      </c>
      <c r="O223">
        <v>4966</v>
      </c>
      <c r="P223">
        <v>50753</v>
      </c>
      <c r="Q223" s="36">
        <v>10.220096657269432</v>
      </c>
    </row>
    <row r="224" spans="4:17" x14ac:dyDescent="0.3">
      <c r="D224" s="46" t="s">
        <v>227</v>
      </c>
      <c r="E224" s="42">
        <v>5049</v>
      </c>
      <c r="F224">
        <v>10612</v>
      </c>
      <c r="G224" s="36">
        <v>0.47578213343384845</v>
      </c>
      <c r="L224" s="46" t="s">
        <v>227</v>
      </c>
      <c r="M224" s="42">
        <v>11732</v>
      </c>
      <c r="N224">
        <v>39840</v>
      </c>
      <c r="O224">
        <v>5049</v>
      </c>
      <c r="P224">
        <v>51572</v>
      </c>
      <c r="Q224" s="36">
        <v>10.214299861358684</v>
      </c>
    </row>
    <row r="225" spans="4:17" x14ac:dyDescent="0.3">
      <c r="D225" s="46" t="s">
        <v>228</v>
      </c>
      <c r="E225" s="42">
        <v>6596</v>
      </c>
      <c r="F225">
        <v>46165</v>
      </c>
      <c r="G225" s="36">
        <v>0.14287880428896349</v>
      </c>
      <c r="L225" s="46" t="s">
        <v>228</v>
      </c>
      <c r="M225" s="42">
        <v>40323</v>
      </c>
      <c r="N225">
        <v>11730</v>
      </c>
      <c r="O225">
        <v>6596</v>
      </c>
      <c r="P225">
        <v>52053</v>
      </c>
      <c r="Q225" s="36">
        <v>7.8916009702850216</v>
      </c>
    </row>
    <row r="226" spans="4:17" x14ac:dyDescent="0.3">
      <c r="D226" s="46" t="s">
        <v>229</v>
      </c>
      <c r="E226" s="42">
        <v>8824</v>
      </c>
      <c r="F226">
        <v>31675</v>
      </c>
      <c r="G226" s="36">
        <v>0.27857932123125495</v>
      </c>
      <c r="L226" s="46" t="s">
        <v>229</v>
      </c>
      <c r="M226" s="42">
        <v>49781</v>
      </c>
      <c r="N226">
        <v>50745</v>
      </c>
      <c r="O226">
        <v>8824</v>
      </c>
      <c r="P226">
        <v>100526</v>
      </c>
      <c r="Q226" s="36">
        <v>11.392339075249319</v>
      </c>
    </row>
    <row r="227" spans="4:17" x14ac:dyDescent="0.3">
      <c r="D227" s="46" t="s">
        <v>230</v>
      </c>
      <c r="E227" s="42">
        <v>6691</v>
      </c>
      <c r="F227">
        <v>34233</v>
      </c>
      <c r="G227" s="36">
        <v>0.19545467823445214</v>
      </c>
      <c r="L227" s="46" t="s">
        <v>230</v>
      </c>
      <c r="M227" s="42">
        <v>40168</v>
      </c>
      <c r="N227">
        <v>35395</v>
      </c>
      <c r="O227">
        <v>6691</v>
      </c>
      <c r="P227">
        <v>75563</v>
      </c>
      <c r="Q227" s="36">
        <v>11.293229711552833</v>
      </c>
    </row>
    <row r="228" spans="4:17" x14ac:dyDescent="0.3">
      <c r="D228" s="46" t="s">
        <v>231</v>
      </c>
      <c r="E228" s="42">
        <v>2004</v>
      </c>
      <c r="F228">
        <v>37287</v>
      </c>
      <c r="G228" s="36">
        <v>5.3745273151500524E-2</v>
      </c>
      <c r="L228" s="46" t="s">
        <v>231</v>
      </c>
      <c r="M228" s="42">
        <v>11058</v>
      </c>
      <c r="N228">
        <v>27820</v>
      </c>
      <c r="O228">
        <v>2004</v>
      </c>
      <c r="P228">
        <v>38878</v>
      </c>
      <c r="Q228" s="36">
        <v>19.400199600798402</v>
      </c>
    </row>
    <row r="229" spans="4:17" x14ac:dyDescent="0.3">
      <c r="D229" s="46" t="s">
        <v>232</v>
      </c>
      <c r="E229" s="42">
        <v>6127</v>
      </c>
      <c r="F229">
        <v>36201</v>
      </c>
      <c r="G229" s="36">
        <v>0.16924946824673351</v>
      </c>
      <c r="L229" s="46" t="s">
        <v>232</v>
      </c>
      <c r="M229" s="42">
        <v>3781</v>
      </c>
      <c r="N229">
        <v>47133</v>
      </c>
      <c r="O229">
        <v>6127</v>
      </c>
      <c r="P229">
        <v>50914</v>
      </c>
      <c r="Q229" s="36">
        <v>8.3097763995430061</v>
      </c>
    </row>
    <row r="230" spans="4:17" x14ac:dyDescent="0.3">
      <c r="D230" s="46" t="s">
        <v>233</v>
      </c>
      <c r="E230" s="42">
        <v>4796</v>
      </c>
      <c r="F230">
        <v>28151</v>
      </c>
      <c r="G230" s="36">
        <v>0.17036694966431032</v>
      </c>
      <c r="L230" s="46" t="s">
        <v>233</v>
      </c>
      <c r="M230" s="42">
        <v>1846</v>
      </c>
      <c r="N230">
        <v>73820</v>
      </c>
      <c r="O230">
        <v>4796</v>
      </c>
      <c r="P230">
        <v>75666</v>
      </c>
      <c r="Q230" s="36">
        <v>15.776897414512094</v>
      </c>
    </row>
    <row r="231" spans="4:17" x14ac:dyDescent="0.3">
      <c r="D231" s="46" t="s">
        <v>234</v>
      </c>
      <c r="E231" s="42">
        <v>5843</v>
      </c>
      <c r="F231">
        <v>16106</v>
      </c>
      <c r="G231" s="36">
        <v>0.36278405563144173</v>
      </c>
      <c r="L231" s="46" t="s">
        <v>234</v>
      </c>
      <c r="M231" s="42">
        <v>67688</v>
      </c>
      <c r="N231">
        <v>52068</v>
      </c>
      <c r="O231">
        <v>5843</v>
      </c>
      <c r="P231">
        <v>119756</v>
      </c>
      <c r="Q231" s="36">
        <v>20.495635803525587</v>
      </c>
    </row>
    <row r="232" spans="4:17" x14ac:dyDescent="0.3">
      <c r="D232" s="46" t="s">
        <v>235</v>
      </c>
      <c r="E232" s="42">
        <v>4293</v>
      </c>
      <c r="F232">
        <v>29391</v>
      </c>
      <c r="G232" s="36">
        <v>0.14606512197611513</v>
      </c>
      <c r="L232" s="46" t="s">
        <v>235</v>
      </c>
      <c r="M232" s="42">
        <v>20712</v>
      </c>
      <c r="N232">
        <v>46010</v>
      </c>
      <c r="O232">
        <v>4293</v>
      </c>
      <c r="P232">
        <v>66722</v>
      </c>
      <c r="Q232" s="36">
        <v>15.542045189843932</v>
      </c>
    </row>
    <row r="233" spans="4:17" x14ac:dyDescent="0.3">
      <c r="D233" s="46" t="s">
        <v>236</v>
      </c>
      <c r="E233" s="42">
        <v>2064</v>
      </c>
      <c r="F233">
        <v>33254</v>
      </c>
      <c r="G233" s="36">
        <v>6.2067721176399832E-2</v>
      </c>
      <c r="L233" s="46" t="s">
        <v>236</v>
      </c>
      <c r="M233" s="42">
        <v>7240</v>
      </c>
      <c r="N233">
        <v>8487</v>
      </c>
      <c r="O233">
        <v>2064</v>
      </c>
      <c r="P233">
        <v>15727</v>
      </c>
      <c r="Q233" s="36">
        <v>7.6196705426356592</v>
      </c>
    </row>
    <row r="234" spans="4:17" x14ac:dyDescent="0.3">
      <c r="D234" s="46" t="s">
        <v>237</v>
      </c>
      <c r="E234" s="42">
        <v>9404</v>
      </c>
      <c r="F234">
        <v>44725</v>
      </c>
      <c r="G234" s="36">
        <v>0.21026271660145332</v>
      </c>
      <c r="L234" s="46" t="s">
        <v>237</v>
      </c>
      <c r="M234" s="42">
        <v>17139</v>
      </c>
      <c r="N234">
        <v>11939</v>
      </c>
      <c r="O234">
        <v>9404</v>
      </c>
      <c r="P234">
        <v>29078</v>
      </c>
      <c r="Q234" s="36">
        <v>3.0920884729902167</v>
      </c>
    </row>
    <row r="235" spans="4:17" x14ac:dyDescent="0.3">
      <c r="D235" s="46" t="s">
        <v>238</v>
      </c>
      <c r="E235" s="42">
        <v>5199</v>
      </c>
      <c r="F235">
        <v>41560</v>
      </c>
      <c r="G235" s="36">
        <v>0.12509624639076034</v>
      </c>
      <c r="L235" s="46" t="s">
        <v>238</v>
      </c>
      <c r="M235" s="42">
        <v>23557</v>
      </c>
      <c r="N235">
        <v>8316</v>
      </c>
      <c r="O235">
        <v>5199</v>
      </c>
      <c r="P235">
        <v>31873</v>
      </c>
      <c r="Q235" s="36">
        <v>6.1306020388536258</v>
      </c>
    </row>
    <row r="236" spans="4:17" x14ac:dyDescent="0.3">
      <c r="D236" s="46" t="s">
        <v>239</v>
      </c>
      <c r="E236" s="42">
        <v>9772</v>
      </c>
      <c r="F236">
        <v>15305</v>
      </c>
      <c r="G236" s="36">
        <v>0.63848415550473703</v>
      </c>
      <c r="L236" s="46" t="s">
        <v>239</v>
      </c>
      <c r="M236" s="42">
        <v>87713</v>
      </c>
      <c r="N236">
        <v>40567</v>
      </c>
      <c r="O236">
        <v>9772</v>
      </c>
      <c r="P236">
        <v>128280</v>
      </c>
      <c r="Q236" s="36">
        <v>13.127302496930005</v>
      </c>
    </row>
    <row r="237" spans="4:17" x14ac:dyDescent="0.3">
      <c r="D237" s="46" t="s">
        <v>240</v>
      </c>
      <c r="E237" s="42">
        <v>9686</v>
      </c>
      <c r="F237">
        <v>23520</v>
      </c>
      <c r="G237" s="36">
        <v>0.41181972789115645</v>
      </c>
      <c r="L237" s="46" t="s">
        <v>240</v>
      </c>
      <c r="M237" s="42">
        <v>10502</v>
      </c>
      <c r="N237">
        <v>6751</v>
      </c>
      <c r="O237">
        <v>9686</v>
      </c>
      <c r="P237">
        <v>17253</v>
      </c>
      <c r="Q237" s="36">
        <v>1.7812306421639479</v>
      </c>
    </row>
    <row r="238" spans="4:17" x14ac:dyDescent="0.3">
      <c r="D238" s="46" t="s">
        <v>241</v>
      </c>
      <c r="E238" s="42">
        <v>8116</v>
      </c>
      <c r="F238">
        <v>11445</v>
      </c>
      <c r="G238" s="36">
        <v>0.70913062472695498</v>
      </c>
      <c r="L238" s="46" t="s">
        <v>241</v>
      </c>
      <c r="M238" s="42">
        <v>28410</v>
      </c>
      <c r="N238">
        <v>31018</v>
      </c>
      <c r="O238">
        <v>8116</v>
      </c>
      <c r="P238">
        <v>59428</v>
      </c>
      <c r="Q238" s="36">
        <v>7.3223262690980775</v>
      </c>
    </row>
    <row r="239" spans="4:17" x14ac:dyDescent="0.3">
      <c r="D239" s="46" t="s">
        <v>242</v>
      </c>
      <c r="E239" s="42">
        <v>5080</v>
      </c>
      <c r="F239">
        <v>44131</v>
      </c>
      <c r="G239" s="36">
        <v>0.11511182615395074</v>
      </c>
      <c r="L239" s="46" t="s">
        <v>242</v>
      </c>
      <c r="M239" s="42">
        <v>38482</v>
      </c>
      <c r="N239">
        <v>22314</v>
      </c>
      <c r="O239">
        <v>5080</v>
      </c>
      <c r="P239">
        <v>60796</v>
      </c>
      <c r="Q239" s="36">
        <v>11.967716535433071</v>
      </c>
    </row>
    <row r="240" spans="4:17" x14ac:dyDescent="0.3">
      <c r="D240" s="46" t="s">
        <v>243</v>
      </c>
      <c r="E240" s="42">
        <v>3596</v>
      </c>
      <c r="F240">
        <v>37933</v>
      </c>
      <c r="G240" s="36">
        <v>9.4798724066116571E-2</v>
      </c>
      <c r="L240" s="46" t="s">
        <v>243</v>
      </c>
      <c r="M240" s="42">
        <v>25592</v>
      </c>
      <c r="N240">
        <v>21261</v>
      </c>
      <c r="O240">
        <v>3596</v>
      </c>
      <c r="P240">
        <v>46853</v>
      </c>
      <c r="Q240" s="36">
        <v>13.029199110122358</v>
      </c>
    </row>
    <row r="241" spans="4:17" x14ac:dyDescent="0.3">
      <c r="D241" s="46" t="s">
        <v>244</v>
      </c>
      <c r="E241" s="42">
        <v>1165</v>
      </c>
      <c r="F241">
        <v>21818</v>
      </c>
      <c r="G241" s="36">
        <v>5.3396278302319189E-2</v>
      </c>
      <c r="L241" s="46" t="s">
        <v>244</v>
      </c>
      <c r="M241" s="42">
        <v>27487</v>
      </c>
      <c r="N241">
        <v>16955</v>
      </c>
      <c r="O241">
        <v>1165</v>
      </c>
      <c r="P241">
        <v>44442</v>
      </c>
      <c r="Q241" s="36">
        <v>38.147639484978541</v>
      </c>
    </row>
    <row r="242" spans="4:17" x14ac:dyDescent="0.3">
      <c r="D242" s="46" t="s">
        <v>245</v>
      </c>
      <c r="E242" s="42">
        <v>9926</v>
      </c>
      <c r="F242">
        <v>39736</v>
      </c>
      <c r="G242" s="36">
        <v>0.24979867123011879</v>
      </c>
      <c r="L242" s="46" t="s">
        <v>245</v>
      </c>
      <c r="M242" s="42">
        <v>45369</v>
      </c>
      <c r="N242">
        <v>55121</v>
      </c>
      <c r="O242">
        <v>9926</v>
      </c>
      <c r="P242">
        <v>100490</v>
      </c>
      <c r="Q242" s="36">
        <v>10.123916985694137</v>
      </c>
    </row>
    <row r="243" spans="4:17" x14ac:dyDescent="0.3">
      <c r="D243" s="46" t="s">
        <v>246</v>
      </c>
      <c r="E243" s="42">
        <v>1373</v>
      </c>
      <c r="F243">
        <v>38996</v>
      </c>
      <c r="G243" s="36">
        <v>3.5208739357882858E-2</v>
      </c>
      <c r="L243" s="46" t="s">
        <v>246</v>
      </c>
      <c r="M243" s="42">
        <v>47283</v>
      </c>
      <c r="N243">
        <v>9458</v>
      </c>
      <c r="O243">
        <v>1373</v>
      </c>
      <c r="P243">
        <v>56741</v>
      </c>
      <c r="Q243" s="36">
        <v>41.326292789512017</v>
      </c>
    </row>
    <row r="244" spans="4:17" x14ac:dyDescent="0.3">
      <c r="D244" s="46" t="s">
        <v>247</v>
      </c>
      <c r="E244" s="42">
        <v>8459</v>
      </c>
      <c r="F244">
        <v>14220</v>
      </c>
      <c r="G244" s="36">
        <v>0.59486638537271452</v>
      </c>
      <c r="L244" s="46" t="s">
        <v>247</v>
      </c>
      <c r="M244" s="42">
        <v>76785</v>
      </c>
      <c r="N244">
        <v>53689</v>
      </c>
      <c r="O244">
        <v>8459</v>
      </c>
      <c r="P244">
        <v>130474</v>
      </c>
      <c r="Q244" s="36">
        <v>15.424281830003547</v>
      </c>
    </row>
    <row r="245" spans="4:17" x14ac:dyDescent="0.3">
      <c r="D245" s="46" t="s">
        <v>248</v>
      </c>
      <c r="E245" s="42">
        <v>7064</v>
      </c>
      <c r="F245">
        <v>26427</v>
      </c>
      <c r="G245" s="36">
        <v>0.26730238014152191</v>
      </c>
      <c r="L245" s="46" t="s">
        <v>248</v>
      </c>
      <c r="M245" s="42">
        <v>84849</v>
      </c>
      <c r="N245">
        <v>10266</v>
      </c>
      <c r="O245">
        <v>7064</v>
      </c>
      <c r="P245">
        <v>95115</v>
      </c>
      <c r="Q245" s="36">
        <v>13.464750849377124</v>
      </c>
    </row>
    <row r="246" spans="4:17" x14ac:dyDescent="0.3">
      <c r="D246" s="46" t="s">
        <v>249</v>
      </c>
      <c r="E246" s="42">
        <v>6681</v>
      </c>
      <c r="F246">
        <v>38966</v>
      </c>
      <c r="G246" s="36">
        <v>0.17145716778730175</v>
      </c>
      <c r="L246" s="46" t="s">
        <v>249</v>
      </c>
      <c r="M246" s="42">
        <v>89794</v>
      </c>
      <c r="N246">
        <v>2487</v>
      </c>
      <c r="O246">
        <v>6681</v>
      </c>
      <c r="P246">
        <v>92281</v>
      </c>
      <c r="Q246" s="36">
        <v>13.812453225565035</v>
      </c>
    </row>
    <row r="247" spans="4:17" x14ac:dyDescent="0.3">
      <c r="D247" s="46" t="s">
        <v>250</v>
      </c>
      <c r="E247" s="42">
        <v>4257</v>
      </c>
      <c r="F247">
        <v>33558</v>
      </c>
      <c r="G247" s="36">
        <v>0.12685499731807617</v>
      </c>
      <c r="L247" s="46" t="s">
        <v>250</v>
      </c>
      <c r="M247" s="42">
        <v>26676</v>
      </c>
      <c r="N247">
        <v>67323</v>
      </c>
      <c r="O247">
        <v>4257</v>
      </c>
      <c r="P247">
        <v>93999</v>
      </c>
      <c r="Q247" s="36">
        <v>22.081042988019732</v>
      </c>
    </row>
    <row r="248" spans="4:17" x14ac:dyDescent="0.3">
      <c r="D248" s="46" t="s">
        <v>251</v>
      </c>
      <c r="E248" s="42">
        <v>5361</v>
      </c>
      <c r="F248">
        <v>49273</v>
      </c>
      <c r="G248" s="36">
        <v>0.10880198080084427</v>
      </c>
      <c r="L248" s="46" t="s">
        <v>251</v>
      </c>
      <c r="M248" s="42">
        <v>71887</v>
      </c>
      <c r="N248">
        <v>50022</v>
      </c>
      <c r="O248">
        <v>5361</v>
      </c>
      <c r="P248">
        <v>121909</v>
      </c>
      <c r="Q248" s="36">
        <v>22.73997388546913</v>
      </c>
    </row>
    <row r="249" spans="4:17" x14ac:dyDescent="0.3">
      <c r="D249" s="46" t="s">
        <v>252</v>
      </c>
      <c r="E249" s="42">
        <v>7194</v>
      </c>
      <c r="F249">
        <v>19730</v>
      </c>
      <c r="G249" s="36">
        <v>0.36462240243284338</v>
      </c>
      <c r="L249" s="46" t="s">
        <v>252</v>
      </c>
      <c r="M249" s="42">
        <v>27524</v>
      </c>
      <c r="N249">
        <v>33183</v>
      </c>
      <c r="O249">
        <v>7194</v>
      </c>
      <c r="P249">
        <v>60707</v>
      </c>
      <c r="Q249" s="36">
        <v>8.4385599110369753</v>
      </c>
    </row>
    <row r="250" spans="4:17" x14ac:dyDescent="0.3">
      <c r="D250" s="46" t="s">
        <v>253</v>
      </c>
      <c r="E250" s="42">
        <v>9177</v>
      </c>
      <c r="F250">
        <v>12579</v>
      </c>
      <c r="G250" s="36">
        <v>0.72954924874791316</v>
      </c>
      <c r="L250" s="46" t="s">
        <v>253</v>
      </c>
      <c r="M250" s="42">
        <v>19166</v>
      </c>
      <c r="N250">
        <v>5515</v>
      </c>
      <c r="O250">
        <v>9177</v>
      </c>
      <c r="P250">
        <v>24681</v>
      </c>
      <c r="Q250" s="36">
        <v>2.68944099378882</v>
      </c>
    </row>
    <row r="251" spans="4:17" x14ac:dyDescent="0.3">
      <c r="D251" s="46" t="s">
        <v>254</v>
      </c>
      <c r="E251" s="42">
        <v>3547</v>
      </c>
      <c r="F251">
        <v>41174</v>
      </c>
      <c r="G251" s="36">
        <v>8.6146597367270608E-2</v>
      </c>
      <c r="L251" s="46" t="s">
        <v>254</v>
      </c>
      <c r="M251" s="42">
        <v>44853</v>
      </c>
      <c r="N251">
        <v>3788</v>
      </c>
      <c r="O251">
        <v>3547</v>
      </c>
      <c r="P251">
        <v>48641</v>
      </c>
      <c r="Q251" s="36">
        <v>13.713278827177897</v>
      </c>
    </row>
    <row r="252" spans="4:17" x14ac:dyDescent="0.3">
      <c r="D252" s="46" t="s">
        <v>255</v>
      </c>
      <c r="E252" s="42">
        <v>6156</v>
      </c>
      <c r="F252">
        <v>9966</v>
      </c>
      <c r="G252" s="36">
        <v>0.61770018061408793</v>
      </c>
      <c r="L252" s="46" t="s">
        <v>255</v>
      </c>
      <c r="M252" s="42">
        <v>44962</v>
      </c>
      <c r="N252">
        <v>20966</v>
      </c>
      <c r="O252">
        <v>6156</v>
      </c>
      <c r="P252">
        <v>65928</v>
      </c>
      <c r="Q252" s="36">
        <v>10.709551656920079</v>
      </c>
    </row>
    <row r="253" spans="4:17" ht="15" thickBot="1" x14ac:dyDescent="0.35">
      <c r="D253" s="47" t="s">
        <v>256</v>
      </c>
      <c r="E253" s="42">
        <v>8454</v>
      </c>
      <c r="F253">
        <v>43285</v>
      </c>
      <c r="G253" s="36">
        <v>0.19531015363289822</v>
      </c>
      <c r="L253" s="47" t="s">
        <v>256</v>
      </c>
      <c r="M253" s="42">
        <v>44641</v>
      </c>
      <c r="N253">
        <v>62737</v>
      </c>
      <c r="O253">
        <v>8454</v>
      </c>
      <c r="P253">
        <v>107378</v>
      </c>
      <c r="Q253" s="36">
        <v>12.701443103856162</v>
      </c>
    </row>
    <row r="254" spans="4:17" x14ac:dyDescent="0.3">
      <c r="D254" s="45" t="s">
        <v>257</v>
      </c>
      <c r="E254" s="42">
        <v>6746</v>
      </c>
      <c r="F254">
        <v>26206</v>
      </c>
      <c r="G254" s="36">
        <v>0.25742196443562543</v>
      </c>
      <c r="L254" s="45" t="s">
        <v>257</v>
      </c>
      <c r="M254" s="42">
        <v>94595</v>
      </c>
      <c r="N254">
        <v>49541</v>
      </c>
      <c r="O254">
        <v>6746</v>
      </c>
      <c r="P254">
        <v>144136</v>
      </c>
      <c r="Q254" s="36">
        <v>21.366142899495998</v>
      </c>
    </row>
    <row r="255" spans="4:17" x14ac:dyDescent="0.3">
      <c r="D255" s="46" t="s">
        <v>258</v>
      </c>
      <c r="E255" s="42">
        <v>8315</v>
      </c>
      <c r="F255">
        <v>44965</v>
      </c>
      <c r="G255" s="36">
        <v>0.18492160569331703</v>
      </c>
      <c r="L255" s="46" t="s">
        <v>258</v>
      </c>
      <c r="M255" s="42">
        <v>11091</v>
      </c>
      <c r="N255">
        <v>7573</v>
      </c>
      <c r="O255">
        <v>8315</v>
      </c>
      <c r="P255">
        <v>18664</v>
      </c>
      <c r="Q255" s="36">
        <v>2.244618159951894</v>
      </c>
    </row>
    <row r="256" spans="4:17" x14ac:dyDescent="0.3">
      <c r="D256" s="46" t="s">
        <v>259</v>
      </c>
      <c r="E256" s="42">
        <v>1035</v>
      </c>
      <c r="F256">
        <v>14166</v>
      </c>
      <c r="G256" s="36">
        <v>7.3062261753494284E-2</v>
      </c>
      <c r="L256" s="46" t="s">
        <v>259</v>
      </c>
      <c r="M256" s="42">
        <v>29825</v>
      </c>
      <c r="N256">
        <v>11458</v>
      </c>
      <c r="O256">
        <v>1035</v>
      </c>
      <c r="P256">
        <v>41283</v>
      </c>
      <c r="Q256" s="36">
        <v>39.88695652173913</v>
      </c>
    </row>
    <row r="257" spans="4:17" x14ac:dyDescent="0.3">
      <c r="D257" s="46" t="s">
        <v>260</v>
      </c>
      <c r="E257" s="42">
        <v>5878</v>
      </c>
      <c r="F257">
        <v>28722</v>
      </c>
      <c r="G257" s="36">
        <v>0.204651486665274</v>
      </c>
      <c r="L257" s="46" t="s">
        <v>260</v>
      </c>
      <c r="M257" s="42">
        <v>72636</v>
      </c>
      <c r="N257">
        <v>73924</v>
      </c>
      <c r="O257">
        <v>5878</v>
      </c>
      <c r="P257">
        <v>146560</v>
      </c>
      <c r="Q257" s="36">
        <v>24.933650901667235</v>
      </c>
    </row>
    <row r="258" spans="4:17" x14ac:dyDescent="0.3">
      <c r="D258" s="46" t="s">
        <v>261</v>
      </c>
      <c r="E258" s="42">
        <v>7173</v>
      </c>
      <c r="F258">
        <v>22611</v>
      </c>
      <c r="G258" s="36">
        <v>0.31723497412763701</v>
      </c>
      <c r="L258" s="46" t="s">
        <v>261</v>
      </c>
      <c r="M258" s="42">
        <v>23639</v>
      </c>
      <c r="N258">
        <v>70371</v>
      </c>
      <c r="O258">
        <v>7173</v>
      </c>
      <c r="P258">
        <v>94010</v>
      </c>
      <c r="Q258" s="36">
        <v>13.106092290533947</v>
      </c>
    </row>
    <row r="259" spans="4:17" x14ac:dyDescent="0.3">
      <c r="D259" s="46" t="s">
        <v>262</v>
      </c>
      <c r="E259" s="42">
        <v>1060</v>
      </c>
      <c r="F259">
        <v>28771</v>
      </c>
      <c r="G259" s="36">
        <v>3.684265406138125E-2</v>
      </c>
      <c r="L259" s="46" t="s">
        <v>262</v>
      </c>
      <c r="M259" s="42">
        <v>88628</v>
      </c>
      <c r="N259">
        <v>47593</v>
      </c>
      <c r="O259">
        <v>1060</v>
      </c>
      <c r="P259">
        <v>136221</v>
      </c>
      <c r="Q259" s="36">
        <v>128.51037735849056</v>
      </c>
    </row>
    <row r="260" spans="4:17" x14ac:dyDescent="0.3">
      <c r="D260" s="46" t="s">
        <v>263</v>
      </c>
      <c r="E260" s="42">
        <v>8505</v>
      </c>
      <c r="F260">
        <v>12278</v>
      </c>
      <c r="G260" s="36">
        <v>0.69270239452679594</v>
      </c>
      <c r="L260" s="46" t="s">
        <v>263</v>
      </c>
      <c r="M260" s="42">
        <v>18944</v>
      </c>
      <c r="N260">
        <v>32606</v>
      </c>
      <c r="O260">
        <v>8505</v>
      </c>
      <c r="P260">
        <v>51550</v>
      </c>
      <c r="Q260" s="36">
        <v>6.0611405055849499</v>
      </c>
    </row>
    <row r="261" spans="4:17" x14ac:dyDescent="0.3">
      <c r="D261" s="46" t="s">
        <v>264</v>
      </c>
      <c r="E261" s="42">
        <v>7979</v>
      </c>
      <c r="F261">
        <v>34483</v>
      </c>
      <c r="G261" s="36">
        <v>0.23138938027433809</v>
      </c>
      <c r="L261" s="46" t="s">
        <v>264</v>
      </c>
      <c r="M261" s="42">
        <v>21229</v>
      </c>
      <c r="N261">
        <v>60647</v>
      </c>
      <c r="O261">
        <v>7979</v>
      </c>
      <c r="P261">
        <v>81876</v>
      </c>
      <c r="Q261" s="36">
        <v>10.2614362702093</v>
      </c>
    </row>
    <row r="262" spans="4:17" x14ac:dyDescent="0.3">
      <c r="D262" s="46" t="s">
        <v>265</v>
      </c>
      <c r="E262" s="42">
        <v>2057</v>
      </c>
      <c r="F262">
        <v>39260</v>
      </c>
      <c r="G262" s="36">
        <v>5.2394294447274579E-2</v>
      </c>
      <c r="L262" s="46" t="s">
        <v>265</v>
      </c>
      <c r="M262" s="42">
        <v>14346</v>
      </c>
      <c r="N262">
        <v>54915</v>
      </c>
      <c r="O262">
        <v>2057</v>
      </c>
      <c r="P262">
        <v>69261</v>
      </c>
      <c r="Q262" s="36">
        <v>33.67087992221682</v>
      </c>
    </row>
    <row r="263" spans="4:17" x14ac:dyDescent="0.3">
      <c r="D263" s="46" t="s">
        <v>266</v>
      </c>
      <c r="E263" s="42">
        <v>5531</v>
      </c>
      <c r="F263">
        <v>41535</v>
      </c>
      <c r="G263" s="36">
        <v>0.13316480077043458</v>
      </c>
      <c r="L263" s="46" t="s">
        <v>266</v>
      </c>
      <c r="M263" s="42">
        <v>82996</v>
      </c>
      <c r="N263">
        <v>836</v>
      </c>
      <c r="O263">
        <v>5531</v>
      </c>
      <c r="P263">
        <v>83832</v>
      </c>
      <c r="Q263" s="36">
        <v>15.156752847586331</v>
      </c>
    </row>
    <row r="264" spans="4:17" x14ac:dyDescent="0.3">
      <c r="D264" s="46" t="s">
        <v>267</v>
      </c>
      <c r="E264" s="42">
        <v>4958</v>
      </c>
      <c r="F264">
        <v>20101</v>
      </c>
      <c r="G264" s="36">
        <v>0.24665439530371625</v>
      </c>
      <c r="L264" s="46" t="s">
        <v>267</v>
      </c>
      <c r="M264" s="42">
        <v>4627</v>
      </c>
      <c r="N264">
        <v>45756</v>
      </c>
      <c r="O264">
        <v>4958</v>
      </c>
      <c r="P264">
        <v>50383</v>
      </c>
      <c r="Q264" s="36">
        <v>10.161960467930617</v>
      </c>
    </row>
    <row r="265" spans="4:17" x14ac:dyDescent="0.3">
      <c r="D265" s="46" t="s">
        <v>268</v>
      </c>
      <c r="E265" s="42">
        <v>2435</v>
      </c>
      <c r="F265">
        <v>29217</v>
      </c>
      <c r="G265" s="36">
        <v>8.3341889995550533E-2</v>
      </c>
      <c r="L265" s="46" t="s">
        <v>268</v>
      </c>
      <c r="M265" s="42">
        <v>42935</v>
      </c>
      <c r="N265">
        <v>47281</v>
      </c>
      <c r="O265">
        <v>2435</v>
      </c>
      <c r="P265">
        <v>90216</v>
      </c>
      <c r="Q265" s="36">
        <v>37.049691991786446</v>
      </c>
    </row>
    <row r="266" spans="4:17" x14ac:dyDescent="0.3">
      <c r="D266" s="46" t="s">
        <v>269</v>
      </c>
      <c r="E266" s="42">
        <v>4300</v>
      </c>
      <c r="F266">
        <v>35840</v>
      </c>
      <c r="G266" s="36">
        <v>0.11997767857142858</v>
      </c>
      <c r="L266" s="46" t="s">
        <v>269</v>
      </c>
      <c r="M266" s="42">
        <v>10019</v>
      </c>
      <c r="N266">
        <v>15658</v>
      </c>
      <c r="O266">
        <v>4300</v>
      </c>
      <c r="P266">
        <v>25677</v>
      </c>
      <c r="Q266" s="36">
        <v>5.9713953488372091</v>
      </c>
    </row>
    <row r="267" spans="4:17" x14ac:dyDescent="0.3">
      <c r="D267" s="46" t="s">
        <v>270</v>
      </c>
      <c r="E267" s="42">
        <v>9248</v>
      </c>
      <c r="F267">
        <v>23048</v>
      </c>
      <c r="G267" s="36">
        <v>0.40124956612287399</v>
      </c>
      <c r="L267" s="46" t="s">
        <v>270</v>
      </c>
      <c r="M267" s="42">
        <v>8665</v>
      </c>
      <c r="N267">
        <v>34719</v>
      </c>
      <c r="O267">
        <v>9248</v>
      </c>
      <c r="P267">
        <v>43384</v>
      </c>
      <c r="Q267" s="36">
        <v>4.6911764705882355</v>
      </c>
    </row>
    <row r="268" spans="4:17" x14ac:dyDescent="0.3">
      <c r="D268" s="46" t="s">
        <v>271</v>
      </c>
      <c r="E268" s="42">
        <v>7421</v>
      </c>
      <c r="F268">
        <v>24807</v>
      </c>
      <c r="G268" s="36">
        <v>0.2991494336276051</v>
      </c>
      <c r="L268" s="46" t="s">
        <v>271</v>
      </c>
      <c r="M268" s="42">
        <v>7508</v>
      </c>
      <c r="N268">
        <v>5005</v>
      </c>
      <c r="O268">
        <v>7421</v>
      </c>
      <c r="P268">
        <v>12513</v>
      </c>
      <c r="Q268" s="36">
        <v>1.6861608947581188</v>
      </c>
    </row>
    <row r="269" spans="4:17" x14ac:dyDescent="0.3">
      <c r="D269" s="46" t="s">
        <v>272</v>
      </c>
      <c r="E269" s="42">
        <v>4818</v>
      </c>
      <c r="F269">
        <v>5184</v>
      </c>
      <c r="G269" s="36">
        <v>0.92939814814814814</v>
      </c>
      <c r="L269" s="46" t="s">
        <v>272</v>
      </c>
      <c r="M269" s="42">
        <v>18932</v>
      </c>
      <c r="N269">
        <v>33396</v>
      </c>
      <c r="O269">
        <v>4818</v>
      </c>
      <c r="P269">
        <v>52328</v>
      </c>
      <c r="Q269" s="36">
        <v>10.860938148609382</v>
      </c>
    </row>
    <row r="270" spans="4:17" x14ac:dyDescent="0.3">
      <c r="D270" s="46" t="s">
        <v>273</v>
      </c>
      <c r="E270" s="42">
        <v>8498</v>
      </c>
      <c r="F270">
        <v>45046</v>
      </c>
      <c r="G270" s="36">
        <v>0.18865160058606759</v>
      </c>
      <c r="L270" s="46" t="s">
        <v>273</v>
      </c>
      <c r="M270" s="42">
        <v>77656</v>
      </c>
      <c r="N270">
        <v>72303</v>
      </c>
      <c r="O270">
        <v>8498</v>
      </c>
      <c r="P270">
        <v>149959</v>
      </c>
      <c r="Q270" s="36">
        <v>17.646387385267122</v>
      </c>
    </row>
    <row r="271" spans="4:17" x14ac:dyDescent="0.3">
      <c r="D271" s="46" t="s">
        <v>274</v>
      </c>
      <c r="E271" s="42">
        <v>3589</v>
      </c>
      <c r="F271">
        <v>49742</v>
      </c>
      <c r="G271" s="36">
        <v>7.2152305898435923E-2</v>
      </c>
      <c r="L271" s="46" t="s">
        <v>274</v>
      </c>
      <c r="M271" s="42">
        <v>58989</v>
      </c>
      <c r="N271">
        <v>64293</v>
      </c>
      <c r="O271">
        <v>3589</v>
      </c>
      <c r="P271">
        <v>123282</v>
      </c>
      <c r="Q271" s="36">
        <v>34.349958205628312</v>
      </c>
    </row>
    <row r="272" spans="4:17" x14ac:dyDescent="0.3">
      <c r="D272" s="46" t="s">
        <v>275</v>
      </c>
      <c r="E272" s="42">
        <v>1957</v>
      </c>
      <c r="F272">
        <v>10074</v>
      </c>
      <c r="G272" s="36">
        <v>0.19426245781218979</v>
      </c>
      <c r="L272" s="46" t="s">
        <v>275</v>
      </c>
      <c r="M272" s="42">
        <v>2660</v>
      </c>
      <c r="N272">
        <v>66422</v>
      </c>
      <c r="O272">
        <v>1957</v>
      </c>
      <c r="P272">
        <v>69082</v>
      </c>
      <c r="Q272" s="36">
        <v>35.299948901379665</v>
      </c>
    </row>
    <row r="273" spans="4:17" x14ac:dyDescent="0.3">
      <c r="D273" s="46" t="s">
        <v>276</v>
      </c>
      <c r="E273" s="42">
        <v>6912</v>
      </c>
      <c r="F273">
        <v>36318</v>
      </c>
      <c r="G273" s="36">
        <v>0.19031885015694697</v>
      </c>
      <c r="L273" s="46" t="s">
        <v>276</v>
      </c>
      <c r="M273" s="42">
        <v>32391</v>
      </c>
      <c r="N273">
        <v>18106</v>
      </c>
      <c r="O273">
        <v>6912</v>
      </c>
      <c r="P273">
        <v>50497</v>
      </c>
      <c r="Q273" s="36">
        <v>7.3057002314814818</v>
      </c>
    </row>
    <row r="274" spans="4:17" x14ac:dyDescent="0.3">
      <c r="D274" s="46" t="s">
        <v>277</v>
      </c>
      <c r="E274" s="42">
        <v>5210</v>
      </c>
      <c r="F274">
        <v>48198</v>
      </c>
      <c r="G274" s="36">
        <v>0.10809577160878045</v>
      </c>
      <c r="L274" s="46" t="s">
        <v>277</v>
      </c>
      <c r="M274" s="42">
        <v>64330</v>
      </c>
      <c r="N274">
        <v>52599</v>
      </c>
      <c r="O274">
        <v>5210</v>
      </c>
      <c r="P274">
        <v>116929</v>
      </c>
      <c r="Q274" s="36">
        <v>22.443186180422266</v>
      </c>
    </row>
    <row r="275" spans="4:17" x14ac:dyDescent="0.3">
      <c r="D275" s="46" t="s">
        <v>278</v>
      </c>
      <c r="E275" s="42">
        <v>7592</v>
      </c>
      <c r="F275">
        <v>37511</v>
      </c>
      <c r="G275" s="36">
        <v>0.20239396443709845</v>
      </c>
      <c r="L275" s="46" t="s">
        <v>278</v>
      </c>
      <c r="M275" s="42">
        <v>31227</v>
      </c>
      <c r="N275">
        <v>15481</v>
      </c>
      <c r="O275">
        <v>7592</v>
      </c>
      <c r="P275">
        <v>46708</v>
      </c>
      <c r="Q275" s="36">
        <v>6.1522655426765018</v>
      </c>
    </row>
    <row r="276" spans="4:17" x14ac:dyDescent="0.3">
      <c r="D276" s="46" t="s">
        <v>279</v>
      </c>
      <c r="E276" s="42">
        <v>4940</v>
      </c>
      <c r="F276">
        <v>45494</v>
      </c>
      <c r="G276" s="36">
        <v>0.10858574757110828</v>
      </c>
      <c r="L276" s="46" t="s">
        <v>279</v>
      </c>
      <c r="M276" s="42">
        <v>7741</v>
      </c>
      <c r="N276">
        <v>66692</v>
      </c>
      <c r="O276">
        <v>4940</v>
      </c>
      <c r="P276">
        <v>74433</v>
      </c>
      <c r="Q276" s="36">
        <v>15.067408906882591</v>
      </c>
    </row>
    <row r="277" spans="4:17" x14ac:dyDescent="0.3">
      <c r="D277" s="46" t="s">
        <v>280</v>
      </c>
      <c r="E277" s="42">
        <v>1769</v>
      </c>
      <c r="F277">
        <v>18051</v>
      </c>
      <c r="G277" s="36">
        <v>9.8000110797185749E-2</v>
      </c>
      <c r="L277" s="46" t="s">
        <v>280</v>
      </c>
      <c r="M277" s="42">
        <v>3863</v>
      </c>
      <c r="N277">
        <v>48065</v>
      </c>
      <c r="O277">
        <v>1769</v>
      </c>
      <c r="P277">
        <v>51928</v>
      </c>
      <c r="Q277" s="36">
        <v>29.354437535330696</v>
      </c>
    </row>
    <row r="278" spans="4:17" x14ac:dyDescent="0.3">
      <c r="D278" s="46" t="s">
        <v>281</v>
      </c>
      <c r="E278" s="42">
        <v>5354</v>
      </c>
      <c r="F278">
        <v>42977</v>
      </c>
      <c r="G278" s="36">
        <v>0.12457826279172581</v>
      </c>
      <c r="L278" s="46" t="s">
        <v>281</v>
      </c>
      <c r="M278" s="42">
        <v>3042</v>
      </c>
      <c r="N278">
        <v>24444</v>
      </c>
      <c r="O278">
        <v>5354</v>
      </c>
      <c r="P278">
        <v>27486</v>
      </c>
      <c r="Q278" s="36">
        <v>5.133731789316399</v>
      </c>
    </row>
    <row r="279" spans="4:17" x14ac:dyDescent="0.3">
      <c r="D279" s="46" t="s">
        <v>282</v>
      </c>
      <c r="E279" s="42">
        <v>2858</v>
      </c>
      <c r="F279">
        <v>11462</v>
      </c>
      <c r="G279" s="36">
        <v>0.24934566393299598</v>
      </c>
      <c r="L279" s="46" t="s">
        <v>282</v>
      </c>
      <c r="M279" s="42">
        <v>53998</v>
      </c>
      <c r="N279">
        <v>74255</v>
      </c>
      <c r="O279">
        <v>2858</v>
      </c>
      <c r="P279">
        <v>128253</v>
      </c>
      <c r="Q279" s="36">
        <v>44.875087473757873</v>
      </c>
    </row>
    <row r="280" spans="4:17" x14ac:dyDescent="0.3">
      <c r="D280" s="46" t="s">
        <v>283</v>
      </c>
      <c r="E280" s="42">
        <v>4834</v>
      </c>
      <c r="F280">
        <v>9983</v>
      </c>
      <c r="G280" s="36">
        <v>0.48422317940498849</v>
      </c>
      <c r="L280" s="46" t="s">
        <v>283</v>
      </c>
      <c r="M280" s="42">
        <v>33836</v>
      </c>
      <c r="N280">
        <v>5498</v>
      </c>
      <c r="O280">
        <v>4834</v>
      </c>
      <c r="P280">
        <v>39334</v>
      </c>
      <c r="Q280" s="36">
        <v>8.1369466280513034</v>
      </c>
    </row>
    <row r="281" spans="4:17" x14ac:dyDescent="0.3">
      <c r="D281" s="46" t="s">
        <v>284</v>
      </c>
      <c r="E281" s="42">
        <v>6580</v>
      </c>
      <c r="F281">
        <v>13092</v>
      </c>
      <c r="G281" s="36">
        <v>0.50259700580507183</v>
      </c>
      <c r="L281" s="46" t="s">
        <v>284</v>
      </c>
      <c r="M281" s="42">
        <v>22705</v>
      </c>
      <c r="N281">
        <v>61674</v>
      </c>
      <c r="O281">
        <v>6580</v>
      </c>
      <c r="P281">
        <v>84379</v>
      </c>
      <c r="Q281" s="36">
        <v>12.823556231003039</v>
      </c>
    </row>
    <row r="282" spans="4:17" x14ac:dyDescent="0.3">
      <c r="D282" s="46" t="s">
        <v>285</v>
      </c>
      <c r="E282" s="42">
        <v>4742</v>
      </c>
      <c r="F282">
        <v>34011</v>
      </c>
      <c r="G282" s="36">
        <v>0.13942547999176738</v>
      </c>
      <c r="L282" s="46" t="s">
        <v>285</v>
      </c>
      <c r="M282" s="42">
        <v>66048</v>
      </c>
      <c r="N282">
        <v>19576</v>
      </c>
      <c r="O282">
        <v>4742</v>
      </c>
      <c r="P282">
        <v>85624</v>
      </c>
      <c r="Q282" s="36">
        <v>18.056516237874316</v>
      </c>
    </row>
    <row r="283" spans="4:17" x14ac:dyDescent="0.3">
      <c r="D283" s="46" t="s">
        <v>286</v>
      </c>
      <c r="E283" s="42">
        <v>2575</v>
      </c>
      <c r="F283">
        <v>33456</v>
      </c>
      <c r="G283" s="36">
        <v>7.6966762314681969E-2</v>
      </c>
      <c r="L283" s="46" t="s">
        <v>286</v>
      </c>
      <c r="M283" s="42">
        <v>25480</v>
      </c>
      <c r="N283">
        <v>24028</v>
      </c>
      <c r="O283">
        <v>2575</v>
      </c>
      <c r="P283">
        <v>49508</v>
      </c>
      <c r="Q283" s="36">
        <v>19.226407766990292</v>
      </c>
    </row>
    <row r="284" spans="4:17" x14ac:dyDescent="0.3">
      <c r="D284" s="46" t="s">
        <v>287</v>
      </c>
      <c r="E284" s="42">
        <v>6709</v>
      </c>
      <c r="F284">
        <v>47344</v>
      </c>
      <c r="G284" s="36">
        <v>0.14170750253464007</v>
      </c>
      <c r="L284" s="46" t="s">
        <v>287</v>
      </c>
      <c r="M284" s="42">
        <v>21955</v>
      </c>
      <c r="N284">
        <v>74627</v>
      </c>
      <c r="O284">
        <v>6709</v>
      </c>
      <c r="P284">
        <v>96582</v>
      </c>
      <c r="Q284" s="36">
        <v>14.395886123118199</v>
      </c>
    </row>
    <row r="285" spans="4:17" x14ac:dyDescent="0.3">
      <c r="D285" s="46" t="s">
        <v>288</v>
      </c>
      <c r="E285" s="42">
        <v>3993</v>
      </c>
      <c r="F285">
        <v>35073</v>
      </c>
      <c r="G285" s="36">
        <v>0.11384825934479514</v>
      </c>
      <c r="L285" s="46" t="s">
        <v>288</v>
      </c>
      <c r="M285" s="42">
        <v>35064</v>
      </c>
      <c r="N285">
        <v>49012</v>
      </c>
      <c r="O285">
        <v>3993</v>
      </c>
      <c r="P285">
        <v>84076</v>
      </c>
      <c r="Q285" s="36">
        <v>21.055847733533685</v>
      </c>
    </row>
    <row r="286" spans="4:17" x14ac:dyDescent="0.3">
      <c r="D286" s="46" t="s">
        <v>289</v>
      </c>
      <c r="E286" s="42">
        <v>2306</v>
      </c>
      <c r="F286">
        <v>29153</v>
      </c>
      <c r="G286" s="36">
        <v>7.909992110588962E-2</v>
      </c>
      <c r="L286" s="46" t="s">
        <v>289</v>
      </c>
      <c r="M286" s="42">
        <v>2762</v>
      </c>
      <c r="N286">
        <v>37882</v>
      </c>
      <c r="O286">
        <v>2306</v>
      </c>
      <c r="P286">
        <v>40644</v>
      </c>
      <c r="Q286" s="36">
        <v>17.625325238508239</v>
      </c>
    </row>
    <row r="287" spans="4:17" x14ac:dyDescent="0.3">
      <c r="D287" s="46" t="s">
        <v>290</v>
      </c>
      <c r="E287" s="42">
        <v>2164</v>
      </c>
      <c r="F287">
        <v>17271</v>
      </c>
      <c r="G287" s="36">
        <v>0.12529674020033582</v>
      </c>
      <c r="L287" s="46" t="s">
        <v>290</v>
      </c>
      <c r="M287" s="42">
        <v>90238</v>
      </c>
      <c r="N287">
        <v>12519</v>
      </c>
      <c r="O287">
        <v>2164</v>
      </c>
      <c r="P287">
        <v>102757</v>
      </c>
      <c r="Q287" s="36">
        <v>47.484750462107208</v>
      </c>
    </row>
    <row r="288" spans="4:17" x14ac:dyDescent="0.3">
      <c r="D288" s="46" t="s">
        <v>291</v>
      </c>
      <c r="E288" s="42">
        <v>4313</v>
      </c>
      <c r="F288">
        <v>8869</v>
      </c>
      <c r="G288" s="36">
        <v>0.48630059758710115</v>
      </c>
      <c r="L288" s="46" t="s">
        <v>291</v>
      </c>
      <c r="M288" s="42">
        <v>71781</v>
      </c>
      <c r="N288">
        <v>62545</v>
      </c>
      <c r="O288">
        <v>4313</v>
      </c>
      <c r="P288">
        <v>134326</v>
      </c>
      <c r="Q288" s="36">
        <v>31.14444702063529</v>
      </c>
    </row>
    <row r="289" spans="4:17" x14ac:dyDescent="0.3">
      <c r="D289" s="46" t="s">
        <v>292</v>
      </c>
      <c r="E289" s="42">
        <v>1960</v>
      </c>
      <c r="F289">
        <v>30652</v>
      </c>
      <c r="G289" s="36">
        <v>6.3943625212057945E-2</v>
      </c>
      <c r="L289" s="46" t="s">
        <v>292</v>
      </c>
      <c r="M289" s="42">
        <v>18436</v>
      </c>
      <c r="N289">
        <v>52526</v>
      </c>
      <c r="O289">
        <v>1960</v>
      </c>
      <c r="P289">
        <v>70962</v>
      </c>
      <c r="Q289" s="36">
        <v>36.205102040816328</v>
      </c>
    </row>
    <row r="290" spans="4:17" x14ac:dyDescent="0.3">
      <c r="D290" s="46" t="s">
        <v>293</v>
      </c>
      <c r="E290" s="42">
        <v>4492</v>
      </c>
      <c r="F290">
        <v>32274</v>
      </c>
      <c r="G290" s="36">
        <v>0.13918324347772201</v>
      </c>
      <c r="L290" s="46" t="s">
        <v>293</v>
      </c>
      <c r="M290" s="42">
        <v>79108</v>
      </c>
      <c r="N290">
        <v>63843</v>
      </c>
      <c r="O290">
        <v>4492</v>
      </c>
      <c r="P290">
        <v>142951</v>
      </c>
      <c r="Q290" s="36">
        <v>31.823463935886018</v>
      </c>
    </row>
    <row r="291" spans="4:17" x14ac:dyDescent="0.3">
      <c r="D291" s="46" t="s">
        <v>294</v>
      </c>
      <c r="E291" s="42">
        <v>4946</v>
      </c>
      <c r="F291">
        <v>41564</v>
      </c>
      <c r="G291" s="36">
        <v>0.11899720912327977</v>
      </c>
      <c r="L291" s="46" t="s">
        <v>294</v>
      </c>
      <c r="M291" s="42">
        <v>36441</v>
      </c>
      <c r="N291">
        <v>67981</v>
      </c>
      <c r="O291">
        <v>4946</v>
      </c>
      <c r="P291">
        <v>104422</v>
      </c>
      <c r="Q291" s="36">
        <v>21.112414071977355</v>
      </c>
    </row>
    <row r="292" spans="4:17" x14ac:dyDescent="0.3">
      <c r="D292" s="46" t="s">
        <v>295</v>
      </c>
      <c r="E292" s="42">
        <v>7432</v>
      </c>
      <c r="F292">
        <v>10393</v>
      </c>
      <c r="G292" s="36">
        <v>0.71509669970172229</v>
      </c>
      <c r="L292" s="46" t="s">
        <v>295</v>
      </c>
      <c r="M292" s="42">
        <v>8013</v>
      </c>
      <c r="N292">
        <v>2112</v>
      </c>
      <c r="O292">
        <v>7432</v>
      </c>
      <c r="P292">
        <v>10125</v>
      </c>
      <c r="Q292" s="36">
        <v>1.36235199138859</v>
      </c>
    </row>
    <row r="293" spans="4:17" x14ac:dyDescent="0.3">
      <c r="D293" s="46" t="s">
        <v>296</v>
      </c>
      <c r="E293" s="42">
        <v>8452</v>
      </c>
      <c r="F293">
        <v>49711</v>
      </c>
      <c r="G293" s="36">
        <v>0.17002273138741927</v>
      </c>
      <c r="L293" s="46" t="s">
        <v>296</v>
      </c>
      <c r="M293" s="42">
        <v>11841</v>
      </c>
      <c r="N293">
        <v>64052</v>
      </c>
      <c r="O293">
        <v>8452</v>
      </c>
      <c r="P293">
        <v>75893</v>
      </c>
      <c r="Q293" s="36">
        <v>8.9792948414576426</v>
      </c>
    </row>
    <row r="294" spans="4:17" x14ac:dyDescent="0.3">
      <c r="D294" s="46" t="s">
        <v>297</v>
      </c>
      <c r="E294" s="42">
        <v>3780</v>
      </c>
      <c r="F294">
        <v>39274</v>
      </c>
      <c r="G294" s="36">
        <v>9.6246880888119363E-2</v>
      </c>
      <c r="L294" s="46" t="s">
        <v>297</v>
      </c>
      <c r="M294" s="42">
        <v>84077</v>
      </c>
      <c r="N294">
        <v>70182</v>
      </c>
      <c r="O294">
        <v>3780</v>
      </c>
      <c r="P294">
        <v>154259</v>
      </c>
      <c r="Q294" s="36">
        <v>40.809259259259257</v>
      </c>
    </row>
    <row r="295" spans="4:17" x14ac:dyDescent="0.3">
      <c r="D295" s="46" t="s">
        <v>298</v>
      </c>
      <c r="E295" s="42">
        <v>2229</v>
      </c>
      <c r="F295">
        <v>29769</v>
      </c>
      <c r="G295" s="36">
        <v>7.4876549430615738E-2</v>
      </c>
      <c r="L295" s="46" t="s">
        <v>298</v>
      </c>
      <c r="M295" s="42">
        <v>88459</v>
      </c>
      <c r="N295">
        <v>1936</v>
      </c>
      <c r="O295">
        <v>2229</v>
      </c>
      <c r="P295">
        <v>90395</v>
      </c>
      <c r="Q295" s="36">
        <v>40.554060116644237</v>
      </c>
    </row>
    <row r="296" spans="4:17" x14ac:dyDescent="0.3">
      <c r="D296" s="46" t="s">
        <v>299</v>
      </c>
      <c r="E296" s="42">
        <v>7703</v>
      </c>
      <c r="F296">
        <v>20920</v>
      </c>
      <c r="G296" s="36">
        <v>0.36821223709369028</v>
      </c>
      <c r="L296" s="46" t="s">
        <v>299</v>
      </c>
      <c r="M296" s="42">
        <v>59059</v>
      </c>
      <c r="N296">
        <v>61668</v>
      </c>
      <c r="O296">
        <v>7703</v>
      </c>
      <c r="P296">
        <v>120727</v>
      </c>
      <c r="Q296" s="36">
        <v>15.672724912371804</v>
      </c>
    </row>
    <row r="297" spans="4:17" x14ac:dyDescent="0.3">
      <c r="D297" s="46" t="s">
        <v>300</v>
      </c>
      <c r="E297" s="42">
        <v>5745</v>
      </c>
      <c r="F297">
        <v>19550</v>
      </c>
      <c r="G297" s="36">
        <v>0.29386189258312023</v>
      </c>
      <c r="L297" s="46" t="s">
        <v>300</v>
      </c>
      <c r="M297" s="42">
        <v>52789</v>
      </c>
      <c r="N297">
        <v>19323</v>
      </c>
      <c r="O297">
        <v>5745</v>
      </c>
      <c r="P297">
        <v>72112</v>
      </c>
      <c r="Q297" s="36">
        <v>12.552132288946911</v>
      </c>
    </row>
    <row r="298" spans="4:17" x14ac:dyDescent="0.3">
      <c r="D298" s="46" t="s">
        <v>301</v>
      </c>
      <c r="E298" s="42">
        <v>4599</v>
      </c>
      <c r="F298">
        <v>12213</v>
      </c>
      <c r="G298" s="36">
        <v>0.37656595431098011</v>
      </c>
      <c r="L298" s="46" t="s">
        <v>301</v>
      </c>
      <c r="M298" s="42">
        <v>89035</v>
      </c>
      <c r="N298">
        <v>12558</v>
      </c>
      <c r="O298">
        <v>4599</v>
      </c>
      <c r="P298">
        <v>101593</v>
      </c>
      <c r="Q298" s="36">
        <v>22.090237008045229</v>
      </c>
    </row>
    <row r="299" spans="4:17" x14ac:dyDescent="0.3">
      <c r="D299" s="46" t="s">
        <v>302</v>
      </c>
      <c r="E299" s="42">
        <v>7930</v>
      </c>
      <c r="F299">
        <v>38914</v>
      </c>
      <c r="G299" s="36">
        <v>0.20378270031351184</v>
      </c>
      <c r="L299" s="46" t="s">
        <v>302</v>
      </c>
      <c r="M299" s="42">
        <v>61088</v>
      </c>
      <c r="N299">
        <v>65692</v>
      </c>
      <c r="O299">
        <v>7930</v>
      </c>
      <c r="P299">
        <v>126780</v>
      </c>
      <c r="Q299" s="36">
        <v>15.987389659520806</v>
      </c>
    </row>
    <row r="300" spans="4:17" x14ac:dyDescent="0.3">
      <c r="D300" s="46" t="s">
        <v>303</v>
      </c>
      <c r="E300" s="42">
        <v>2181</v>
      </c>
      <c r="F300">
        <v>40505</v>
      </c>
      <c r="G300" s="36">
        <v>5.3845204295765954E-2</v>
      </c>
      <c r="L300" s="46" t="s">
        <v>303</v>
      </c>
      <c r="M300" s="42">
        <v>90567</v>
      </c>
      <c r="N300">
        <v>21474</v>
      </c>
      <c r="O300">
        <v>2181</v>
      </c>
      <c r="P300">
        <v>112041</v>
      </c>
      <c r="Q300" s="36">
        <v>51.371389270976614</v>
      </c>
    </row>
    <row r="301" spans="4:17" x14ac:dyDescent="0.3">
      <c r="D301" s="46" t="s">
        <v>304</v>
      </c>
      <c r="E301" s="42">
        <v>4004</v>
      </c>
      <c r="F301">
        <v>33903</v>
      </c>
      <c r="G301" s="36">
        <v>0.11810164292245524</v>
      </c>
      <c r="L301" s="46" t="s">
        <v>304</v>
      </c>
      <c r="M301" s="42">
        <v>55750</v>
      </c>
      <c r="N301">
        <v>35145</v>
      </c>
      <c r="O301">
        <v>4004</v>
      </c>
      <c r="P301">
        <v>90895</v>
      </c>
      <c r="Q301" s="36">
        <v>22.70104895104895</v>
      </c>
    </row>
    <row r="302" spans="4:17" x14ac:dyDescent="0.3">
      <c r="D302" s="46" t="s">
        <v>305</v>
      </c>
      <c r="E302" s="42">
        <v>3514</v>
      </c>
      <c r="F302">
        <v>27014</v>
      </c>
      <c r="G302" s="36">
        <v>0.1300806988968683</v>
      </c>
      <c r="L302" s="46" t="s">
        <v>305</v>
      </c>
      <c r="M302" s="42">
        <v>57581</v>
      </c>
      <c r="N302">
        <v>54312</v>
      </c>
      <c r="O302">
        <v>3514</v>
      </c>
      <c r="P302">
        <v>111893</v>
      </c>
      <c r="Q302" s="36">
        <v>31.84206033010814</v>
      </c>
    </row>
    <row r="303" spans="4:17" ht="15" thickBot="1" x14ac:dyDescent="0.35">
      <c r="D303" s="47" t="s">
        <v>306</v>
      </c>
      <c r="E303" s="42">
        <v>7786</v>
      </c>
      <c r="F303">
        <v>20708</v>
      </c>
      <c r="G303" s="36">
        <v>0.37598995557272552</v>
      </c>
      <c r="L303" s="47" t="s">
        <v>306</v>
      </c>
      <c r="M303" s="42">
        <v>60421</v>
      </c>
      <c r="N303">
        <v>36376</v>
      </c>
      <c r="O303">
        <v>7786</v>
      </c>
      <c r="P303">
        <v>96797</v>
      </c>
      <c r="Q303" s="36">
        <v>12.432185974826611</v>
      </c>
    </row>
    <row r="304" spans="4:17" ht="15" thickBot="1" x14ac:dyDescent="0.35">
      <c r="D304" s="48" t="s">
        <v>325</v>
      </c>
      <c r="E304" s="43">
        <v>1618121</v>
      </c>
      <c r="F304" s="37">
        <v>8080175</v>
      </c>
      <c r="G304" s="38">
        <v>0.20025816272543603</v>
      </c>
      <c r="L304" s="48" t="s">
        <v>325</v>
      </c>
      <c r="M304" s="43">
        <v>14101043</v>
      </c>
      <c r="N304" s="37">
        <v>11249079</v>
      </c>
      <c r="O304" s="37">
        <v>1618121</v>
      </c>
      <c r="P304" s="37">
        <v>25350122</v>
      </c>
      <c r="Q304" s="38">
        <v>15.666394540334128</v>
      </c>
    </row>
  </sheetData>
  <mergeCells count="2">
    <mergeCell ref="A1:H1"/>
    <mergeCell ref="L1:Y1"/>
  </mergeCells>
  <conditionalFormatting pivot="1" sqref="Q4:Q303">
    <cfRule type="top10" dxfId="62" priority="2" rank="10"/>
  </conditionalFormatting>
  <conditionalFormatting pivot="1" sqref="G4:G303">
    <cfRule type="top10" dxfId="61" priority="1" rank="10"/>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975E-A79B-407B-91FE-03CC2845D2EA}">
  <dimension ref="A1:G19"/>
  <sheetViews>
    <sheetView workbookViewId="0">
      <selection activeCell="C21" sqref="C21"/>
    </sheetView>
  </sheetViews>
  <sheetFormatPr defaultRowHeight="14.4" x14ac:dyDescent="0.3"/>
  <cols>
    <col min="1" max="1" width="15.33203125" bestFit="1" customWidth="1"/>
    <col min="2" max="2" width="20.21875" bestFit="1" customWidth="1"/>
    <col min="3" max="3" width="36.6640625" bestFit="1" customWidth="1"/>
    <col min="12" max="12" width="19" bestFit="1" customWidth="1"/>
  </cols>
  <sheetData>
    <row r="1" spans="1:7" ht="15" thickBot="1" x14ac:dyDescent="0.35">
      <c r="A1" s="80" t="s">
        <v>344</v>
      </c>
      <c r="B1" s="81"/>
      <c r="C1" s="81"/>
      <c r="D1" s="81"/>
      <c r="E1" s="81"/>
      <c r="F1" s="81"/>
      <c r="G1" s="82"/>
    </row>
    <row r="2" spans="1:7" ht="15" thickBot="1" x14ac:dyDescent="0.35"/>
    <row r="3" spans="1:7" ht="15" thickBot="1" x14ac:dyDescent="0.35">
      <c r="A3" s="44" t="s">
        <v>348</v>
      </c>
      <c r="B3" s="66" t="s">
        <v>340</v>
      </c>
    </row>
    <row r="4" spans="1:7" x14ac:dyDescent="0.3">
      <c r="A4" s="45" t="s">
        <v>308</v>
      </c>
      <c r="B4" s="63">
        <v>5881937</v>
      </c>
    </row>
    <row r="5" spans="1:7" x14ac:dyDescent="0.3">
      <c r="A5" s="46" t="s">
        <v>309</v>
      </c>
      <c r="B5" s="64">
        <v>6584968</v>
      </c>
    </row>
    <row r="6" spans="1:7" x14ac:dyDescent="0.3">
      <c r="A6" s="46" t="s">
        <v>311</v>
      </c>
      <c r="B6" s="64">
        <v>4035903</v>
      </c>
    </row>
    <row r="7" spans="1:7" x14ac:dyDescent="0.3">
      <c r="A7" s="46" t="s">
        <v>307</v>
      </c>
      <c r="B7" s="64">
        <v>4477116</v>
      </c>
    </row>
    <row r="8" spans="1:7" ht="15" thickBot="1" x14ac:dyDescent="0.35">
      <c r="A8" s="47" t="s">
        <v>310</v>
      </c>
      <c r="B8" s="64">
        <v>4370198</v>
      </c>
    </row>
    <row r="9" spans="1:7" ht="15" thickBot="1" x14ac:dyDescent="0.35">
      <c r="A9" s="48" t="s">
        <v>325</v>
      </c>
      <c r="B9" s="65">
        <v>25350122</v>
      </c>
    </row>
    <row r="11" spans="1:7" ht="15" thickBot="1" x14ac:dyDescent="0.35"/>
    <row r="12" spans="1:7" ht="15" thickBot="1" x14ac:dyDescent="0.35">
      <c r="A12" s="49" t="s">
        <v>346</v>
      </c>
      <c r="B12" s="51" t="s">
        <v>347</v>
      </c>
      <c r="C12" s="56" t="s">
        <v>349</v>
      </c>
    </row>
    <row r="13" spans="1:7" ht="15" thickBot="1" x14ac:dyDescent="0.35">
      <c r="A13" s="61">
        <v>14101043</v>
      </c>
      <c r="B13" s="62">
        <v>11249079</v>
      </c>
      <c r="C13" s="57">
        <f>GETPIVOTDATA("Revenue_Generated_by_New_User",$A$12)-GETPIVOTDATA("Revenue_Generated_by_Returning_User",$A$12)</f>
        <v>2851964</v>
      </c>
    </row>
    <row r="14" spans="1:7" x14ac:dyDescent="0.3">
      <c r="C14" s="31">
        <f>C13/GETPIVOTDATA("Revenue_Generated_by_Returning_User",$A$12)</f>
        <v>0.25352866665795482</v>
      </c>
    </row>
    <row r="15" spans="1:7" ht="15" thickBot="1" x14ac:dyDescent="0.35"/>
    <row r="16" spans="1:7" ht="15" thickBot="1" x14ac:dyDescent="0.35">
      <c r="A16" s="80" t="s">
        <v>345</v>
      </c>
      <c r="B16" s="81"/>
      <c r="C16" s="81"/>
      <c r="D16" s="81"/>
      <c r="E16" s="81"/>
      <c r="F16" s="81"/>
      <c r="G16" s="82"/>
    </row>
    <row r="17" spans="1:2" ht="15" thickBot="1" x14ac:dyDescent="0.35"/>
    <row r="18" spans="1:2" x14ac:dyDescent="0.3">
      <c r="A18" s="83" t="s">
        <v>350</v>
      </c>
      <c r="B18" s="84"/>
    </row>
    <row r="19" spans="1:2" ht="15" thickBot="1" x14ac:dyDescent="0.35">
      <c r="A19" s="85"/>
      <c r="B19" s="86"/>
    </row>
  </sheetData>
  <mergeCells count="3">
    <mergeCell ref="A1:G1"/>
    <mergeCell ref="A16:G16"/>
    <mergeCell ref="A18:B1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67CD5B6-EB77-4725-A16F-AEF776D2F54C}">
          <x14:formula1>
            <xm:f>Marketing_Campaigns!$D$2:$D$301</xm:f>
          </x14:formula1>
          <xm:sqref>L5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DED97-49D3-4818-A51C-D37484F10CD4}">
  <dimension ref="A1:R304"/>
  <sheetViews>
    <sheetView topLeftCell="C1" workbookViewId="0">
      <selection activeCell="H7" sqref="H7"/>
    </sheetView>
  </sheetViews>
  <sheetFormatPr defaultRowHeight="14.4" x14ac:dyDescent="0.3"/>
  <cols>
    <col min="1" max="1" width="16.33203125" bestFit="1" customWidth="1"/>
    <col min="2" max="2" width="11.21875" bestFit="1" customWidth="1"/>
    <col min="3" max="3" width="12.77734375" bestFit="1" customWidth="1"/>
    <col min="4" max="4" width="16.5546875" bestFit="1" customWidth="1"/>
    <col min="11" max="11" width="15.109375" bestFit="1" customWidth="1"/>
    <col min="12" max="12" width="22" bestFit="1" customWidth="1"/>
    <col min="13" max="13" width="17.88671875" bestFit="1" customWidth="1"/>
    <col min="14" max="14" width="29.33203125" bestFit="1" customWidth="1"/>
  </cols>
  <sheetData>
    <row r="1" spans="1:18" ht="15" customHeight="1" thickBot="1" x14ac:dyDescent="0.35">
      <c r="A1" s="80" t="s">
        <v>351</v>
      </c>
      <c r="B1" s="81"/>
      <c r="C1" s="81"/>
      <c r="D1" s="81"/>
      <c r="E1" s="81"/>
      <c r="F1" s="81"/>
      <c r="G1" s="81"/>
      <c r="H1" s="82"/>
      <c r="K1" s="91" t="s">
        <v>352</v>
      </c>
      <c r="L1" s="92"/>
      <c r="M1" s="92"/>
      <c r="N1" s="92"/>
      <c r="O1" s="92"/>
      <c r="P1" s="92"/>
      <c r="Q1" s="92"/>
      <c r="R1" s="93"/>
    </row>
    <row r="2" spans="1:18" ht="15" thickBot="1" x14ac:dyDescent="0.35"/>
    <row r="3" spans="1:18" ht="15" thickBot="1" x14ac:dyDescent="0.35">
      <c r="A3" t="s">
        <v>353</v>
      </c>
      <c r="B3" t="s">
        <v>330</v>
      </c>
      <c r="C3" t="s">
        <v>354</v>
      </c>
      <c r="D3" t="s">
        <v>355</v>
      </c>
      <c r="K3" s="69" t="s">
        <v>360</v>
      </c>
      <c r="L3" s="20" t="s">
        <v>336</v>
      </c>
      <c r="M3" s="20" t="s">
        <v>326</v>
      </c>
      <c r="N3" s="21" t="s">
        <v>359</v>
      </c>
    </row>
    <row r="4" spans="1:18" x14ac:dyDescent="0.3">
      <c r="A4" s="54">
        <v>150344957</v>
      </c>
      <c r="B4" s="54">
        <v>30812828</v>
      </c>
      <c r="C4" s="54">
        <v>7275887</v>
      </c>
      <c r="D4" s="54">
        <v>4373507</v>
      </c>
      <c r="K4" s="53" t="s">
        <v>7</v>
      </c>
      <c r="L4" s="12">
        <v>16037</v>
      </c>
      <c r="M4" s="12">
        <v>25772</v>
      </c>
      <c r="N4" s="68">
        <v>1.6070337344889942</v>
      </c>
    </row>
    <row r="5" spans="1:18" x14ac:dyDescent="0.3">
      <c r="K5" s="32" t="s">
        <v>8</v>
      </c>
      <c r="L5" s="1">
        <v>19737</v>
      </c>
      <c r="M5" s="1">
        <v>14873</v>
      </c>
      <c r="N5" s="67">
        <v>0.75355930485889444</v>
      </c>
    </row>
    <row r="6" spans="1:18" ht="15" thickBot="1" x14ac:dyDescent="0.35">
      <c r="K6" s="32" t="s">
        <v>9</v>
      </c>
      <c r="L6" s="1">
        <v>41115</v>
      </c>
      <c r="M6" s="1">
        <v>6384</v>
      </c>
      <c r="N6" s="67">
        <v>0.15527179861364465</v>
      </c>
    </row>
    <row r="7" spans="1:18" x14ac:dyDescent="0.3">
      <c r="A7" s="22" t="s">
        <v>356</v>
      </c>
      <c r="B7" s="58">
        <f>GETPIVOTDATA("Total_Clicks",$A$3)/GETPIVOTDATA("Total_Impressions",$A$3)</f>
        <v>0.20494753275961228</v>
      </c>
      <c r="K7" s="32" t="s">
        <v>10</v>
      </c>
      <c r="L7" s="1">
        <v>25368</v>
      </c>
      <c r="M7" s="1">
        <v>6398</v>
      </c>
      <c r="N7" s="67">
        <v>0.25220750551876381</v>
      </c>
    </row>
    <row r="8" spans="1:18" x14ac:dyDescent="0.3">
      <c r="A8" s="5" t="s">
        <v>357</v>
      </c>
      <c r="B8" s="59">
        <f>GETPIVOTDATA("Toal_Sign-ups",$A$3)/GETPIVOTDATA("Total_Clicks",$A$3)</f>
        <v>0.23613175006201961</v>
      </c>
      <c r="K8" s="32" t="s">
        <v>11</v>
      </c>
      <c r="L8" s="1">
        <v>24991</v>
      </c>
      <c r="M8" s="1">
        <v>13250</v>
      </c>
      <c r="N8" s="67">
        <v>0.53019086871273657</v>
      </c>
    </row>
    <row r="9" spans="1:18" ht="15" thickBot="1" x14ac:dyDescent="0.35">
      <c r="A9" s="7" t="s">
        <v>358</v>
      </c>
      <c r="B9" s="60">
        <f>GETPIVOTDATA("Total_Conversions",$A$3)/GETPIVOTDATA("Toal_Sign-ups",$A$3)</f>
        <v>0.6010960588035521</v>
      </c>
      <c r="K9" s="32" t="s">
        <v>12</v>
      </c>
      <c r="L9" s="1">
        <v>12820</v>
      </c>
      <c r="M9" s="1">
        <v>130</v>
      </c>
      <c r="N9" s="67">
        <v>1.0140405616224649E-2</v>
      </c>
    </row>
    <row r="10" spans="1:18" ht="15" thickBot="1" x14ac:dyDescent="0.35">
      <c r="B10" s="31"/>
      <c r="K10" s="32" t="s">
        <v>13</v>
      </c>
      <c r="L10" s="1">
        <v>42219</v>
      </c>
      <c r="M10" s="1">
        <v>2608</v>
      </c>
      <c r="N10" s="67">
        <v>6.1773135318221657E-2</v>
      </c>
    </row>
    <row r="11" spans="1:18" x14ac:dyDescent="0.3">
      <c r="A11" s="87" t="s">
        <v>358</v>
      </c>
      <c r="B11" s="89">
        <f>GETPIVOTDATA("Total_Conversions",$A$3)/GETPIVOTDATA("Total_Impressions",$A$3)</f>
        <v>2.9089815097688976E-2</v>
      </c>
      <c r="K11" s="32" t="s">
        <v>14</v>
      </c>
      <c r="L11" s="1">
        <v>12021</v>
      </c>
      <c r="M11" s="1">
        <v>9400</v>
      </c>
      <c r="N11" s="67">
        <v>0.7819648947674902</v>
      </c>
    </row>
    <row r="12" spans="1:18" ht="15" thickBot="1" x14ac:dyDescent="0.35">
      <c r="A12" s="88"/>
      <c r="B12" s="90"/>
      <c r="K12" s="32" t="s">
        <v>15</v>
      </c>
      <c r="L12" s="1">
        <v>11932</v>
      </c>
      <c r="M12" s="1">
        <v>21343</v>
      </c>
      <c r="N12" s="67">
        <v>1.7887194099899431</v>
      </c>
    </row>
    <row r="13" spans="1:18" x14ac:dyDescent="0.3">
      <c r="K13" s="32" t="s">
        <v>16</v>
      </c>
      <c r="L13" s="1">
        <v>17369</v>
      </c>
      <c r="M13" s="1">
        <v>15366</v>
      </c>
      <c r="N13" s="67">
        <v>0.88467960158903791</v>
      </c>
    </row>
    <row r="14" spans="1:18" x14ac:dyDescent="0.3">
      <c r="K14" s="32" t="s">
        <v>17</v>
      </c>
      <c r="L14" s="1">
        <v>24372</v>
      </c>
      <c r="M14" s="1">
        <v>23084</v>
      </c>
      <c r="N14" s="67">
        <v>0.94715247004759562</v>
      </c>
    </row>
    <row r="15" spans="1:18" x14ac:dyDescent="0.3">
      <c r="K15" s="32" t="s">
        <v>18</v>
      </c>
      <c r="L15" s="1">
        <v>7086</v>
      </c>
      <c r="M15" s="1">
        <v>9936</v>
      </c>
      <c r="N15" s="67">
        <v>1.4022015241320915</v>
      </c>
    </row>
    <row r="16" spans="1:18" x14ac:dyDescent="0.3">
      <c r="K16" s="32" t="s">
        <v>19</v>
      </c>
      <c r="L16" s="1">
        <v>28498</v>
      </c>
      <c r="M16" s="1">
        <v>12926</v>
      </c>
      <c r="N16" s="67">
        <v>0.45357568952207172</v>
      </c>
    </row>
    <row r="17" spans="11:14" x14ac:dyDescent="0.3">
      <c r="K17" s="32" t="s">
        <v>20</v>
      </c>
      <c r="L17" s="1">
        <v>17837</v>
      </c>
      <c r="M17" s="1">
        <v>10157</v>
      </c>
      <c r="N17" s="67">
        <v>0.56943432191512022</v>
      </c>
    </row>
    <row r="18" spans="11:14" x14ac:dyDescent="0.3">
      <c r="K18" s="32" t="s">
        <v>21</v>
      </c>
      <c r="L18" s="1">
        <v>38130</v>
      </c>
      <c r="M18" s="1">
        <v>4839</v>
      </c>
      <c r="N18" s="67">
        <v>0.12690794649881984</v>
      </c>
    </row>
    <row r="19" spans="11:14" x14ac:dyDescent="0.3">
      <c r="K19" s="32" t="s">
        <v>22</v>
      </c>
      <c r="L19" s="1">
        <v>9648</v>
      </c>
      <c r="M19" s="1">
        <v>28115</v>
      </c>
      <c r="N19" s="67">
        <v>2.9140754560530682</v>
      </c>
    </row>
    <row r="20" spans="11:14" x14ac:dyDescent="0.3">
      <c r="K20" s="32" t="s">
        <v>23</v>
      </c>
      <c r="L20" s="1">
        <v>17059</v>
      </c>
      <c r="M20" s="1">
        <v>652</v>
      </c>
      <c r="N20" s="67">
        <v>3.8220294272817867E-2</v>
      </c>
    </row>
    <row r="21" spans="11:14" x14ac:dyDescent="0.3">
      <c r="K21" s="32" t="s">
        <v>24</v>
      </c>
      <c r="L21" s="1">
        <v>18956</v>
      </c>
      <c r="M21" s="1">
        <v>5572</v>
      </c>
      <c r="N21" s="67">
        <v>0.29394387001477107</v>
      </c>
    </row>
    <row r="22" spans="11:14" x14ac:dyDescent="0.3">
      <c r="K22" s="32" t="s">
        <v>25</v>
      </c>
      <c r="L22" s="1">
        <v>39227</v>
      </c>
      <c r="M22" s="1">
        <v>19640</v>
      </c>
      <c r="N22" s="67">
        <v>0.50067555510235295</v>
      </c>
    </row>
    <row r="23" spans="11:14" x14ac:dyDescent="0.3">
      <c r="K23" s="32" t="s">
        <v>26</v>
      </c>
      <c r="L23" s="1">
        <v>48685</v>
      </c>
      <c r="M23" s="1">
        <v>8874</v>
      </c>
      <c r="N23" s="67">
        <v>0.18227380096538975</v>
      </c>
    </row>
    <row r="24" spans="11:14" x14ac:dyDescent="0.3">
      <c r="K24" s="32" t="s">
        <v>27</v>
      </c>
      <c r="L24" s="1">
        <v>44715</v>
      </c>
      <c r="M24" s="1">
        <v>5300</v>
      </c>
      <c r="N24" s="67">
        <v>0.11852845801185284</v>
      </c>
    </row>
    <row r="25" spans="11:14" x14ac:dyDescent="0.3">
      <c r="K25" s="32" t="s">
        <v>28</v>
      </c>
      <c r="L25" s="1">
        <v>38310</v>
      </c>
      <c r="M25" s="1">
        <v>19660</v>
      </c>
      <c r="N25" s="67">
        <v>0.51318193683111457</v>
      </c>
    </row>
    <row r="26" spans="11:14" x14ac:dyDescent="0.3">
      <c r="K26" s="32" t="s">
        <v>29</v>
      </c>
      <c r="L26" s="1">
        <v>12128</v>
      </c>
      <c r="M26" s="1">
        <v>6432</v>
      </c>
      <c r="N26" s="67">
        <v>0.53034300791556732</v>
      </c>
    </row>
    <row r="27" spans="11:14" x14ac:dyDescent="0.3">
      <c r="K27" s="32" t="s">
        <v>30</v>
      </c>
      <c r="L27" s="1">
        <v>5239</v>
      </c>
      <c r="M27" s="1">
        <v>12619</v>
      </c>
      <c r="N27" s="67">
        <v>2.4086657759114334</v>
      </c>
    </row>
    <row r="28" spans="11:14" x14ac:dyDescent="0.3">
      <c r="K28" s="32" t="s">
        <v>31</v>
      </c>
      <c r="L28" s="1">
        <v>19223</v>
      </c>
      <c r="M28" s="1">
        <v>27199</v>
      </c>
      <c r="N28" s="67">
        <v>1.4149196275295219</v>
      </c>
    </row>
    <row r="29" spans="11:14" x14ac:dyDescent="0.3">
      <c r="K29" s="32" t="s">
        <v>32</v>
      </c>
      <c r="L29" s="1">
        <v>32018</v>
      </c>
      <c r="M29" s="1">
        <v>19213</v>
      </c>
      <c r="N29" s="67">
        <v>0.60006871134986572</v>
      </c>
    </row>
    <row r="30" spans="11:14" x14ac:dyDescent="0.3">
      <c r="K30" s="32" t="s">
        <v>33</v>
      </c>
      <c r="L30" s="1">
        <v>12315</v>
      </c>
      <c r="M30" s="1">
        <v>19056</v>
      </c>
      <c r="N30" s="67">
        <v>1.5473812423873325</v>
      </c>
    </row>
    <row r="31" spans="11:14" x14ac:dyDescent="0.3">
      <c r="K31" s="32" t="s">
        <v>34</v>
      </c>
      <c r="L31" s="1">
        <v>40661</v>
      </c>
      <c r="M31" s="1">
        <v>19563</v>
      </c>
      <c r="N31" s="67">
        <v>0.48112441897641472</v>
      </c>
    </row>
    <row r="32" spans="11:14" x14ac:dyDescent="0.3">
      <c r="K32" s="32" t="s">
        <v>35</v>
      </c>
      <c r="L32" s="1">
        <v>43887</v>
      </c>
      <c r="M32" s="1">
        <v>2391</v>
      </c>
      <c r="N32" s="67">
        <v>5.4480825757057899E-2</v>
      </c>
    </row>
    <row r="33" spans="11:14" x14ac:dyDescent="0.3">
      <c r="K33" s="32" t="s">
        <v>36</v>
      </c>
      <c r="L33" s="1">
        <v>11117</v>
      </c>
      <c r="M33" s="1">
        <v>21471</v>
      </c>
      <c r="N33" s="67">
        <v>1.9313663758208151</v>
      </c>
    </row>
    <row r="34" spans="11:14" x14ac:dyDescent="0.3">
      <c r="K34" s="32" t="s">
        <v>37</v>
      </c>
      <c r="L34" s="1">
        <v>47898</v>
      </c>
      <c r="M34" s="1">
        <v>3527</v>
      </c>
      <c r="N34" s="67">
        <v>7.3635642406781082E-2</v>
      </c>
    </row>
    <row r="35" spans="11:14" x14ac:dyDescent="0.3">
      <c r="K35" s="32" t="s">
        <v>38</v>
      </c>
      <c r="L35" s="1">
        <v>45391</v>
      </c>
      <c r="M35" s="1">
        <v>157</v>
      </c>
      <c r="N35" s="67">
        <v>3.4588354519618425E-3</v>
      </c>
    </row>
    <row r="36" spans="11:14" x14ac:dyDescent="0.3">
      <c r="K36" s="32" t="s">
        <v>39</v>
      </c>
      <c r="L36" s="1">
        <v>17448</v>
      </c>
      <c r="M36" s="1">
        <v>8746</v>
      </c>
      <c r="N36" s="67">
        <v>0.50126088950022929</v>
      </c>
    </row>
    <row r="37" spans="11:14" x14ac:dyDescent="0.3">
      <c r="K37" s="32" t="s">
        <v>40</v>
      </c>
      <c r="L37" s="1">
        <v>8436</v>
      </c>
      <c r="M37" s="1">
        <v>4983</v>
      </c>
      <c r="N37" s="67">
        <v>0.59068278805120911</v>
      </c>
    </row>
    <row r="38" spans="11:14" x14ac:dyDescent="0.3">
      <c r="K38" s="32" t="s">
        <v>41</v>
      </c>
      <c r="L38" s="1">
        <v>28847</v>
      </c>
      <c r="M38" s="1">
        <v>5163</v>
      </c>
      <c r="N38" s="67">
        <v>0.17897874995666793</v>
      </c>
    </row>
    <row r="39" spans="11:14" x14ac:dyDescent="0.3">
      <c r="K39" s="32" t="s">
        <v>42</v>
      </c>
      <c r="L39" s="1">
        <v>36604</v>
      </c>
      <c r="M39" s="1">
        <v>26467</v>
      </c>
      <c r="N39" s="67">
        <v>0.7230630532182275</v>
      </c>
    </row>
    <row r="40" spans="11:14" x14ac:dyDescent="0.3">
      <c r="K40" s="32" t="s">
        <v>43</v>
      </c>
      <c r="L40" s="1">
        <v>38135</v>
      </c>
      <c r="M40" s="1">
        <v>5195</v>
      </c>
      <c r="N40" s="67">
        <v>0.1362265635243215</v>
      </c>
    </row>
    <row r="41" spans="11:14" x14ac:dyDescent="0.3">
      <c r="K41" s="32" t="s">
        <v>44</v>
      </c>
      <c r="L41" s="1">
        <v>41980</v>
      </c>
      <c r="M41" s="1">
        <v>16702</v>
      </c>
      <c r="N41" s="67">
        <v>0.39785612196283943</v>
      </c>
    </row>
    <row r="42" spans="11:14" x14ac:dyDescent="0.3">
      <c r="K42" s="32" t="s">
        <v>45</v>
      </c>
      <c r="L42" s="1">
        <v>19314</v>
      </c>
      <c r="M42" s="1">
        <v>15974</v>
      </c>
      <c r="N42" s="67">
        <v>0.82706844775810295</v>
      </c>
    </row>
    <row r="43" spans="11:14" x14ac:dyDescent="0.3">
      <c r="K43" s="32" t="s">
        <v>46</v>
      </c>
      <c r="L43" s="1">
        <v>18236</v>
      </c>
      <c r="M43" s="1">
        <v>19320</v>
      </c>
      <c r="N43" s="67">
        <v>1.0594428602763764</v>
      </c>
    </row>
    <row r="44" spans="11:14" x14ac:dyDescent="0.3">
      <c r="K44" s="32" t="s">
        <v>47</v>
      </c>
      <c r="L44" s="1">
        <v>27746</v>
      </c>
      <c r="M44" s="1">
        <v>9007</v>
      </c>
      <c r="N44" s="67">
        <v>0.32462336913428963</v>
      </c>
    </row>
    <row r="45" spans="11:14" x14ac:dyDescent="0.3">
      <c r="K45" s="32" t="s">
        <v>48</v>
      </c>
      <c r="L45" s="1">
        <v>17264</v>
      </c>
      <c r="M45" s="1">
        <v>123</v>
      </c>
      <c r="N45" s="67">
        <v>7.1246524559777568E-3</v>
      </c>
    </row>
    <row r="46" spans="11:14" x14ac:dyDescent="0.3">
      <c r="K46" s="32" t="s">
        <v>49</v>
      </c>
      <c r="L46" s="1">
        <v>12392</v>
      </c>
      <c r="M46" s="1">
        <v>11196</v>
      </c>
      <c r="N46" s="67">
        <v>0.90348612007746931</v>
      </c>
    </row>
    <row r="47" spans="11:14" x14ac:dyDescent="0.3">
      <c r="K47" s="32" t="s">
        <v>50</v>
      </c>
      <c r="L47" s="1">
        <v>40422</v>
      </c>
      <c r="M47" s="1">
        <v>6778</v>
      </c>
      <c r="N47" s="67">
        <v>0.16768096581069714</v>
      </c>
    </row>
    <row r="48" spans="11:14" x14ac:dyDescent="0.3">
      <c r="K48" s="32" t="s">
        <v>51</v>
      </c>
      <c r="L48" s="1">
        <v>25111</v>
      </c>
      <c r="M48" s="1">
        <v>4620</v>
      </c>
      <c r="N48" s="67">
        <v>0.18398311496953526</v>
      </c>
    </row>
    <row r="49" spans="11:14" x14ac:dyDescent="0.3">
      <c r="K49" s="32" t="s">
        <v>52</v>
      </c>
      <c r="L49" s="1">
        <v>10239</v>
      </c>
      <c r="M49" s="1">
        <v>21698</v>
      </c>
      <c r="N49" s="67">
        <v>2.1191522609629847</v>
      </c>
    </row>
    <row r="50" spans="11:14" x14ac:dyDescent="0.3">
      <c r="K50" s="32" t="s">
        <v>53</v>
      </c>
      <c r="L50" s="1">
        <v>22975</v>
      </c>
      <c r="M50" s="1">
        <v>1425</v>
      </c>
      <c r="N50" s="67">
        <v>6.2023939064200215E-2</v>
      </c>
    </row>
    <row r="51" spans="11:14" x14ac:dyDescent="0.3">
      <c r="K51" s="32" t="s">
        <v>54</v>
      </c>
      <c r="L51" s="1">
        <v>18666</v>
      </c>
      <c r="M51" s="1">
        <v>8080</v>
      </c>
      <c r="N51" s="67">
        <v>0.43287260259294974</v>
      </c>
    </row>
    <row r="52" spans="11:14" x14ac:dyDescent="0.3">
      <c r="K52" s="32" t="s">
        <v>55</v>
      </c>
      <c r="L52" s="1">
        <v>16675</v>
      </c>
      <c r="M52" s="1">
        <v>4912</v>
      </c>
      <c r="N52" s="67">
        <v>0.29457271364317839</v>
      </c>
    </row>
    <row r="53" spans="11:14" x14ac:dyDescent="0.3">
      <c r="K53" s="32" t="s">
        <v>56</v>
      </c>
      <c r="L53" s="1">
        <v>11445</v>
      </c>
      <c r="M53" s="1">
        <v>3351</v>
      </c>
      <c r="N53" s="67">
        <v>0.29279161205766713</v>
      </c>
    </row>
    <row r="54" spans="11:14" x14ac:dyDescent="0.3">
      <c r="K54" s="32" t="s">
        <v>57</v>
      </c>
      <c r="L54" s="1">
        <v>18649</v>
      </c>
      <c r="M54" s="1">
        <v>2392</v>
      </c>
      <c r="N54" s="67">
        <v>0.12826425009383882</v>
      </c>
    </row>
    <row r="55" spans="11:14" x14ac:dyDescent="0.3">
      <c r="K55" s="32" t="s">
        <v>58</v>
      </c>
      <c r="L55" s="1">
        <v>8799</v>
      </c>
      <c r="M55" s="1">
        <v>17634</v>
      </c>
      <c r="N55" s="67">
        <v>2.004091374019775</v>
      </c>
    </row>
    <row r="56" spans="11:14" x14ac:dyDescent="0.3">
      <c r="K56" s="32" t="s">
        <v>59</v>
      </c>
      <c r="L56" s="1">
        <v>5432</v>
      </c>
      <c r="M56" s="1">
        <v>18158</v>
      </c>
      <c r="N56" s="67">
        <v>3.3427835051546393</v>
      </c>
    </row>
    <row r="57" spans="11:14" x14ac:dyDescent="0.3">
      <c r="K57" s="32" t="s">
        <v>60</v>
      </c>
      <c r="L57" s="1">
        <v>48870</v>
      </c>
      <c r="M57" s="1">
        <v>16952</v>
      </c>
      <c r="N57" s="67">
        <v>0.34687947616124409</v>
      </c>
    </row>
    <row r="58" spans="11:14" x14ac:dyDescent="0.3">
      <c r="K58" s="32" t="s">
        <v>61</v>
      </c>
      <c r="L58" s="1">
        <v>26893</v>
      </c>
      <c r="M58" s="1">
        <v>27682</v>
      </c>
      <c r="N58" s="67">
        <v>1.0293384895697766</v>
      </c>
    </row>
    <row r="59" spans="11:14" x14ac:dyDescent="0.3">
      <c r="K59" s="32" t="s">
        <v>62</v>
      </c>
      <c r="L59" s="1">
        <v>29953</v>
      </c>
      <c r="M59" s="1">
        <v>13304</v>
      </c>
      <c r="N59" s="67">
        <v>0.44416252128334388</v>
      </c>
    </row>
    <row r="60" spans="11:14" x14ac:dyDescent="0.3">
      <c r="K60" s="32" t="s">
        <v>63</v>
      </c>
      <c r="L60" s="1">
        <v>34409</v>
      </c>
      <c r="M60" s="1">
        <v>17065</v>
      </c>
      <c r="N60" s="67">
        <v>0.49594582812636229</v>
      </c>
    </row>
    <row r="61" spans="11:14" x14ac:dyDescent="0.3">
      <c r="K61" s="32" t="s">
        <v>64</v>
      </c>
      <c r="L61" s="1">
        <v>18282</v>
      </c>
      <c r="M61" s="1">
        <v>25139</v>
      </c>
      <c r="N61" s="67">
        <v>1.3750683732633191</v>
      </c>
    </row>
    <row r="62" spans="11:14" x14ac:dyDescent="0.3">
      <c r="K62" s="32" t="s">
        <v>65</v>
      </c>
      <c r="L62" s="1">
        <v>32892</v>
      </c>
      <c r="M62" s="1">
        <v>14753</v>
      </c>
      <c r="N62" s="67">
        <v>0.44852851757266204</v>
      </c>
    </row>
    <row r="63" spans="11:14" x14ac:dyDescent="0.3">
      <c r="K63" s="32" t="s">
        <v>66</v>
      </c>
      <c r="L63" s="1">
        <v>23500</v>
      </c>
      <c r="M63" s="1">
        <v>9457</v>
      </c>
      <c r="N63" s="67">
        <v>0.40242553191489361</v>
      </c>
    </row>
    <row r="64" spans="11:14" x14ac:dyDescent="0.3">
      <c r="K64" s="32" t="s">
        <v>67</v>
      </c>
      <c r="L64" s="1">
        <v>36445</v>
      </c>
      <c r="M64" s="1">
        <v>27891</v>
      </c>
      <c r="N64" s="67">
        <v>0.76529016325970645</v>
      </c>
    </row>
    <row r="65" spans="11:14" x14ac:dyDescent="0.3">
      <c r="K65" s="32" t="s">
        <v>68</v>
      </c>
      <c r="L65" s="1">
        <v>32080</v>
      </c>
      <c r="M65" s="1">
        <v>26287</v>
      </c>
      <c r="N65" s="67">
        <v>0.81942019950124689</v>
      </c>
    </row>
    <row r="66" spans="11:14" x14ac:dyDescent="0.3">
      <c r="K66" s="32" t="s">
        <v>69</v>
      </c>
      <c r="L66" s="1">
        <v>10884</v>
      </c>
      <c r="M66" s="1">
        <v>17735</v>
      </c>
      <c r="N66" s="67">
        <v>1.6294560823226756</v>
      </c>
    </row>
    <row r="67" spans="11:14" x14ac:dyDescent="0.3">
      <c r="K67" s="32" t="s">
        <v>70</v>
      </c>
      <c r="L67" s="1">
        <v>5370</v>
      </c>
      <c r="M67" s="1">
        <v>864</v>
      </c>
      <c r="N67" s="67">
        <v>0.16089385474860335</v>
      </c>
    </row>
    <row r="68" spans="11:14" x14ac:dyDescent="0.3">
      <c r="K68" s="32" t="s">
        <v>71</v>
      </c>
      <c r="L68" s="1">
        <v>44841</v>
      </c>
      <c r="M68" s="1">
        <v>10034</v>
      </c>
      <c r="N68" s="67">
        <v>0.22376842621707813</v>
      </c>
    </row>
    <row r="69" spans="11:14" x14ac:dyDescent="0.3">
      <c r="K69" s="32" t="s">
        <v>72</v>
      </c>
      <c r="L69" s="1">
        <v>18686</v>
      </c>
      <c r="M69" s="1">
        <v>12040</v>
      </c>
      <c r="N69" s="67">
        <v>0.64433265546398377</v>
      </c>
    </row>
    <row r="70" spans="11:14" x14ac:dyDescent="0.3">
      <c r="K70" s="32" t="s">
        <v>73</v>
      </c>
      <c r="L70" s="1">
        <v>45419</v>
      </c>
      <c r="M70" s="1">
        <v>19670</v>
      </c>
      <c r="N70" s="67">
        <v>0.43307866751799906</v>
      </c>
    </row>
    <row r="71" spans="11:14" x14ac:dyDescent="0.3">
      <c r="K71" s="32" t="s">
        <v>74</v>
      </c>
      <c r="L71" s="1">
        <v>26603</v>
      </c>
      <c r="M71" s="1">
        <v>11980</v>
      </c>
      <c r="N71" s="67">
        <v>0.45032515129872569</v>
      </c>
    </row>
    <row r="72" spans="11:14" x14ac:dyDescent="0.3">
      <c r="K72" s="32" t="s">
        <v>75</v>
      </c>
      <c r="L72" s="1">
        <v>45921</v>
      </c>
      <c r="M72" s="1">
        <v>18118</v>
      </c>
      <c r="N72" s="67">
        <v>0.39454715707410554</v>
      </c>
    </row>
    <row r="73" spans="11:14" x14ac:dyDescent="0.3">
      <c r="K73" s="32" t="s">
        <v>76</v>
      </c>
      <c r="L73" s="1">
        <v>19273</v>
      </c>
      <c r="M73" s="1">
        <v>12678</v>
      </c>
      <c r="N73" s="67">
        <v>0.65781144606444253</v>
      </c>
    </row>
    <row r="74" spans="11:14" x14ac:dyDescent="0.3">
      <c r="K74" s="32" t="s">
        <v>77</v>
      </c>
      <c r="L74" s="1">
        <v>32137</v>
      </c>
      <c r="M74" s="1">
        <v>7449</v>
      </c>
      <c r="N74" s="67">
        <v>0.2317889037557955</v>
      </c>
    </row>
    <row r="75" spans="11:14" x14ac:dyDescent="0.3">
      <c r="K75" s="32" t="s">
        <v>78</v>
      </c>
      <c r="L75" s="1">
        <v>42063</v>
      </c>
      <c r="M75" s="1">
        <v>5716</v>
      </c>
      <c r="N75" s="67">
        <v>0.13589140099374747</v>
      </c>
    </row>
    <row r="76" spans="11:14" x14ac:dyDescent="0.3">
      <c r="K76" s="32" t="s">
        <v>79</v>
      </c>
      <c r="L76" s="1">
        <v>16929</v>
      </c>
      <c r="M76" s="1">
        <v>11168</v>
      </c>
      <c r="N76" s="67">
        <v>0.65969637899462463</v>
      </c>
    </row>
    <row r="77" spans="11:14" x14ac:dyDescent="0.3">
      <c r="K77" s="32" t="s">
        <v>80</v>
      </c>
      <c r="L77" s="1">
        <v>47084</v>
      </c>
      <c r="M77" s="1">
        <v>27759</v>
      </c>
      <c r="N77" s="67">
        <v>0.58956333361651514</v>
      </c>
    </row>
    <row r="78" spans="11:14" x14ac:dyDescent="0.3">
      <c r="K78" s="32" t="s">
        <v>81</v>
      </c>
      <c r="L78" s="1">
        <v>24021</v>
      </c>
      <c r="M78" s="1">
        <v>18384</v>
      </c>
      <c r="N78" s="67">
        <v>0.7653303359560385</v>
      </c>
    </row>
    <row r="79" spans="11:14" x14ac:dyDescent="0.3">
      <c r="K79" s="32" t="s">
        <v>82</v>
      </c>
      <c r="L79" s="1">
        <v>45556</v>
      </c>
      <c r="M79" s="1">
        <v>27341</v>
      </c>
      <c r="N79" s="67">
        <v>0.60016243743963471</v>
      </c>
    </row>
    <row r="80" spans="11:14" x14ac:dyDescent="0.3">
      <c r="K80" s="32" t="s">
        <v>83</v>
      </c>
      <c r="L80" s="1">
        <v>41018</v>
      </c>
      <c r="M80" s="1">
        <v>19222</v>
      </c>
      <c r="N80" s="67">
        <v>0.46862353113267347</v>
      </c>
    </row>
    <row r="81" spans="11:14" x14ac:dyDescent="0.3">
      <c r="K81" s="32" t="s">
        <v>84</v>
      </c>
      <c r="L81" s="1">
        <v>6435</v>
      </c>
      <c r="M81" s="1">
        <v>1659</v>
      </c>
      <c r="N81" s="67">
        <v>0.25780885780885782</v>
      </c>
    </row>
    <row r="82" spans="11:14" x14ac:dyDescent="0.3">
      <c r="K82" s="32" t="s">
        <v>85</v>
      </c>
      <c r="L82" s="1">
        <v>9192</v>
      </c>
      <c r="M82" s="1">
        <v>11642</v>
      </c>
      <c r="N82" s="67">
        <v>1.2665361183637946</v>
      </c>
    </row>
    <row r="83" spans="11:14" x14ac:dyDescent="0.3">
      <c r="K83" s="32" t="s">
        <v>86</v>
      </c>
      <c r="L83" s="1">
        <v>8859</v>
      </c>
      <c r="M83" s="1">
        <v>22118</v>
      </c>
      <c r="N83" s="67">
        <v>2.4966700530533918</v>
      </c>
    </row>
    <row r="84" spans="11:14" x14ac:dyDescent="0.3">
      <c r="K84" s="32" t="s">
        <v>87</v>
      </c>
      <c r="L84" s="1">
        <v>27882</v>
      </c>
      <c r="M84" s="1">
        <v>16006</v>
      </c>
      <c r="N84" s="67">
        <v>0.57406211892977543</v>
      </c>
    </row>
    <row r="85" spans="11:14" x14ac:dyDescent="0.3">
      <c r="K85" s="32" t="s">
        <v>88</v>
      </c>
      <c r="L85" s="1">
        <v>22709</v>
      </c>
      <c r="M85" s="1">
        <v>17353</v>
      </c>
      <c r="N85" s="67">
        <v>0.76414637368444227</v>
      </c>
    </row>
    <row r="86" spans="11:14" x14ac:dyDescent="0.3">
      <c r="K86" s="32" t="s">
        <v>89</v>
      </c>
      <c r="L86" s="1">
        <v>13292</v>
      </c>
      <c r="M86" s="1">
        <v>29040</v>
      </c>
      <c r="N86" s="67">
        <v>2.1847727956665666</v>
      </c>
    </row>
    <row r="87" spans="11:14" x14ac:dyDescent="0.3">
      <c r="K87" s="32" t="s">
        <v>90</v>
      </c>
      <c r="L87" s="1">
        <v>25816</v>
      </c>
      <c r="M87" s="1">
        <v>28770</v>
      </c>
      <c r="N87" s="67">
        <v>1.1144251626898047</v>
      </c>
    </row>
    <row r="88" spans="11:14" x14ac:dyDescent="0.3">
      <c r="K88" s="32" t="s">
        <v>91</v>
      </c>
      <c r="L88" s="1">
        <v>11720</v>
      </c>
      <c r="M88" s="1">
        <v>26649</v>
      </c>
      <c r="N88" s="67">
        <v>2.2738054607508533</v>
      </c>
    </row>
    <row r="89" spans="11:14" x14ac:dyDescent="0.3">
      <c r="K89" s="32" t="s">
        <v>92</v>
      </c>
      <c r="L89" s="1">
        <v>5372</v>
      </c>
      <c r="M89" s="1">
        <v>9565</v>
      </c>
      <c r="N89" s="67">
        <v>1.7805286671630678</v>
      </c>
    </row>
    <row r="90" spans="11:14" x14ac:dyDescent="0.3">
      <c r="K90" s="32" t="s">
        <v>93</v>
      </c>
      <c r="L90" s="1">
        <v>8168</v>
      </c>
      <c r="M90" s="1">
        <v>8156</v>
      </c>
      <c r="N90" s="67">
        <v>0.99853085210577863</v>
      </c>
    </row>
    <row r="91" spans="11:14" x14ac:dyDescent="0.3">
      <c r="K91" s="32" t="s">
        <v>94</v>
      </c>
      <c r="L91" s="1">
        <v>22890</v>
      </c>
      <c r="M91" s="1">
        <v>703</v>
      </c>
      <c r="N91" s="67">
        <v>3.071210135430319E-2</v>
      </c>
    </row>
    <row r="92" spans="11:14" x14ac:dyDescent="0.3">
      <c r="K92" s="32" t="s">
        <v>95</v>
      </c>
      <c r="L92" s="1">
        <v>34547</v>
      </c>
      <c r="M92" s="1">
        <v>554</v>
      </c>
      <c r="N92" s="67">
        <v>1.6036124699684486E-2</v>
      </c>
    </row>
    <row r="93" spans="11:14" x14ac:dyDescent="0.3">
      <c r="K93" s="32" t="s">
        <v>96</v>
      </c>
      <c r="L93" s="1">
        <v>36109</v>
      </c>
      <c r="M93" s="1">
        <v>417</v>
      </c>
      <c r="N93" s="67">
        <v>1.1548367443019746E-2</v>
      </c>
    </row>
    <row r="94" spans="11:14" x14ac:dyDescent="0.3">
      <c r="K94" s="32" t="s">
        <v>97</v>
      </c>
      <c r="L94" s="1">
        <v>17629</v>
      </c>
      <c r="M94" s="1">
        <v>9259</v>
      </c>
      <c r="N94" s="67">
        <v>0.52521413579896759</v>
      </c>
    </row>
    <row r="95" spans="11:14" x14ac:dyDescent="0.3">
      <c r="K95" s="32" t="s">
        <v>98</v>
      </c>
      <c r="L95" s="1">
        <v>11424</v>
      </c>
      <c r="M95" s="1">
        <v>25403</v>
      </c>
      <c r="N95" s="67">
        <v>2.2236519607843137</v>
      </c>
    </row>
    <row r="96" spans="11:14" x14ac:dyDescent="0.3">
      <c r="K96" s="32" t="s">
        <v>99</v>
      </c>
      <c r="L96" s="1">
        <v>46986</v>
      </c>
      <c r="M96" s="1">
        <v>19661</v>
      </c>
      <c r="N96" s="67">
        <v>0.41844379176776059</v>
      </c>
    </row>
    <row r="97" spans="11:14" x14ac:dyDescent="0.3">
      <c r="K97" s="32" t="s">
        <v>100</v>
      </c>
      <c r="L97" s="1">
        <v>28037</v>
      </c>
      <c r="M97" s="1">
        <v>1047</v>
      </c>
      <c r="N97" s="67">
        <v>3.7343510361308271E-2</v>
      </c>
    </row>
    <row r="98" spans="11:14" x14ac:dyDescent="0.3">
      <c r="K98" s="32" t="s">
        <v>101</v>
      </c>
      <c r="L98" s="1">
        <v>41295</v>
      </c>
      <c r="M98" s="1">
        <v>6008</v>
      </c>
      <c r="N98" s="67">
        <v>0.14548976873713523</v>
      </c>
    </row>
    <row r="99" spans="11:14" x14ac:dyDescent="0.3">
      <c r="K99" s="32" t="s">
        <v>102</v>
      </c>
      <c r="L99" s="1">
        <v>40019</v>
      </c>
      <c r="M99" s="1">
        <v>13787</v>
      </c>
      <c r="N99" s="67">
        <v>0.34451135710537495</v>
      </c>
    </row>
    <row r="100" spans="11:14" x14ac:dyDescent="0.3">
      <c r="K100" s="32" t="s">
        <v>103</v>
      </c>
      <c r="L100" s="1">
        <v>38011</v>
      </c>
      <c r="M100" s="1">
        <v>13399</v>
      </c>
      <c r="N100" s="67">
        <v>0.35250322275130885</v>
      </c>
    </row>
    <row r="101" spans="11:14" x14ac:dyDescent="0.3">
      <c r="K101" s="32" t="s">
        <v>104</v>
      </c>
      <c r="L101" s="1">
        <v>37540</v>
      </c>
      <c r="M101" s="1">
        <v>12344</v>
      </c>
      <c r="N101" s="67">
        <v>0.328822589238146</v>
      </c>
    </row>
    <row r="102" spans="11:14" x14ac:dyDescent="0.3">
      <c r="K102" s="32" t="s">
        <v>105</v>
      </c>
      <c r="L102" s="1">
        <v>18151</v>
      </c>
      <c r="M102" s="1">
        <v>28012</v>
      </c>
      <c r="N102" s="67">
        <v>1.5432758525701062</v>
      </c>
    </row>
    <row r="103" spans="11:14" x14ac:dyDescent="0.3">
      <c r="K103" s="32" t="s">
        <v>106</v>
      </c>
      <c r="L103" s="1">
        <v>9161</v>
      </c>
      <c r="M103" s="1">
        <v>21127</v>
      </c>
      <c r="N103" s="67">
        <v>2.3061892806462176</v>
      </c>
    </row>
    <row r="104" spans="11:14" x14ac:dyDescent="0.3">
      <c r="K104" s="32" t="s">
        <v>107</v>
      </c>
      <c r="L104" s="1">
        <v>7512</v>
      </c>
      <c r="M104" s="1">
        <v>5173</v>
      </c>
      <c r="N104" s="67">
        <v>0.6886315228966986</v>
      </c>
    </row>
    <row r="105" spans="11:14" x14ac:dyDescent="0.3">
      <c r="K105" s="32" t="s">
        <v>108</v>
      </c>
      <c r="L105" s="1">
        <v>49430</v>
      </c>
      <c r="M105" s="1">
        <v>14461</v>
      </c>
      <c r="N105" s="67">
        <v>0.29255512846449527</v>
      </c>
    </row>
    <row r="106" spans="11:14" x14ac:dyDescent="0.3">
      <c r="K106" s="32" t="s">
        <v>109</v>
      </c>
      <c r="L106" s="1">
        <v>34807</v>
      </c>
      <c r="M106" s="1">
        <v>20252</v>
      </c>
      <c r="N106" s="67">
        <v>0.58183698681299734</v>
      </c>
    </row>
    <row r="107" spans="11:14" x14ac:dyDescent="0.3">
      <c r="K107" s="32" t="s">
        <v>110</v>
      </c>
      <c r="L107" s="1">
        <v>27383</v>
      </c>
      <c r="M107" s="1">
        <v>27965</v>
      </c>
      <c r="N107" s="67">
        <v>1.021254062739656</v>
      </c>
    </row>
    <row r="108" spans="11:14" x14ac:dyDescent="0.3">
      <c r="K108" s="32" t="s">
        <v>111</v>
      </c>
      <c r="L108" s="1">
        <v>44109</v>
      </c>
      <c r="M108" s="1">
        <v>27087</v>
      </c>
      <c r="N108" s="67">
        <v>0.61409236210297213</v>
      </c>
    </row>
    <row r="109" spans="11:14" x14ac:dyDescent="0.3">
      <c r="K109" s="32" t="s">
        <v>112</v>
      </c>
      <c r="L109" s="1">
        <v>13993</v>
      </c>
      <c r="M109" s="1">
        <v>6272</v>
      </c>
      <c r="N109" s="67">
        <v>0.44822411205602802</v>
      </c>
    </row>
    <row r="110" spans="11:14" x14ac:dyDescent="0.3">
      <c r="K110" s="32" t="s">
        <v>113</v>
      </c>
      <c r="L110" s="1">
        <v>26634</v>
      </c>
      <c r="M110" s="1">
        <v>21253</v>
      </c>
      <c r="N110" s="67">
        <v>0.79796500713373886</v>
      </c>
    </row>
    <row r="111" spans="11:14" x14ac:dyDescent="0.3">
      <c r="K111" s="32" t="s">
        <v>114</v>
      </c>
      <c r="L111" s="1">
        <v>25855</v>
      </c>
      <c r="M111" s="1">
        <v>5452</v>
      </c>
      <c r="N111" s="67">
        <v>0.21086830400309417</v>
      </c>
    </row>
    <row r="112" spans="11:14" x14ac:dyDescent="0.3">
      <c r="K112" s="32" t="s">
        <v>115</v>
      </c>
      <c r="L112" s="1">
        <v>8983</v>
      </c>
      <c r="M112" s="1">
        <v>6961</v>
      </c>
      <c r="N112" s="67">
        <v>0.7749081598575086</v>
      </c>
    </row>
    <row r="113" spans="11:14" x14ac:dyDescent="0.3">
      <c r="K113" s="32" t="s">
        <v>116</v>
      </c>
      <c r="L113" s="1">
        <v>42703</v>
      </c>
      <c r="M113" s="1">
        <v>20610</v>
      </c>
      <c r="N113" s="67">
        <v>0.48263588038311128</v>
      </c>
    </row>
    <row r="114" spans="11:14" x14ac:dyDescent="0.3">
      <c r="K114" s="32" t="s">
        <v>117</v>
      </c>
      <c r="L114" s="1">
        <v>44709</v>
      </c>
      <c r="M114" s="1">
        <v>25813</v>
      </c>
      <c r="N114" s="67">
        <v>0.57735578966203671</v>
      </c>
    </row>
    <row r="115" spans="11:14" x14ac:dyDescent="0.3">
      <c r="K115" s="32" t="s">
        <v>118</v>
      </c>
      <c r="L115" s="1">
        <v>24169</v>
      </c>
      <c r="M115" s="1">
        <v>1638</v>
      </c>
      <c r="N115" s="67">
        <v>6.7772766767346601E-2</v>
      </c>
    </row>
    <row r="116" spans="11:14" x14ac:dyDescent="0.3">
      <c r="K116" s="32" t="s">
        <v>119</v>
      </c>
      <c r="L116" s="1">
        <v>19640</v>
      </c>
      <c r="M116" s="1">
        <v>5059</v>
      </c>
      <c r="N116" s="67">
        <v>0.25758655804480651</v>
      </c>
    </row>
    <row r="117" spans="11:14" x14ac:dyDescent="0.3">
      <c r="K117" s="32" t="s">
        <v>120</v>
      </c>
      <c r="L117" s="1">
        <v>5945</v>
      </c>
      <c r="M117" s="1">
        <v>22972</v>
      </c>
      <c r="N117" s="67">
        <v>3.8640874684608915</v>
      </c>
    </row>
    <row r="118" spans="11:14" x14ac:dyDescent="0.3">
      <c r="K118" s="32" t="s">
        <v>121</v>
      </c>
      <c r="L118" s="1">
        <v>5848</v>
      </c>
      <c r="M118" s="1">
        <v>24619</v>
      </c>
      <c r="N118" s="67">
        <v>4.2098153214774285</v>
      </c>
    </row>
    <row r="119" spans="11:14" x14ac:dyDescent="0.3">
      <c r="K119" s="32" t="s">
        <v>122</v>
      </c>
      <c r="L119" s="1">
        <v>33856</v>
      </c>
      <c r="M119" s="1">
        <v>5358</v>
      </c>
      <c r="N119" s="67">
        <v>0.15825850661625709</v>
      </c>
    </row>
    <row r="120" spans="11:14" x14ac:dyDescent="0.3">
      <c r="K120" s="32" t="s">
        <v>123</v>
      </c>
      <c r="L120" s="1">
        <v>12640</v>
      </c>
      <c r="M120" s="1">
        <v>1019</v>
      </c>
      <c r="N120" s="67">
        <v>8.0617088607594936E-2</v>
      </c>
    </row>
    <row r="121" spans="11:14" x14ac:dyDescent="0.3">
      <c r="K121" s="32" t="s">
        <v>124</v>
      </c>
      <c r="L121" s="1">
        <v>31042</v>
      </c>
      <c r="M121" s="1">
        <v>12437</v>
      </c>
      <c r="N121" s="67">
        <v>0.40065073126731526</v>
      </c>
    </row>
    <row r="122" spans="11:14" x14ac:dyDescent="0.3">
      <c r="K122" s="32" t="s">
        <v>125</v>
      </c>
      <c r="L122" s="1">
        <v>18189</v>
      </c>
      <c r="M122" s="1">
        <v>13259</v>
      </c>
      <c r="N122" s="67">
        <v>0.72895706196052557</v>
      </c>
    </row>
    <row r="123" spans="11:14" x14ac:dyDescent="0.3">
      <c r="K123" s="32" t="s">
        <v>126</v>
      </c>
      <c r="L123" s="1">
        <v>35515</v>
      </c>
      <c r="M123" s="1">
        <v>18097</v>
      </c>
      <c r="N123" s="67">
        <v>0.50955934112346901</v>
      </c>
    </row>
    <row r="124" spans="11:14" x14ac:dyDescent="0.3">
      <c r="K124" s="32" t="s">
        <v>127</v>
      </c>
      <c r="L124" s="1">
        <v>7093</v>
      </c>
      <c r="M124" s="1">
        <v>19660</v>
      </c>
      <c r="N124" s="67">
        <v>2.7717467926124346</v>
      </c>
    </row>
    <row r="125" spans="11:14" x14ac:dyDescent="0.3">
      <c r="K125" s="32" t="s">
        <v>128</v>
      </c>
      <c r="L125" s="1">
        <v>42856</v>
      </c>
      <c r="M125" s="1">
        <v>16997</v>
      </c>
      <c r="N125" s="67">
        <v>0.39660724285980958</v>
      </c>
    </row>
    <row r="126" spans="11:14" x14ac:dyDescent="0.3">
      <c r="K126" s="32" t="s">
        <v>129</v>
      </c>
      <c r="L126" s="1">
        <v>47558</v>
      </c>
      <c r="M126" s="1">
        <v>8577</v>
      </c>
      <c r="N126" s="67">
        <v>0.18034820640060559</v>
      </c>
    </row>
    <row r="127" spans="11:14" x14ac:dyDescent="0.3">
      <c r="K127" s="32" t="s">
        <v>130</v>
      </c>
      <c r="L127" s="1">
        <v>29166</v>
      </c>
      <c r="M127" s="1">
        <v>18765</v>
      </c>
      <c r="N127" s="67">
        <v>0.64338613454021809</v>
      </c>
    </row>
    <row r="128" spans="11:14" x14ac:dyDescent="0.3">
      <c r="K128" s="32" t="s">
        <v>131</v>
      </c>
      <c r="L128" s="1">
        <v>31794</v>
      </c>
      <c r="M128" s="1">
        <v>26806</v>
      </c>
      <c r="N128" s="67">
        <v>0.84311505315468327</v>
      </c>
    </row>
    <row r="129" spans="11:14" x14ac:dyDescent="0.3">
      <c r="K129" s="32" t="s">
        <v>132</v>
      </c>
      <c r="L129" s="1">
        <v>22143</v>
      </c>
      <c r="M129" s="1">
        <v>19864</v>
      </c>
      <c r="N129" s="67">
        <v>0.89707808336720407</v>
      </c>
    </row>
    <row r="130" spans="11:14" x14ac:dyDescent="0.3">
      <c r="K130" s="32" t="s">
        <v>133</v>
      </c>
      <c r="L130" s="1">
        <v>25880</v>
      </c>
      <c r="M130" s="1">
        <v>24327</v>
      </c>
      <c r="N130" s="67">
        <v>0.93999227202472957</v>
      </c>
    </row>
    <row r="131" spans="11:14" x14ac:dyDescent="0.3">
      <c r="K131" s="32" t="s">
        <v>134</v>
      </c>
      <c r="L131" s="1">
        <v>41155</v>
      </c>
      <c r="M131" s="1">
        <v>26777</v>
      </c>
      <c r="N131" s="67">
        <v>0.6506378325841331</v>
      </c>
    </row>
    <row r="132" spans="11:14" x14ac:dyDescent="0.3">
      <c r="K132" s="32" t="s">
        <v>135</v>
      </c>
      <c r="L132" s="1">
        <v>10785</v>
      </c>
      <c r="M132" s="1">
        <v>2339</v>
      </c>
      <c r="N132" s="67">
        <v>0.21687528975428835</v>
      </c>
    </row>
    <row r="133" spans="11:14" x14ac:dyDescent="0.3">
      <c r="K133" s="32" t="s">
        <v>136</v>
      </c>
      <c r="L133" s="1">
        <v>43030</v>
      </c>
      <c r="M133" s="1">
        <v>10727</v>
      </c>
      <c r="N133" s="67">
        <v>0.24929119219149432</v>
      </c>
    </row>
    <row r="134" spans="11:14" x14ac:dyDescent="0.3">
      <c r="K134" s="32" t="s">
        <v>137</v>
      </c>
      <c r="L134" s="1">
        <v>5877</v>
      </c>
      <c r="M134" s="1">
        <v>3913</v>
      </c>
      <c r="N134" s="67">
        <v>0.66581589246214057</v>
      </c>
    </row>
    <row r="135" spans="11:14" x14ac:dyDescent="0.3">
      <c r="K135" s="32" t="s">
        <v>138</v>
      </c>
      <c r="L135" s="1">
        <v>12997</v>
      </c>
      <c r="M135" s="1">
        <v>5150</v>
      </c>
      <c r="N135" s="67">
        <v>0.39624528737400938</v>
      </c>
    </row>
    <row r="136" spans="11:14" x14ac:dyDescent="0.3">
      <c r="K136" s="32" t="s">
        <v>139</v>
      </c>
      <c r="L136" s="1">
        <v>33853</v>
      </c>
      <c r="M136" s="1">
        <v>16408</v>
      </c>
      <c r="N136" s="67">
        <v>0.48468377987179867</v>
      </c>
    </row>
    <row r="137" spans="11:14" x14ac:dyDescent="0.3">
      <c r="K137" s="32" t="s">
        <v>140</v>
      </c>
      <c r="L137" s="1">
        <v>5081</v>
      </c>
      <c r="M137" s="1">
        <v>7581</v>
      </c>
      <c r="N137" s="67">
        <v>1.4920291281243849</v>
      </c>
    </row>
    <row r="138" spans="11:14" x14ac:dyDescent="0.3">
      <c r="K138" s="32" t="s">
        <v>141</v>
      </c>
      <c r="L138" s="1">
        <v>40014</v>
      </c>
      <c r="M138" s="1">
        <v>6813</v>
      </c>
      <c r="N138" s="67">
        <v>0.17026540710751237</v>
      </c>
    </row>
    <row r="139" spans="11:14" x14ac:dyDescent="0.3">
      <c r="K139" s="32" t="s">
        <v>142</v>
      </c>
      <c r="L139" s="1">
        <v>17316</v>
      </c>
      <c r="M139" s="1">
        <v>17992</v>
      </c>
      <c r="N139" s="67">
        <v>1.0390390390390389</v>
      </c>
    </row>
    <row r="140" spans="11:14" x14ac:dyDescent="0.3">
      <c r="K140" s="32" t="s">
        <v>143</v>
      </c>
      <c r="L140" s="1">
        <v>37389</v>
      </c>
      <c r="M140" s="1">
        <v>1422</v>
      </c>
      <c r="N140" s="67">
        <v>3.8032576426221619E-2</v>
      </c>
    </row>
    <row r="141" spans="11:14" x14ac:dyDescent="0.3">
      <c r="K141" s="32" t="s">
        <v>144</v>
      </c>
      <c r="L141" s="1">
        <v>17772</v>
      </c>
      <c r="M141" s="1">
        <v>4128</v>
      </c>
      <c r="N141" s="67">
        <v>0.23227548953409857</v>
      </c>
    </row>
    <row r="142" spans="11:14" x14ac:dyDescent="0.3">
      <c r="K142" s="32" t="s">
        <v>145</v>
      </c>
      <c r="L142" s="1">
        <v>49983</v>
      </c>
      <c r="M142" s="1">
        <v>7261</v>
      </c>
      <c r="N142" s="67">
        <v>0.14526939159314167</v>
      </c>
    </row>
    <row r="143" spans="11:14" x14ac:dyDescent="0.3">
      <c r="K143" s="32" t="s">
        <v>146</v>
      </c>
      <c r="L143" s="1">
        <v>25978</v>
      </c>
      <c r="M143" s="1">
        <v>29752</v>
      </c>
      <c r="N143" s="67">
        <v>1.145276772653784</v>
      </c>
    </row>
    <row r="144" spans="11:14" x14ac:dyDescent="0.3">
      <c r="K144" s="32" t="s">
        <v>147</v>
      </c>
      <c r="L144" s="1">
        <v>9274</v>
      </c>
      <c r="M144" s="1">
        <v>959</v>
      </c>
      <c r="N144" s="67">
        <v>0.10340737545827043</v>
      </c>
    </row>
    <row r="145" spans="11:14" x14ac:dyDescent="0.3">
      <c r="K145" s="32" t="s">
        <v>148</v>
      </c>
      <c r="L145" s="1">
        <v>8670</v>
      </c>
      <c r="M145" s="1">
        <v>17663</v>
      </c>
      <c r="N145" s="67">
        <v>2.0372549019607842</v>
      </c>
    </row>
    <row r="146" spans="11:14" x14ac:dyDescent="0.3">
      <c r="K146" s="32" t="s">
        <v>149</v>
      </c>
      <c r="L146" s="1">
        <v>11325</v>
      </c>
      <c r="M146" s="1">
        <v>28867</v>
      </c>
      <c r="N146" s="67">
        <v>2.5489624724061812</v>
      </c>
    </row>
    <row r="147" spans="11:14" x14ac:dyDescent="0.3">
      <c r="K147" s="32" t="s">
        <v>150</v>
      </c>
      <c r="L147" s="1">
        <v>31378</v>
      </c>
      <c r="M147" s="1">
        <v>7642</v>
      </c>
      <c r="N147" s="67">
        <v>0.24354643380712601</v>
      </c>
    </row>
    <row r="148" spans="11:14" x14ac:dyDescent="0.3">
      <c r="K148" s="32" t="s">
        <v>151</v>
      </c>
      <c r="L148" s="1">
        <v>33203</v>
      </c>
      <c r="M148" s="1">
        <v>6831</v>
      </c>
      <c r="N148" s="67">
        <v>0.20573442158841068</v>
      </c>
    </row>
    <row r="149" spans="11:14" x14ac:dyDescent="0.3">
      <c r="K149" s="32" t="s">
        <v>152</v>
      </c>
      <c r="L149" s="1">
        <v>16195</v>
      </c>
      <c r="M149" s="1">
        <v>8720</v>
      </c>
      <c r="N149" s="67">
        <v>0.53843778944118559</v>
      </c>
    </row>
    <row r="150" spans="11:14" x14ac:dyDescent="0.3">
      <c r="K150" s="32" t="s">
        <v>153</v>
      </c>
      <c r="L150" s="1">
        <v>31014</v>
      </c>
      <c r="M150" s="1">
        <v>22006</v>
      </c>
      <c r="N150" s="67">
        <v>0.70955052556909781</v>
      </c>
    </row>
    <row r="151" spans="11:14" x14ac:dyDescent="0.3">
      <c r="K151" s="32" t="s">
        <v>154</v>
      </c>
      <c r="L151" s="1">
        <v>10947</v>
      </c>
      <c r="M151" s="1">
        <v>10052</v>
      </c>
      <c r="N151" s="67">
        <v>0.91824244085137485</v>
      </c>
    </row>
    <row r="152" spans="11:14" x14ac:dyDescent="0.3">
      <c r="K152" s="32" t="s">
        <v>155</v>
      </c>
      <c r="L152" s="1">
        <v>47126</v>
      </c>
      <c r="M152" s="1">
        <v>8994</v>
      </c>
      <c r="N152" s="67">
        <v>0.19085006153715572</v>
      </c>
    </row>
    <row r="153" spans="11:14" x14ac:dyDescent="0.3">
      <c r="K153" s="32" t="s">
        <v>156</v>
      </c>
      <c r="L153" s="1">
        <v>18744</v>
      </c>
      <c r="M153" s="1">
        <v>5300</v>
      </c>
      <c r="N153" s="67">
        <v>0.28275714895433207</v>
      </c>
    </row>
    <row r="154" spans="11:14" x14ac:dyDescent="0.3">
      <c r="K154" s="32" t="s">
        <v>157</v>
      </c>
      <c r="L154" s="1">
        <v>26112</v>
      </c>
      <c r="M154" s="1">
        <v>16461</v>
      </c>
      <c r="N154" s="67">
        <v>0.63039981617647056</v>
      </c>
    </row>
    <row r="155" spans="11:14" x14ac:dyDescent="0.3">
      <c r="K155" s="32" t="s">
        <v>158</v>
      </c>
      <c r="L155" s="1">
        <v>38848</v>
      </c>
      <c r="M155" s="1">
        <v>16826</v>
      </c>
      <c r="N155" s="67">
        <v>0.43312397034596378</v>
      </c>
    </row>
    <row r="156" spans="11:14" x14ac:dyDescent="0.3">
      <c r="K156" s="32" t="s">
        <v>159</v>
      </c>
      <c r="L156" s="1">
        <v>25929</v>
      </c>
      <c r="M156" s="1">
        <v>3869</v>
      </c>
      <c r="N156" s="67">
        <v>0.14921516448763933</v>
      </c>
    </row>
    <row r="157" spans="11:14" x14ac:dyDescent="0.3">
      <c r="K157" s="32" t="s">
        <v>160</v>
      </c>
      <c r="L157" s="1">
        <v>39664</v>
      </c>
      <c r="M157" s="1">
        <v>21761</v>
      </c>
      <c r="N157" s="67">
        <v>0.54863352158128276</v>
      </c>
    </row>
    <row r="158" spans="11:14" x14ac:dyDescent="0.3">
      <c r="K158" s="32" t="s">
        <v>161</v>
      </c>
      <c r="L158" s="1">
        <v>37647</v>
      </c>
      <c r="M158" s="1">
        <v>5733</v>
      </c>
      <c r="N158" s="67">
        <v>0.15228305044226631</v>
      </c>
    </row>
    <row r="159" spans="11:14" x14ac:dyDescent="0.3">
      <c r="K159" s="32" t="s">
        <v>162</v>
      </c>
      <c r="L159" s="1">
        <v>48151</v>
      </c>
      <c r="M159" s="1">
        <v>265</v>
      </c>
      <c r="N159" s="67">
        <v>5.5035201761126458E-3</v>
      </c>
    </row>
    <row r="160" spans="11:14" x14ac:dyDescent="0.3">
      <c r="K160" s="32" t="s">
        <v>163</v>
      </c>
      <c r="L160" s="1">
        <v>46591</v>
      </c>
      <c r="M160" s="1">
        <v>11121</v>
      </c>
      <c r="N160" s="67">
        <v>0.23869416840162264</v>
      </c>
    </row>
    <row r="161" spans="11:14" x14ac:dyDescent="0.3">
      <c r="K161" s="32" t="s">
        <v>164</v>
      </c>
      <c r="L161" s="1">
        <v>40817</v>
      </c>
      <c r="M161" s="1">
        <v>19664</v>
      </c>
      <c r="N161" s="67">
        <v>0.48176005095915919</v>
      </c>
    </row>
    <row r="162" spans="11:14" x14ac:dyDescent="0.3">
      <c r="K162" s="32" t="s">
        <v>165</v>
      </c>
      <c r="L162" s="1">
        <v>15548</v>
      </c>
      <c r="M162" s="1">
        <v>14911</v>
      </c>
      <c r="N162" s="67">
        <v>0.95903010033444813</v>
      </c>
    </row>
    <row r="163" spans="11:14" x14ac:dyDescent="0.3">
      <c r="K163" s="32" t="s">
        <v>166</v>
      </c>
      <c r="L163" s="1">
        <v>44200</v>
      </c>
      <c r="M163" s="1">
        <v>11150</v>
      </c>
      <c r="N163" s="67">
        <v>0.25226244343891402</v>
      </c>
    </row>
    <row r="164" spans="11:14" x14ac:dyDescent="0.3">
      <c r="K164" s="32" t="s">
        <v>167</v>
      </c>
      <c r="L164" s="1">
        <v>49119</v>
      </c>
      <c r="M164" s="1">
        <v>28608</v>
      </c>
      <c r="N164" s="67">
        <v>0.58242228058388812</v>
      </c>
    </row>
    <row r="165" spans="11:14" x14ac:dyDescent="0.3">
      <c r="K165" s="32" t="s">
        <v>168</v>
      </c>
      <c r="L165" s="1">
        <v>7978</v>
      </c>
      <c r="M165" s="1">
        <v>7972</v>
      </c>
      <c r="N165" s="67">
        <v>0.99924793181248428</v>
      </c>
    </row>
    <row r="166" spans="11:14" x14ac:dyDescent="0.3">
      <c r="K166" s="32" t="s">
        <v>169</v>
      </c>
      <c r="L166" s="1">
        <v>27579</v>
      </c>
      <c r="M166" s="1">
        <v>27871</v>
      </c>
      <c r="N166" s="67">
        <v>1.0105877660538816</v>
      </c>
    </row>
    <row r="167" spans="11:14" x14ac:dyDescent="0.3">
      <c r="K167" s="32" t="s">
        <v>170</v>
      </c>
      <c r="L167" s="1">
        <v>46397</v>
      </c>
      <c r="M167" s="1">
        <v>22163</v>
      </c>
      <c r="N167" s="67">
        <v>0.47768174666465502</v>
      </c>
    </row>
    <row r="168" spans="11:14" x14ac:dyDescent="0.3">
      <c r="K168" s="32" t="s">
        <v>171</v>
      </c>
      <c r="L168" s="1">
        <v>32396</v>
      </c>
      <c r="M168" s="1">
        <v>28982</v>
      </c>
      <c r="N168" s="67">
        <v>0.89461661933572045</v>
      </c>
    </row>
    <row r="169" spans="11:14" x14ac:dyDescent="0.3">
      <c r="K169" s="32" t="s">
        <v>172</v>
      </c>
      <c r="L169" s="1">
        <v>10312</v>
      </c>
      <c r="M169" s="1">
        <v>21414</v>
      </c>
      <c r="N169" s="67">
        <v>2.0766097750193948</v>
      </c>
    </row>
    <row r="170" spans="11:14" x14ac:dyDescent="0.3">
      <c r="K170" s="32" t="s">
        <v>173</v>
      </c>
      <c r="L170" s="1">
        <v>41731</v>
      </c>
      <c r="M170" s="1">
        <v>4796</v>
      </c>
      <c r="N170" s="67">
        <v>0.114926553401548</v>
      </c>
    </row>
    <row r="171" spans="11:14" x14ac:dyDescent="0.3">
      <c r="K171" s="32" t="s">
        <v>174</v>
      </c>
      <c r="L171" s="1">
        <v>23586</v>
      </c>
      <c r="M171" s="1">
        <v>24689</v>
      </c>
      <c r="N171" s="67">
        <v>1.0467650301026032</v>
      </c>
    </row>
    <row r="172" spans="11:14" x14ac:dyDescent="0.3">
      <c r="K172" s="32" t="s">
        <v>175</v>
      </c>
      <c r="L172" s="1">
        <v>31068</v>
      </c>
      <c r="M172" s="1">
        <v>12612</v>
      </c>
      <c r="N172" s="67">
        <v>0.4059482425646968</v>
      </c>
    </row>
    <row r="173" spans="11:14" x14ac:dyDescent="0.3">
      <c r="K173" s="32" t="s">
        <v>176</v>
      </c>
      <c r="L173" s="1">
        <v>40205</v>
      </c>
      <c r="M173" s="1">
        <v>3606</v>
      </c>
      <c r="N173" s="67">
        <v>8.969033702275836E-2</v>
      </c>
    </row>
    <row r="174" spans="11:14" x14ac:dyDescent="0.3">
      <c r="K174" s="32" t="s">
        <v>177</v>
      </c>
      <c r="L174" s="1">
        <v>36098</v>
      </c>
      <c r="M174" s="1">
        <v>18682</v>
      </c>
      <c r="N174" s="67">
        <v>0.51753559754002987</v>
      </c>
    </row>
    <row r="175" spans="11:14" x14ac:dyDescent="0.3">
      <c r="K175" s="32" t="s">
        <v>178</v>
      </c>
      <c r="L175" s="1">
        <v>12000</v>
      </c>
      <c r="M175" s="1">
        <v>4265</v>
      </c>
      <c r="N175" s="67">
        <v>0.35541666666666666</v>
      </c>
    </row>
    <row r="176" spans="11:14" x14ac:dyDescent="0.3">
      <c r="K176" s="32" t="s">
        <v>179</v>
      </c>
      <c r="L176" s="1">
        <v>7321</v>
      </c>
      <c r="M176" s="1">
        <v>18796</v>
      </c>
      <c r="N176" s="67">
        <v>2.567408823931157</v>
      </c>
    </row>
    <row r="177" spans="11:14" x14ac:dyDescent="0.3">
      <c r="K177" s="32" t="s">
        <v>180</v>
      </c>
      <c r="L177" s="1">
        <v>15180</v>
      </c>
      <c r="M177" s="1">
        <v>12027</v>
      </c>
      <c r="N177" s="67">
        <v>0.79229249011857705</v>
      </c>
    </row>
    <row r="178" spans="11:14" x14ac:dyDescent="0.3">
      <c r="K178" s="32" t="s">
        <v>181</v>
      </c>
      <c r="L178" s="1">
        <v>7360</v>
      </c>
      <c r="M178" s="1">
        <v>15136</v>
      </c>
      <c r="N178" s="67">
        <v>2.0565217391304347</v>
      </c>
    </row>
    <row r="179" spans="11:14" x14ac:dyDescent="0.3">
      <c r="K179" s="32" t="s">
        <v>182</v>
      </c>
      <c r="L179" s="1">
        <v>15400</v>
      </c>
      <c r="M179" s="1">
        <v>3519</v>
      </c>
      <c r="N179" s="67">
        <v>0.22850649350649352</v>
      </c>
    </row>
    <row r="180" spans="11:14" x14ac:dyDescent="0.3">
      <c r="K180" s="32" t="s">
        <v>183</v>
      </c>
      <c r="L180" s="1">
        <v>18553</v>
      </c>
      <c r="M180" s="1">
        <v>7742</v>
      </c>
      <c r="N180" s="67">
        <v>0.4172910041502722</v>
      </c>
    </row>
    <row r="181" spans="11:14" x14ac:dyDescent="0.3">
      <c r="K181" s="32" t="s">
        <v>184</v>
      </c>
      <c r="L181" s="1">
        <v>5337</v>
      </c>
      <c r="M181" s="1">
        <v>13007</v>
      </c>
      <c r="N181" s="67">
        <v>2.4371369683342703</v>
      </c>
    </row>
    <row r="182" spans="11:14" x14ac:dyDescent="0.3">
      <c r="K182" s="32" t="s">
        <v>185</v>
      </c>
      <c r="L182" s="1">
        <v>35280</v>
      </c>
      <c r="M182" s="1">
        <v>19072</v>
      </c>
      <c r="N182" s="67">
        <v>0.54058956916099776</v>
      </c>
    </row>
    <row r="183" spans="11:14" x14ac:dyDescent="0.3">
      <c r="K183" s="32" t="s">
        <v>186</v>
      </c>
      <c r="L183" s="1">
        <v>22124</v>
      </c>
      <c r="M183" s="1">
        <v>22938</v>
      </c>
      <c r="N183" s="67">
        <v>1.0367926233954077</v>
      </c>
    </row>
    <row r="184" spans="11:14" x14ac:dyDescent="0.3">
      <c r="K184" s="32" t="s">
        <v>187</v>
      </c>
      <c r="L184" s="1">
        <v>35111</v>
      </c>
      <c r="M184" s="1">
        <v>127</v>
      </c>
      <c r="N184" s="67">
        <v>3.6171000541140954E-3</v>
      </c>
    </row>
    <row r="185" spans="11:14" x14ac:dyDescent="0.3">
      <c r="K185" s="32" t="s">
        <v>188</v>
      </c>
      <c r="L185" s="1">
        <v>32977</v>
      </c>
      <c r="M185" s="1">
        <v>24251</v>
      </c>
      <c r="N185" s="67">
        <v>0.73539133335354945</v>
      </c>
    </row>
    <row r="186" spans="11:14" x14ac:dyDescent="0.3">
      <c r="K186" s="32" t="s">
        <v>189</v>
      </c>
      <c r="L186" s="1">
        <v>41016</v>
      </c>
      <c r="M186" s="1">
        <v>28640</v>
      </c>
      <c r="N186" s="67">
        <v>0.69826409206163453</v>
      </c>
    </row>
    <row r="187" spans="11:14" x14ac:dyDescent="0.3">
      <c r="K187" s="32" t="s">
        <v>190</v>
      </c>
      <c r="L187" s="1">
        <v>5739</v>
      </c>
      <c r="M187" s="1">
        <v>4846</v>
      </c>
      <c r="N187" s="67">
        <v>0.84439797874194111</v>
      </c>
    </row>
    <row r="188" spans="11:14" x14ac:dyDescent="0.3">
      <c r="K188" s="32" t="s">
        <v>191</v>
      </c>
      <c r="L188" s="1">
        <v>18728</v>
      </c>
      <c r="M188" s="1">
        <v>638</v>
      </c>
      <c r="N188" s="67">
        <v>3.4066638188808201E-2</v>
      </c>
    </row>
    <row r="189" spans="11:14" x14ac:dyDescent="0.3">
      <c r="K189" s="32" t="s">
        <v>192</v>
      </c>
      <c r="L189" s="1">
        <v>43158</v>
      </c>
      <c r="M189" s="1">
        <v>13591</v>
      </c>
      <c r="N189" s="67">
        <v>0.31491264655452061</v>
      </c>
    </row>
    <row r="190" spans="11:14" x14ac:dyDescent="0.3">
      <c r="K190" s="32" t="s">
        <v>193</v>
      </c>
      <c r="L190" s="1">
        <v>26053</v>
      </c>
      <c r="M190" s="1">
        <v>28367</v>
      </c>
      <c r="N190" s="67">
        <v>1.0888189459947031</v>
      </c>
    </row>
    <row r="191" spans="11:14" x14ac:dyDescent="0.3">
      <c r="K191" s="32" t="s">
        <v>194</v>
      </c>
      <c r="L191" s="1">
        <v>32991</v>
      </c>
      <c r="M191" s="1">
        <v>15519</v>
      </c>
      <c r="N191" s="67">
        <v>0.47040101845957988</v>
      </c>
    </row>
    <row r="192" spans="11:14" x14ac:dyDescent="0.3">
      <c r="K192" s="32" t="s">
        <v>195</v>
      </c>
      <c r="L192" s="1">
        <v>13604</v>
      </c>
      <c r="M192" s="1">
        <v>28797</v>
      </c>
      <c r="N192" s="67">
        <v>2.1168038812114083</v>
      </c>
    </row>
    <row r="193" spans="11:14" x14ac:dyDescent="0.3">
      <c r="K193" s="32" t="s">
        <v>196</v>
      </c>
      <c r="L193" s="1">
        <v>9267</v>
      </c>
      <c r="M193" s="1">
        <v>15902</v>
      </c>
      <c r="N193" s="67">
        <v>1.7159814395165642</v>
      </c>
    </row>
    <row r="194" spans="11:14" x14ac:dyDescent="0.3">
      <c r="K194" s="32" t="s">
        <v>197</v>
      </c>
      <c r="L194" s="1">
        <v>18409</v>
      </c>
      <c r="M194" s="1">
        <v>26651</v>
      </c>
      <c r="N194" s="67">
        <v>1.4477157911890923</v>
      </c>
    </row>
    <row r="195" spans="11:14" x14ac:dyDescent="0.3">
      <c r="K195" s="32" t="s">
        <v>198</v>
      </c>
      <c r="L195" s="1">
        <v>21562</v>
      </c>
      <c r="M195" s="1">
        <v>10147</v>
      </c>
      <c r="N195" s="67">
        <v>0.47059641962712179</v>
      </c>
    </row>
    <row r="196" spans="11:14" x14ac:dyDescent="0.3">
      <c r="K196" s="32" t="s">
        <v>199</v>
      </c>
      <c r="L196" s="1">
        <v>27344</v>
      </c>
      <c r="M196" s="1">
        <v>26570</v>
      </c>
      <c r="N196" s="67">
        <v>0.97169397308367467</v>
      </c>
    </row>
    <row r="197" spans="11:14" x14ac:dyDescent="0.3">
      <c r="K197" s="32" t="s">
        <v>200</v>
      </c>
      <c r="L197" s="1">
        <v>23853</v>
      </c>
      <c r="M197" s="1">
        <v>12141</v>
      </c>
      <c r="N197" s="67">
        <v>0.5089925795497422</v>
      </c>
    </row>
    <row r="198" spans="11:14" x14ac:dyDescent="0.3">
      <c r="K198" s="32" t="s">
        <v>201</v>
      </c>
      <c r="L198" s="1">
        <v>32256</v>
      </c>
      <c r="M198" s="1">
        <v>6849</v>
      </c>
      <c r="N198" s="67">
        <v>0.21233258928571427</v>
      </c>
    </row>
    <row r="199" spans="11:14" x14ac:dyDescent="0.3">
      <c r="K199" s="32" t="s">
        <v>202</v>
      </c>
      <c r="L199" s="1">
        <v>48010</v>
      </c>
      <c r="M199" s="1">
        <v>14824</v>
      </c>
      <c r="N199" s="67">
        <v>0.30876900645698813</v>
      </c>
    </row>
    <row r="200" spans="11:14" x14ac:dyDescent="0.3">
      <c r="K200" s="32" t="s">
        <v>203</v>
      </c>
      <c r="L200" s="1">
        <v>13977</v>
      </c>
      <c r="M200" s="1">
        <v>4818</v>
      </c>
      <c r="N200" s="67">
        <v>0.34470916505687915</v>
      </c>
    </row>
    <row r="201" spans="11:14" x14ac:dyDescent="0.3">
      <c r="K201" s="32" t="s">
        <v>204</v>
      </c>
      <c r="L201" s="1">
        <v>25623</v>
      </c>
      <c r="M201" s="1">
        <v>25118</v>
      </c>
      <c r="N201" s="67">
        <v>0.98029114467470635</v>
      </c>
    </row>
    <row r="202" spans="11:14" x14ac:dyDescent="0.3">
      <c r="K202" s="32" t="s">
        <v>205</v>
      </c>
      <c r="L202" s="1">
        <v>22091</v>
      </c>
      <c r="M202" s="1">
        <v>21808</v>
      </c>
      <c r="N202" s="67">
        <v>0.98718935313023404</v>
      </c>
    </row>
    <row r="203" spans="11:14" x14ac:dyDescent="0.3">
      <c r="K203" s="32" t="s">
        <v>206</v>
      </c>
      <c r="L203" s="1">
        <v>14557</v>
      </c>
      <c r="M203" s="1">
        <v>12034</v>
      </c>
      <c r="N203" s="67">
        <v>0.82668132170089992</v>
      </c>
    </row>
    <row r="204" spans="11:14" x14ac:dyDescent="0.3">
      <c r="K204" s="32" t="s">
        <v>207</v>
      </c>
      <c r="L204" s="1">
        <v>34426</v>
      </c>
      <c r="M204" s="1">
        <v>5156</v>
      </c>
      <c r="N204" s="67">
        <v>0.14977052227967233</v>
      </c>
    </row>
    <row r="205" spans="11:14" x14ac:dyDescent="0.3">
      <c r="K205" s="32" t="s">
        <v>208</v>
      </c>
      <c r="L205" s="1">
        <v>24549</v>
      </c>
      <c r="M205" s="1">
        <v>6565</v>
      </c>
      <c r="N205" s="67">
        <v>0.26742433500346247</v>
      </c>
    </row>
    <row r="206" spans="11:14" x14ac:dyDescent="0.3">
      <c r="K206" s="32" t="s">
        <v>209</v>
      </c>
      <c r="L206" s="1">
        <v>19181</v>
      </c>
      <c r="M206" s="1">
        <v>28318</v>
      </c>
      <c r="N206" s="67">
        <v>1.4763568114279757</v>
      </c>
    </row>
    <row r="207" spans="11:14" x14ac:dyDescent="0.3">
      <c r="K207" s="32" t="s">
        <v>210</v>
      </c>
      <c r="L207" s="1">
        <v>19998</v>
      </c>
      <c r="M207" s="1">
        <v>9380</v>
      </c>
      <c r="N207" s="67">
        <v>0.46904690469046906</v>
      </c>
    </row>
    <row r="208" spans="11:14" x14ac:dyDescent="0.3">
      <c r="K208" s="32" t="s">
        <v>211</v>
      </c>
      <c r="L208" s="1">
        <v>10330</v>
      </c>
      <c r="M208" s="1">
        <v>15779</v>
      </c>
      <c r="N208" s="67">
        <v>1.5274927395934172</v>
      </c>
    </row>
    <row r="209" spans="11:14" x14ac:dyDescent="0.3">
      <c r="K209" s="32" t="s">
        <v>212</v>
      </c>
      <c r="L209" s="1">
        <v>29071</v>
      </c>
      <c r="M209" s="1">
        <v>12349</v>
      </c>
      <c r="N209" s="67">
        <v>0.42478758900622615</v>
      </c>
    </row>
    <row r="210" spans="11:14" x14ac:dyDescent="0.3">
      <c r="K210" s="32" t="s">
        <v>213</v>
      </c>
      <c r="L210" s="1">
        <v>46783</v>
      </c>
      <c r="M210" s="1">
        <v>2369</v>
      </c>
      <c r="N210" s="67">
        <v>5.0638052283949297E-2</v>
      </c>
    </row>
    <row r="211" spans="11:14" x14ac:dyDescent="0.3">
      <c r="K211" s="32" t="s">
        <v>214</v>
      </c>
      <c r="L211" s="1">
        <v>15417</v>
      </c>
      <c r="M211" s="1">
        <v>13643</v>
      </c>
      <c r="N211" s="67">
        <v>0.88493221768177988</v>
      </c>
    </row>
    <row r="212" spans="11:14" x14ac:dyDescent="0.3">
      <c r="K212" s="32" t="s">
        <v>215</v>
      </c>
      <c r="L212" s="1">
        <v>26530</v>
      </c>
      <c r="M212" s="1">
        <v>21319</v>
      </c>
      <c r="N212" s="67">
        <v>0.8035808518658123</v>
      </c>
    </row>
    <row r="213" spans="11:14" x14ac:dyDescent="0.3">
      <c r="K213" s="32" t="s">
        <v>216</v>
      </c>
      <c r="L213" s="1">
        <v>20469</v>
      </c>
      <c r="M213" s="1">
        <v>18632</v>
      </c>
      <c r="N213" s="67">
        <v>0.91025453124236655</v>
      </c>
    </row>
    <row r="214" spans="11:14" x14ac:dyDescent="0.3">
      <c r="K214" s="32" t="s">
        <v>217</v>
      </c>
      <c r="L214" s="1">
        <v>37444</v>
      </c>
      <c r="M214" s="1">
        <v>14339</v>
      </c>
      <c r="N214" s="67">
        <v>0.38294519816258948</v>
      </c>
    </row>
    <row r="215" spans="11:14" x14ac:dyDescent="0.3">
      <c r="K215" s="32" t="s">
        <v>218</v>
      </c>
      <c r="L215" s="1">
        <v>48251</v>
      </c>
      <c r="M215" s="1">
        <v>17196</v>
      </c>
      <c r="N215" s="67">
        <v>0.35638639613686762</v>
      </c>
    </row>
    <row r="216" spans="11:14" x14ac:dyDescent="0.3">
      <c r="K216" s="32" t="s">
        <v>219</v>
      </c>
      <c r="L216" s="1">
        <v>25079</v>
      </c>
      <c r="M216" s="1">
        <v>18317</v>
      </c>
      <c r="N216" s="67">
        <v>0.73037202440288684</v>
      </c>
    </row>
    <row r="217" spans="11:14" x14ac:dyDescent="0.3">
      <c r="K217" s="32" t="s">
        <v>220</v>
      </c>
      <c r="L217" s="1">
        <v>27099</v>
      </c>
      <c r="M217" s="1">
        <v>28830</v>
      </c>
      <c r="N217" s="67">
        <v>1.0638768958264142</v>
      </c>
    </row>
    <row r="218" spans="11:14" x14ac:dyDescent="0.3">
      <c r="K218" s="32" t="s">
        <v>221</v>
      </c>
      <c r="L218" s="1">
        <v>19926</v>
      </c>
      <c r="M218" s="1">
        <v>29178</v>
      </c>
      <c r="N218" s="67">
        <v>1.4643179765130985</v>
      </c>
    </row>
    <row r="219" spans="11:14" x14ac:dyDescent="0.3">
      <c r="K219" s="32" t="s">
        <v>222</v>
      </c>
      <c r="L219" s="1">
        <v>9754</v>
      </c>
      <c r="M219" s="1">
        <v>909</v>
      </c>
      <c r="N219" s="67">
        <v>9.3192536395325001E-2</v>
      </c>
    </row>
    <row r="220" spans="11:14" x14ac:dyDescent="0.3">
      <c r="K220" s="32" t="s">
        <v>223</v>
      </c>
      <c r="L220" s="1">
        <v>49153</v>
      </c>
      <c r="M220" s="1">
        <v>12814</v>
      </c>
      <c r="N220" s="67">
        <v>0.26069619351819828</v>
      </c>
    </row>
    <row r="221" spans="11:14" x14ac:dyDescent="0.3">
      <c r="K221" s="32" t="s">
        <v>224</v>
      </c>
      <c r="L221" s="1">
        <v>15587</v>
      </c>
      <c r="M221" s="1">
        <v>27417</v>
      </c>
      <c r="N221" s="67">
        <v>1.7589658048373644</v>
      </c>
    </row>
    <row r="222" spans="11:14" x14ac:dyDescent="0.3">
      <c r="K222" s="32" t="s">
        <v>225</v>
      </c>
      <c r="L222" s="1">
        <v>32428</v>
      </c>
      <c r="M222" s="1">
        <v>15005</v>
      </c>
      <c r="N222" s="67">
        <v>0.46271740471197731</v>
      </c>
    </row>
    <row r="223" spans="11:14" x14ac:dyDescent="0.3">
      <c r="K223" s="32" t="s">
        <v>226</v>
      </c>
      <c r="L223" s="1">
        <v>30983</v>
      </c>
      <c r="M223" s="1">
        <v>28825</v>
      </c>
      <c r="N223" s="67">
        <v>0.93034890101023138</v>
      </c>
    </row>
    <row r="224" spans="11:14" x14ac:dyDescent="0.3">
      <c r="K224" s="32" t="s">
        <v>227</v>
      </c>
      <c r="L224" s="1">
        <v>10612</v>
      </c>
      <c r="M224" s="1">
        <v>24725</v>
      </c>
      <c r="N224" s="67">
        <v>2.3299095363739162</v>
      </c>
    </row>
    <row r="225" spans="11:14" x14ac:dyDescent="0.3">
      <c r="K225" s="32" t="s">
        <v>228</v>
      </c>
      <c r="L225" s="1">
        <v>46165</v>
      </c>
      <c r="M225" s="1">
        <v>22992</v>
      </c>
      <c r="N225" s="67">
        <v>0.4980396404202318</v>
      </c>
    </row>
    <row r="226" spans="11:14" x14ac:dyDescent="0.3">
      <c r="K226" s="32" t="s">
        <v>229</v>
      </c>
      <c r="L226" s="1">
        <v>31675</v>
      </c>
      <c r="M226" s="1">
        <v>5926</v>
      </c>
      <c r="N226" s="67">
        <v>0.18708760852407261</v>
      </c>
    </row>
    <row r="227" spans="11:14" x14ac:dyDescent="0.3">
      <c r="K227" s="32" t="s">
        <v>230</v>
      </c>
      <c r="L227" s="1">
        <v>34233</v>
      </c>
      <c r="M227" s="1">
        <v>5928</v>
      </c>
      <c r="N227" s="67">
        <v>0.17316624309876436</v>
      </c>
    </row>
    <row r="228" spans="11:14" x14ac:dyDescent="0.3">
      <c r="K228" s="32" t="s">
        <v>231</v>
      </c>
      <c r="L228" s="1">
        <v>37287</v>
      </c>
      <c r="M228" s="1">
        <v>12731</v>
      </c>
      <c r="N228" s="67">
        <v>0.34143267090406842</v>
      </c>
    </row>
    <row r="229" spans="11:14" x14ac:dyDescent="0.3">
      <c r="K229" s="32" t="s">
        <v>232</v>
      </c>
      <c r="L229" s="1">
        <v>36201</v>
      </c>
      <c r="M229" s="1">
        <v>17320</v>
      </c>
      <c r="N229" s="67">
        <v>0.47843982210436176</v>
      </c>
    </row>
    <row r="230" spans="11:14" x14ac:dyDescent="0.3">
      <c r="K230" s="32" t="s">
        <v>233</v>
      </c>
      <c r="L230" s="1">
        <v>28151</v>
      </c>
      <c r="M230" s="1">
        <v>25446</v>
      </c>
      <c r="N230" s="67">
        <v>0.90391105111718939</v>
      </c>
    </row>
    <row r="231" spans="11:14" x14ac:dyDescent="0.3">
      <c r="K231" s="32" t="s">
        <v>234</v>
      </c>
      <c r="L231" s="1">
        <v>16106</v>
      </c>
      <c r="M231" s="1">
        <v>27997</v>
      </c>
      <c r="N231" s="67">
        <v>1.7382962870979759</v>
      </c>
    </row>
    <row r="232" spans="11:14" x14ac:dyDescent="0.3">
      <c r="K232" s="32" t="s">
        <v>235</v>
      </c>
      <c r="L232" s="1">
        <v>29391</v>
      </c>
      <c r="M232" s="1">
        <v>27523</v>
      </c>
      <c r="N232" s="67">
        <v>0.93644312884896741</v>
      </c>
    </row>
    <row r="233" spans="11:14" x14ac:dyDescent="0.3">
      <c r="K233" s="32" t="s">
        <v>236</v>
      </c>
      <c r="L233" s="1">
        <v>33254</v>
      </c>
      <c r="M233" s="1">
        <v>21954</v>
      </c>
      <c r="N233" s="67">
        <v>0.66019125518734589</v>
      </c>
    </row>
    <row r="234" spans="11:14" x14ac:dyDescent="0.3">
      <c r="K234" s="32" t="s">
        <v>237</v>
      </c>
      <c r="L234" s="1">
        <v>44725</v>
      </c>
      <c r="M234" s="1">
        <v>10060</v>
      </c>
      <c r="N234" s="67">
        <v>0.22493012856344327</v>
      </c>
    </row>
    <row r="235" spans="11:14" x14ac:dyDescent="0.3">
      <c r="K235" s="32" t="s">
        <v>238</v>
      </c>
      <c r="L235" s="1">
        <v>41560</v>
      </c>
      <c r="M235" s="1">
        <v>14521</v>
      </c>
      <c r="N235" s="67">
        <v>0.34939846005774783</v>
      </c>
    </row>
    <row r="236" spans="11:14" x14ac:dyDescent="0.3">
      <c r="K236" s="32" t="s">
        <v>239</v>
      </c>
      <c r="L236" s="1">
        <v>15305</v>
      </c>
      <c r="M236" s="1">
        <v>9704</v>
      </c>
      <c r="N236" s="67">
        <v>0.63404116301862135</v>
      </c>
    </row>
    <row r="237" spans="11:14" x14ac:dyDescent="0.3">
      <c r="K237" s="32" t="s">
        <v>240</v>
      </c>
      <c r="L237" s="1">
        <v>23520</v>
      </c>
      <c r="M237" s="1">
        <v>15236</v>
      </c>
      <c r="N237" s="67">
        <v>0.64778911564625852</v>
      </c>
    </row>
    <row r="238" spans="11:14" x14ac:dyDescent="0.3">
      <c r="K238" s="32" t="s">
        <v>241</v>
      </c>
      <c r="L238" s="1">
        <v>11445</v>
      </c>
      <c r="M238" s="1">
        <v>17789</v>
      </c>
      <c r="N238" s="67">
        <v>1.5543031891655745</v>
      </c>
    </row>
    <row r="239" spans="11:14" x14ac:dyDescent="0.3">
      <c r="K239" s="32" t="s">
        <v>242</v>
      </c>
      <c r="L239" s="1">
        <v>44131</v>
      </c>
      <c r="M239" s="1">
        <v>6507</v>
      </c>
      <c r="N239" s="67">
        <v>0.14744737259522783</v>
      </c>
    </row>
    <row r="240" spans="11:14" x14ac:dyDescent="0.3">
      <c r="K240" s="32" t="s">
        <v>243</v>
      </c>
      <c r="L240" s="1">
        <v>37933</v>
      </c>
      <c r="M240" s="1">
        <v>24300</v>
      </c>
      <c r="N240" s="67">
        <v>0.64060316874489232</v>
      </c>
    </row>
    <row r="241" spans="11:14" x14ac:dyDescent="0.3">
      <c r="K241" s="32" t="s">
        <v>244</v>
      </c>
      <c r="L241" s="1">
        <v>21818</v>
      </c>
      <c r="M241" s="1">
        <v>27646</v>
      </c>
      <c r="N241" s="67">
        <v>1.2671188926574388</v>
      </c>
    </row>
    <row r="242" spans="11:14" x14ac:dyDescent="0.3">
      <c r="K242" s="32" t="s">
        <v>245</v>
      </c>
      <c r="L242" s="1">
        <v>39736</v>
      </c>
      <c r="M242" s="1">
        <v>10559</v>
      </c>
      <c r="N242" s="67">
        <v>0.26572881014697003</v>
      </c>
    </row>
    <row r="243" spans="11:14" x14ac:dyDescent="0.3">
      <c r="K243" s="32" t="s">
        <v>246</v>
      </c>
      <c r="L243" s="1">
        <v>38996</v>
      </c>
      <c r="M243" s="1">
        <v>17402</v>
      </c>
      <c r="N243" s="67">
        <v>0.44625089752795161</v>
      </c>
    </row>
    <row r="244" spans="11:14" x14ac:dyDescent="0.3">
      <c r="K244" s="32" t="s">
        <v>247</v>
      </c>
      <c r="L244" s="1">
        <v>14220</v>
      </c>
      <c r="M244" s="1">
        <v>282</v>
      </c>
      <c r="N244" s="67">
        <v>1.9831223628691982E-2</v>
      </c>
    </row>
    <row r="245" spans="11:14" x14ac:dyDescent="0.3">
      <c r="K245" s="32" t="s">
        <v>248</v>
      </c>
      <c r="L245" s="1">
        <v>26427</v>
      </c>
      <c r="M245" s="1">
        <v>8004</v>
      </c>
      <c r="N245" s="67">
        <v>0.30287206266318539</v>
      </c>
    </row>
    <row r="246" spans="11:14" x14ac:dyDescent="0.3">
      <c r="K246" s="32" t="s">
        <v>249</v>
      </c>
      <c r="L246" s="1">
        <v>38966</v>
      </c>
      <c r="M246" s="1">
        <v>27843</v>
      </c>
      <c r="N246" s="67">
        <v>0.714546014474157</v>
      </c>
    </row>
    <row r="247" spans="11:14" x14ac:dyDescent="0.3">
      <c r="K247" s="32" t="s">
        <v>250</v>
      </c>
      <c r="L247" s="1">
        <v>33558</v>
      </c>
      <c r="M247" s="1">
        <v>29916</v>
      </c>
      <c r="N247" s="67">
        <v>0.89147148220990524</v>
      </c>
    </row>
    <row r="248" spans="11:14" x14ac:dyDescent="0.3">
      <c r="K248" s="32" t="s">
        <v>251</v>
      </c>
      <c r="L248" s="1">
        <v>49273</v>
      </c>
      <c r="M248" s="1">
        <v>19806</v>
      </c>
      <c r="N248" s="67">
        <v>0.40196456477178172</v>
      </c>
    </row>
    <row r="249" spans="11:14" x14ac:dyDescent="0.3">
      <c r="K249" s="32" t="s">
        <v>252</v>
      </c>
      <c r="L249" s="1">
        <v>19730</v>
      </c>
      <c r="M249" s="1">
        <v>19732</v>
      </c>
      <c r="N249" s="67">
        <v>1.0001013684744045</v>
      </c>
    </row>
    <row r="250" spans="11:14" x14ac:dyDescent="0.3">
      <c r="K250" s="32" t="s">
        <v>253</v>
      </c>
      <c r="L250" s="1">
        <v>12579</v>
      </c>
      <c r="M250" s="1">
        <v>9981</v>
      </c>
      <c r="N250" s="67">
        <v>0.79346529930837106</v>
      </c>
    </row>
    <row r="251" spans="11:14" x14ac:dyDescent="0.3">
      <c r="K251" s="32" t="s">
        <v>254</v>
      </c>
      <c r="L251" s="1">
        <v>41174</v>
      </c>
      <c r="M251" s="1">
        <v>27529</v>
      </c>
      <c r="N251" s="67">
        <v>0.66860154466410837</v>
      </c>
    </row>
    <row r="252" spans="11:14" x14ac:dyDescent="0.3">
      <c r="K252" s="32" t="s">
        <v>255</v>
      </c>
      <c r="L252" s="1">
        <v>9966</v>
      </c>
      <c r="M252" s="1">
        <v>13176</v>
      </c>
      <c r="N252" s="67">
        <v>1.3220951234196268</v>
      </c>
    </row>
    <row r="253" spans="11:14" x14ac:dyDescent="0.3">
      <c r="K253" s="32" t="s">
        <v>256</v>
      </c>
      <c r="L253" s="1">
        <v>43285</v>
      </c>
      <c r="M253" s="1">
        <v>11872</v>
      </c>
      <c r="N253" s="67">
        <v>0.27427515305533096</v>
      </c>
    </row>
    <row r="254" spans="11:14" x14ac:dyDescent="0.3">
      <c r="K254" s="32" t="s">
        <v>257</v>
      </c>
      <c r="L254" s="1">
        <v>26206</v>
      </c>
      <c r="M254" s="1">
        <v>15976</v>
      </c>
      <c r="N254" s="67">
        <v>0.60963138212623058</v>
      </c>
    </row>
    <row r="255" spans="11:14" x14ac:dyDescent="0.3">
      <c r="K255" s="32" t="s">
        <v>258</v>
      </c>
      <c r="L255" s="1">
        <v>44965</v>
      </c>
      <c r="M255" s="1">
        <v>24292</v>
      </c>
      <c r="N255" s="67">
        <v>0.54024241076392754</v>
      </c>
    </row>
    <row r="256" spans="11:14" x14ac:dyDescent="0.3">
      <c r="K256" s="32" t="s">
        <v>259</v>
      </c>
      <c r="L256" s="1">
        <v>14166</v>
      </c>
      <c r="M256" s="1">
        <v>93</v>
      </c>
      <c r="N256" s="67">
        <v>6.5650148242270227E-3</v>
      </c>
    </row>
    <row r="257" spans="11:14" x14ac:dyDescent="0.3">
      <c r="K257" s="32" t="s">
        <v>260</v>
      </c>
      <c r="L257" s="1">
        <v>28722</v>
      </c>
      <c r="M257" s="1">
        <v>8819</v>
      </c>
      <c r="N257" s="67">
        <v>0.30704686303182227</v>
      </c>
    </row>
    <row r="258" spans="11:14" x14ac:dyDescent="0.3">
      <c r="K258" s="32" t="s">
        <v>261</v>
      </c>
      <c r="L258" s="1">
        <v>22611</v>
      </c>
      <c r="M258" s="1">
        <v>27648</v>
      </c>
      <c r="N258" s="67">
        <v>1.2227676794480562</v>
      </c>
    </row>
    <row r="259" spans="11:14" x14ac:dyDescent="0.3">
      <c r="K259" s="32" t="s">
        <v>262</v>
      </c>
      <c r="L259" s="1">
        <v>28771</v>
      </c>
      <c r="M259" s="1">
        <v>12695</v>
      </c>
      <c r="N259" s="67">
        <v>0.44124291821625944</v>
      </c>
    </row>
    <row r="260" spans="11:14" x14ac:dyDescent="0.3">
      <c r="K260" s="32" t="s">
        <v>263</v>
      </c>
      <c r="L260" s="1">
        <v>12278</v>
      </c>
      <c r="M260" s="1">
        <v>14648</v>
      </c>
      <c r="N260" s="67">
        <v>1.193028180485421</v>
      </c>
    </row>
    <row r="261" spans="11:14" x14ac:dyDescent="0.3">
      <c r="K261" s="32" t="s">
        <v>264</v>
      </c>
      <c r="L261" s="1">
        <v>34483</v>
      </c>
      <c r="M261" s="1">
        <v>18603</v>
      </c>
      <c r="N261" s="67">
        <v>0.53948322361743473</v>
      </c>
    </row>
    <row r="262" spans="11:14" x14ac:dyDescent="0.3">
      <c r="K262" s="32" t="s">
        <v>265</v>
      </c>
      <c r="L262" s="1">
        <v>39260</v>
      </c>
      <c r="M262" s="1">
        <v>29921</v>
      </c>
      <c r="N262" s="67">
        <v>0.76212429954151806</v>
      </c>
    </row>
    <row r="263" spans="11:14" x14ac:dyDescent="0.3">
      <c r="K263" s="32" t="s">
        <v>266</v>
      </c>
      <c r="L263" s="1">
        <v>41535</v>
      </c>
      <c r="M263" s="1">
        <v>3294</v>
      </c>
      <c r="N263" s="67">
        <v>7.9306608884073676E-2</v>
      </c>
    </row>
    <row r="264" spans="11:14" x14ac:dyDescent="0.3">
      <c r="K264" s="32" t="s">
        <v>267</v>
      </c>
      <c r="L264" s="1">
        <v>20101</v>
      </c>
      <c r="M264" s="1">
        <v>19259</v>
      </c>
      <c r="N264" s="67">
        <v>0.9581115367394657</v>
      </c>
    </row>
    <row r="265" spans="11:14" x14ac:dyDescent="0.3">
      <c r="K265" s="32" t="s">
        <v>268</v>
      </c>
      <c r="L265" s="1">
        <v>29217</v>
      </c>
      <c r="M265" s="1">
        <v>565</v>
      </c>
      <c r="N265" s="67">
        <v>1.933805661087723E-2</v>
      </c>
    </row>
    <row r="266" spans="11:14" x14ac:dyDescent="0.3">
      <c r="K266" s="32" t="s">
        <v>269</v>
      </c>
      <c r="L266" s="1">
        <v>35840</v>
      </c>
      <c r="M266" s="1">
        <v>26043</v>
      </c>
      <c r="N266" s="67">
        <v>0.72664620535714286</v>
      </c>
    </row>
    <row r="267" spans="11:14" x14ac:dyDescent="0.3">
      <c r="K267" s="32" t="s">
        <v>270</v>
      </c>
      <c r="L267" s="1">
        <v>23048</v>
      </c>
      <c r="M267" s="1">
        <v>28845</v>
      </c>
      <c r="N267" s="67">
        <v>1.2515185699409928</v>
      </c>
    </row>
    <row r="268" spans="11:14" x14ac:dyDescent="0.3">
      <c r="K268" s="32" t="s">
        <v>271</v>
      </c>
      <c r="L268" s="1">
        <v>24807</v>
      </c>
      <c r="M268" s="1">
        <v>10797</v>
      </c>
      <c r="N268" s="67">
        <v>0.43524005321078729</v>
      </c>
    </row>
    <row r="269" spans="11:14" x14ac:dyDescent="0.3">
      <c r="K269" s="32" t="s">
        <v>272</v>
      </c>
      <c r="L269" s="1">
        <v>5184</v>
      </c>
      <c r="M269" s="1">
        <v>21588</v>
      </c>
      <c r="N269" s="67">
        <v>4.1643518518518521</v>
      </c>
    </row>
    <row r="270" spans="11:14" x14ac:dyDescent="0.3">
      <c r="K270" s="32" t="s">
        <v>273</v>
      </c>
      <c r="L270" s="1">
        <v>45046</v>
      </c>
      <c r="M270" s="1">
        <v>19984</v>
      </c>
      <c r="N270" s="67">
        <v>0.4436353949296275</v>
      </c>
    </row>
    <row r="271" spans="11:14" x14ac:dyDescent="0.3">
      <c r="K271" s="32" t="s">
        <v>274</v>
      </c>
      <c r="L271" s="1">
        <v>49742</v>
      </c>
      <c r="M271" s="1">
        <v>23091</v>
      </c>
      <c r="N271" s="67">
        <v>0.46421535121225521</v>
      </c>
    </row>
    <row r="272" spans="11:14" x14ac:dyDescent="0.3">
      <c r="K272" s="32" t="s">
        <v>275</v>
      </c>
      <c r="L272" s="1">
        <v>10074</v>
      </c>
      <c r="M272" s="1">
        <v>5464</v>
      </c>
      <c r="N272" s="67">
        <v>0.54238634107603734</v>
      </c>
    </row>
    <row r="273" spans="11:14" x14ac:dyDescent="0.3">
      <c r="K273" s="32" t="s">
        <v>276</v>
      </c>
      <c r="L273" s="1">
        <v>36318</v>
      </c>
      <c r="M273" s="1">
        <v>26880</v>
      </c>
      <c r="N273" s="67">
        <v>0.74012886172146042</v>
      </c>
    </row>
    <row r="274" spans="11:14" x14ac:dyDescent="0.3">
      <c r="K274" s="32" t="s">
        <v>277</v>
      </c>
      <c r="L274" s="1">
        <v>48198</v>
      </c>
      <c r="M274" s="1">
        <v>6146</v>
      </c>
      <c r="N274" s="67">
        <v>0.12751566455039628</v>
      </c>
    </row>
    <row r="275" spans="11:14" x14ac:dyDescent="0.3">
      <c r="K275" s="32" t="s">
        <v>278</v>
      </c>
      <c r="L275" s="1">
        <v>37511</v>
      </c>
      <c r="M275" s="1">
        <v>19344</v>
      </c>
      <c r="N275" s="67">
        <v>0.51568873130548376</v>
      </c>
    </row>
    <row r="276" spans="11:14" x14ac:dyDescent="0.3">
      <c r="K276" s="32" t="s">
        <v>279</v>
      </c>
      <c r="L276" s="1">
        <v>45494</v>
      </c>
      <c r="M276" s="1">
        <v>11748</v>
      </c>
      <c r="N276" s="67">
        <v>0.25823185475007693</v>
      </c>
    </row>
    <row r="277" spans="11:14" x14ac:dyDescent="0.3">
      <c r="K277" s="32" t="s">
        <v>280</v>
      </c>
      <c r="L277" s="1">
        <v>18051</v>
      </c>
      <c r="M277" s="1">
        <v>8383</v>
      </c>
      <c r="N277" s="67">
        <v>0.46440640407733641</v>
      </c>
    </row>
    <row r="278" spans="11:14" x14ac:dyDescent="0.3">
      <c r="K278" s="32" t="s">
        <v>281</v>
      </c>
      <c r="L278" s="1">
        <v>42977</v>
      </c>
      <c r="M278" s="1">
        <v>6024</v>
      </c>
      <c r="N278" s="67">
        <v>0.14016799683551667</v>
      </c>
    </row>
    <row r="279" spans="11:14" x14ac:dyDescent="0.3">
      <c r="K279" s="32" t="s">
        <v>282</v>
      </c>
      <c r="L279" s="1">
        <v>11462</v>
      </c>
      <c r="M279" s="1">
        <v>9097</v>
      </c>
      <c r="N279" s="67">
        <v>0.7936660268714012</v>
      </c>
    </row>
    <row r="280" spans="11:14" x14ac:dyDescent="0.3">
      <c r="K280" s="32" t="s">
        <v>283</v>
      </c>
      <c r="L280" s="1">
        <v>9983</v>
      </c>
      <c r="M280" s="1">
        <v>9047</v>
      </c>
      <c r="N280" s="67">
        <v>0.90624060903536008</v>
      </c>
    </row>
    <row r="281" spans="11:14" x14ac:dyDescent="0.3">
      <c r="K281" s="32" t="s">
        <v>284</v>
      </c>
      <c r="L281" s="1">
        <v>13092</v>
      </c>
      <c r="M281" s="1">
        <v>12175</v>
      </c>
      <c r="N281" s="67">
        <v>0.92995722578674</v>
      </c>
    </row>
    <row r="282" spans="11:14" x14ac:dyDescent="0.3">
      <c r="K282" s="32" t="s">
        <v>285</v>
      </c>
      <c r="L282" s="1">
        <v>34011</v>
      </c>
      <c r="M282" s="1">
        <v>12063</v>
      </c>
      <c r="N282" s="67">
        <v>0.3546793684396225</v>
      </c>
    </row>
    <row r="283" spans="11:14" x14ac:dyDescent="0.3">
      <c r="K283" s="32" t="s">
        <v>286</v>
      </c>
      <c r="L283" s="1">
        <v>33456</v>
      </c>
      <c r="M283" s="1">
        <v>19852</v>
      </c>
      <c r="N283" s="67">
        <v>0.59337637494022</v>
      </c>
    </row>
    <row r="284" spans="11:14" x14ac:dyDescent="0.3">
      <c r="K284" s="32" t="s">
        <v>287</v>
      </c>
      <c r="L284" s="1">
        <v>47344</v>
      </c>
      <c r="M284" s="1">
        <v>24708</v>
      </c>
      <c r="N284" s="67">
        <v>0.52188239270023662</v>
      </c>
    </row>
    <row r="285" spans="11:14" x14ac:dyDescent="0.3">
      <c r="K285" s="32" t="s">
        <v>288</v>
      </c>
      <c r="L285" s="1">
        <v>35073</v>
      </c>
      <c r="M285" s="1">
        <v>4104</v>
      </c>
      <c r="N285" s="67">
        <v>0.1170130869899923</v>
      </c>
    </row>
    <row r="286" spans="11:14" x14ac:dyDescent="0.3">
      <c r="K286" s="32" t="s">
        <v>289</v>
      </c>
      <c r="L286" s="1">
        <v>29153</v>
      </c>
      <c r="M286" s="1">
        <v>4664</v>
      </c>
      <c r="N286" s="67">
        <v>0.15998353514218092</v>
      </c>
    </row>
    <row r="287" spans="11:14" x14ac:dyDescent="0.3">
      <c r="K287" s="32" t="s">
        <v>290</v>
      </c>
      <c r="L287" s="1">
        <v>17271</v>
      </c>
      <c r="M287" s="1">
        <v>26236</v>
      </c>
      <c r="N287" s="67">
        <v>1.519078223611835</v>
      </c>
    </row>
    <row r="288" spans="11:14" x14ac:dyDescent="0.3">
      <c r="K288" s="32" t="s">
        <v>291</v>
      </c>
      <c r="L288" s="1">
        <v>8869</v>
      </c>
      <c r="M288" s="1">
        <v>24029</v>
      </c>
      <c r="N288" s="67">
        <v>2.7093246138234299</v>
      </c>
    </row>
    <row r="289" spans="11:14" x14ac:dyDescent="0.3">
      <c r="K289" s="32" t="s">
        <v>292</v>
      </c>
      <c r="L289" s="1">
        <v>30652</v>
      </c>
      <c r="M289" s="1">
        <v>18995</v>
      </c>
      <c r="N289" s="67">
        <v>0.61969855148114317</v>
      </c>
    </row>
    <row r="290" spans="11:14" x14ac:dyDescent="0.3">
      <c r="K290" s="32" t="s">
        <v>293</v>
      </c>
      <c r="L290" s="1">
        <v>32274</v>
      </c>
      <c r="M290" s="1">
        <v>3579</v>
      </c>
      <c r="N290" s="67">
        <v>0.11089421825618144</v>
      </c>
    </row>
    <row r="291" spans="11:14" x14ac:dyDescent="0.3">
      <c r="K291" s="32" t="s">
        <v>294</v>
      </c>
      <c r="L291" s="1">
        <v>41564</v>
      </c>
      <c r="M291" s="1">
        <v>14860</v>
      </c>
      <c r="N291" s="67">
        <v>0.35752093157540177</v>
      </c>
    </row>
    <row r="292" spans="11:14" x14ac:dyDescent="0.3">
      <c r="K292" s="32" t="s">
        <v>295</v>
      </c>
      <c r="L292" s="1">
        <v>10393</v>
      </c>
      <c r="M292" s="1">
        <v>4322</v>
      </c>
      <c r="N292" s="67">
        <v>0.41585682671028579</v>
      </c>
    </row>
    <row r="293" spans="11:14" x14ac:dyDescent="0.3">
      <c r="K293" s="32" t="s">
        <v>296</v>
      </c>
      <c r="L293" s="1">
        <v>49711</v>
      </c>
      <c r="M293" s="1">
        <v>7041</v>
      </c>
      <c r="N293" s="67">
        <v>0.14163867152139364</v>
      </c>
    </row>
    <row r="294" spans="11:14" x14ac:dyDescent="0.3">
      <c r="K294" s="32" t="s">
        <v>297</v>
      </c>
      <c r="L294" s="1">
        <v>39274</v>
      </c>
      <c r="M294" s="1">
        <v>13763</v>
      </c>
      <c r="N294" s="67">
        <v>0.35043540255639866</v>
      </c>
    </row>
    <row r="295" spans="11:14" x14ac:dyDescent="0.3">
      <c r="K295" s="32" t="s">
        <v>298</v>
      </c>
      <c r="L295" s="1">
        <v>29769</v>
      </c>
      <c r="M295" s="1">
        <v>24880</v>
      </c>
      <c r="N295" s="67">
        <v>0.83576875272934936</v>
      </c>
    </row>
    <row r="296" spans="11:14" x14ac:dyDescent="0.3">
      <c r="K296" s="32" t="s">
        <v>299</v>
      </c>
      <c r="L296" s="1">
        <v>20920</v>
      </c>
      <c r="M296" s="1">
        <v>29893</v>
      </c>
      <c r="N296" s="67">
        <v>1.4289196940726578</v>
      </c>
    </row>
    <row r="297" spans="11:14" x14ac:dyDescent="0.3">
      <c r="K297" s="32" t="s">
        <v>300</v>
      </c>
      <c r="L297" s="1">
        <v>19550</v>
      </c>
      <c r="M297" s="1">
        <v>11123</v>
      </c>
      <c r="N297" s="67">
        <v>0.56895140664961641</v>
      </c>
    </row>
    <row r="298" spans="11:14" x14ac:dyDescent="0.3">
      <c r="K298" s="32" t="s">
        <v>301</v>
      </c>
      <c r="L298" s="1">
        <v>12213</v>
      </c>
      <c r="M298" s="1">
        <v>5581</v>
      </c>
      <c r="N298" s="67">
        <v>0.45697207893228525</v>
      </c>
    </row>
    <row r="299" spans="11:14" x14ac:dyDescent="0.3">
      <c r="K299" s="32" t="s">
        <v>302</v>
      </c>
      <c r="L299" s="1">
        <v>38914</v>
      </c>
      <c r="M299" s="1">
        <v>26661</v>
      </c>
      <c r="N299" s="67">
        <v>0.68512617566942491</v>
      </c>
    </row>
    <row r="300" spans="11:14" x14ac:dyDescent="0.3">
      <c r="K300" s="32" t="s">
        <v>303</v>
      </c>
      <c r="L300" s="1">
        <v>40505</v>
      </c>
      <c r="M300" s="1">
        <v>26390</v>
      </c>
      <c r="N300" s="67">
        <v>0.65152450314775956</v>
      </c>
    </row>
    <row r="301" spans="11:14" x14ac:dyDescent="0.3">
      <c r="K301" s="32" t="s">
        <v>304</v>
      </c>
      <c r="L301" s="1">
        <v>33903</v>
      </c>
      <c r="M301" s="1">
        <v>17365</v>
      </c>
      <c r="N301" s="67">
        <v>0.51219656077633247</v>
      </c>
    </row>
    <row r="302" spans="11:14" x14ac:dyDescent="0.3">
      <c r="K302" s="32" t="s">
        <v>305</v>
      </c>
      <c r="L302" s="1">
        <v>27014</v>
      </c>
      <c r="M302" s="1">
        <v>10555</v>
      </c>
      <c r="N302" s="67">
        <v>0.39072332864440662</v>
      </c>
    </row>
    <row r="303" spans="11:14" x14ac:dyDescent="0.3">
      <c r="K303" s="32" t="s">
        <v>306</v>
      </c>
      <c r="L303" s="1">
        <v>20708</v>
      </c>
      <c r="M303" s="1">
        <v>13083</v>
      </c>
      <c r="N303" s="67">
        <v>0.63178481746185045</v>
      </c>
    </row>
    <row r="304" spans="11:14" ht="15" thickBot="1" x14ac:dyDescent="0.35">
      <c r="K304" s="33" t="s">
        <v>325</v>
      </c>
      <c r="L304" s="8">
        <v>8080175</v>
      </c>
      <c r="M304" s="8">
        <v>4373507</v>
      </c>
      <c r="N304" s="10">
        <v>0.54126389589334389</v>
      </c>
    </row>
  </sheetData>
  <mergeCells count="4">
    <mergeCell ref="A1:H1"/>
    <mergeCell ref="A11:A12"/>
    <mergeCell ref="B11:B12"/>
    <mergeCell ref="K1:R1"/>
  </mergeCells>
  <conditionalFormatting pivot="1" sqref="N4:N303">
    <cfRule type="top10" dxfId="19" priority="1" bottom="1" rank="10"/>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9D483-25BD-4642-AA72-17C3E3D2CAEF}">
  <dimension ref="A2:Q32"/>
  <sheetViews>
    <sheetView zoomScale="70" zoomScaleNormal="70" workbookViewId="0">
      <selection activeCell="Q19" sqref="Q19"/>
    </sheetView>
  </sheetViews>
  <sheetFormatPr defaultRowHeight="14.4" x14ac:dyDescent="0.3"/>
  <cols>
    <col min="1" max="1" width="17.6640625" bestFit="1" customWidth="1"/>
    <col min="2" max="2" width="12.109375" bestFit="1" customWidth="1"/>
    <col min="3" max="3" width="15.33203125" bestFit="1" customWidth="1"/>
    <col min="4" max="4" width="17.88671875" bestFit="1" customWidth="1"/>
    <col min="16" max="16" width="14.44140625" bestFit="1" customWidth="1"/>
    <col min="17" max="17" width="21.77734375" bestFit="1" customWidth="1"/>
    <col min="18" max="28" width="3" bestFit="1" customWidth="1"/>
    <col min="29" max="29" width="10.77734375" bestFit="1" customWidth="1"/>
  </cols>
  <sheetData>
    <row r="2" spans="1:17" x14ac:dyDescent="0.3">
      <c r="A2" s="70" t="s">
        <v>324</v>
      </c>
      <c r="B2" t="s">
        <v>326</v>
      </c>
      <c r="P2" s="70" t="s">
        <v>1</v>
      </c>
      <c r="Q2" t="s">
        <v>365</v>
      </c>
    </row>
    <row r="3" spans="1:17" x14ac:dyDescent="0.3">
      <c r="A3" s="71" t="s">
        <v>308</v>
      </c>
      <c r="B3" s="72">
        <v>0.58944806735944266</v>
      </c>
      <c r="P3" s="71">
        <v>1</v>
      </c>
      <c r="Q3">
        <v>4</v>
      </c>
    </row>
    <row r="4" spans="1:17" x14ac:dyDescent="0.3">
      <c r="A4" s="71" t="s">
        <v>311</v>
      </c>
      <c r="B4" s="72">
        <v>0.41055193264055734</v>
      </c>
      <c r="P4" s="71">
        <v>2</v>
      </c>
      <c r="Q4">
        <v>5</v>
      </c>
    </row>
    <row r="5" spans="1:17" x14ac:dyDescent="0.3">
      <c r="A5" s="71" t="s">
        <v>325</v>
      </c>
      <c r="B5" s="72">
        <v>1</v>
      </c>
      <c r="P5" s="71">
        <v>3</v>
      </c>
      <c r="Q5">
        <v>4</v>
      </c>
    </row>
    <row r="6" spans="1:17" x14ac:dyDescent="0.3">
      <c r="P6" s="71">
        <v>4</v>
      </c>
      <c r="Q6">
        <v>12</v>
      </c>
    </row>
    <row r="7" spans="1:17" x14ac:dyDescent="0.3">
      <c r="P7" s="71">
        <v>5</v>
      </c>
      <c r="Q7">
        <v>13</v>
      </c>
    </row>
    <row r="8" spans="1:17" x14ac:dyDescent="0.3">
      <c r="P8" s="71">
        <v>6</v>
      </c>
      <c r="Q8">
        <v>8</v>
      </c>
    </row>
    <row r="9" spans="1:17" x14ac:dyDescent="0.3">
      <c r="P9" s="71">
        <v>7</v>
      </c>
      <c r="Q9">
        <v>17</v>
      </c>
    </row>
    <row r="10" spans="1:17" x14ac:dyDescent="0.3">
      <c r="P10" s="71">
        <v>8</v>
      </c>
      <c r="Q10">
        <v>16</v>
      </c>
    </row>
    <row r="11" spans="1:17" x14ac:dyDescent="0.3">
      <c r="P11" s="71">
        <v>9</v>
      </c>
      <c r="Q11">
        <v>6</v>
      </c>
    </row>
    <row r="12" spans="1:17" x14ac:dyDescent="0.3">
      <c r="P12" s="71">
        <v>10</v>
      </c>
      <c r="Q12">
        <v>7</v>
      </c>
    </row>
    <row r="13" spans="1:17" x14ac:dyDescent="0.3">
      <c r="P13" s="71">
        <v>11</v>
      </c>
      <c r="Q13">
        <v>10</v>
      </c>
    </row>
    <row r="14" spans="1:17" x14ac:dyDescent="0.3">
      <c r="P14" s="71">
        <v>12</v>
      </c>
      <c r="Q14">
        <v>18</v>
      </c>
    </row>
    <row r="15" spans="1:17" x14ac:dyDescent="0.3">
      <c r="P15" s="71" t="s">
        <v>325</v>
      </c>
      <c r="Q15">
        <v>120</v>
      </c>
    </row>
    <row r="19" spans="1:4" x14ac:dyDescent="0.3">
      <c r="A19" t="s">
        <v>361</v>
      </c>
      <c r="B19" t="s">
        <v>362</v>
      </c>
      <c r="C19" t="s">
        <v>363</v>
      </c>
      <c r="D19" t="s">
        <v>326</v>
      </c>
    </row>
    <row r="20" spans="1:4" x14ac:dyDescent="0.3">
      <c r="A20">
        <v>59184084</v>
      </c>
      <c r="B20">
        <v>12555879</v>
      </c>
      <c r="C20">
        <v>2835287</v>
      </c>
      <c r="D20">
        <v>1643244</v>
      </c>
    </row>
    <row r="22" spans="1:4" x14ac:dyDescent="0.3">
      <c r="A22" t="s">
        <v>353</v>
      </c>
      <c r="B22" s="73">
        <v>150344957</v>
      </c>
    </row>
    <row r="23" spans="1:4" x14ac:dyDescent="0.3">
      <c r="A23" t="s">
        <v>330</v>
      </c>
      <c r="B23" s="73">
        <v>30812828</v>
      </c>
    </row>
    <row r="24" spans="1:4" x14ac:dyDescent="0.3">
      <c r="A24" t="s">
        <v>364</v>
      </c>
      <c r="B24" s="73">
        <v>7275887</v>
      </c>
    </row>
    <row r="25" spans="1:4" x14ac:dyDescent="0.3">
      <c r="A25" t="s">
        <v>355</v>
      </c>
      <c r="B25" s="73">
        <v>4373507</v>
      </c>
    </row>
    <row r="26" spans="1:4" x14ac:dyDescent="0.3">
      <c r="B26" s="54">
        <f>SUM(B22:B25)</f>
        <v>192807179</v>
      </c>
    </row>
    <row r="27" spans="1:4" ht="15" thickBot="1" x14ac:dyDescent="0.35"/>
    <row r="28" spans="1:4" x14ac:dyDescent="0.3">
      <c r="A28" s="22" t="s">
        <v>353</v>
      </c>
      <c r="B28" s="58">
        <f>B22/$B$26</f>
        <v>0.77976845976259002</v>
      </c>
    </row>
    <row r="29" spans="1:4" x14ac:dyDescent="0.3">
      <c r="A29" s="5" t="s">
        <v>330</v>
      </c>
      <c r="B29" s="59">
        <f>B23/$B$26</f>
        <v>0.15981162195210583</v>
      </c>
    </row>
    <row r="30" spans="1:4" x14ac:dyDescent="0.3">
      <c r="A30" s="5" t="s">
        <v>364</v>
      </c>
      <c r="B30" s="59">
        <f>B24/$B$26</f>
        <v>3.7736597971800623E-2</v>
      </c>
    </row>
    <row r="31" spans="1:4" ht="15" thickBot="1" x14ac:dyDescent="0.35">
      <c r="A31" s="7" t="s">
        <v>355</v>
      </c>
      <c r="B31" s="60">
        <f>B25/$B$26</f>
        <v>2.2683320313503473E-2</v>
      </c>
    </row>
    <row r="32" spans="1:4" x14ac:dyDescent="0.3">
      <c r="B32" s="74">
        <f>SUM(B28:B31)</f>
        <v>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Marketing_Campaigns</vt:lpstr>
      <vt:lpstr>User_Engagements</vt:lpstr>
      <vt:lpstr>Revenue_Generated</vt:lpstr>
      <vt:lpstr>Base_Data(Data_Model)</vt:lpstr>
      <vt:lpstr>Task_2</vt:lpstr>
      <vt:lpstr>Task_3</vt:lpstr>
      <vt:lpstr>Task_4</vt:lpstr>
      <vt:lpstr>Task_5</vt:lpstr>
      <vt:lpstr>Dashboard-Charts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Aniruddha Khedkar</cp:lastModifiedBy>
  <dcterms:created xsi:type="dcterms:W3CDTF">2024-11-09T05:00:39Z</dcterms:created>
  <dcterms:modified xsi:type="dcterms:W3CDTF">2024-11-09T15:57:27Z</dcterms:modified>
</cp:coreProperties>
</file>